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Base Rates" sheetId="1" r:id="rId1"/>
    <sheet name="Rates - Lighting" sheetId="2" r:id="rId2"/>
  </sheets>
  <definedNames>
    <definedName name="_xlnm.Print_Area" localSheetId="0">'Base Rates'!$A$1:$G$120</definedName>
    <definedName name="_xlnm.Print_Titles" localSheetId="0">'Base Rates'!$1:$5</definedName>
    <definedName name="_xlnm.Print_Titles" localSheetId="1">'Rates - Lighting'!$1:$5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<sst xmlns="http://schemas.openxmlformats.org/spreadsheetml/2006/main" count="359" uniqueCount="138">
  <si>
    <t>Puget Sound Energy</t>
  </si>
  <si>
    <t>Tariffed Rate Components</t>
  </si>
  <si>
    <t>Charge</t>
  </si>
  <si>
    <t>Residential Service</t>
  </si>
  <si>
    <t>Basic Charge ($ / Month)</t>
  </si>
  <si>
    <t>General Service (Secondary Voltage, Demand 50 kW and less)</t>
  </si>
  <si>
    <t>General Service (Secondary Voltage, Demand &gt; 50 kW and &lt;= 350 kW)</t>
  </si>
  <si>
    <t>Reactive Power Charge ($ / kVarh)</t>
  </si>
  <si>
    <t>Basic Charge ($ / Month) - One Phase</t>
  </si>
  <si>
    <t>Basic Charge ($ / Month) - Three Phase</t>
  </si>
  <si>
    <t>Energy Charge ($ / kWh) - Oct to Mar - All kWh</t>
  </si>
  <si>
    <t>Energy Charge ($ / kWh) - Apr to Sep - All kWh</t>
  </si>
  <si>
    <t>Energy Charge ($ / kWh) - Oct to Mar - Over 20,000 kWh</t>
  </si>
  <si>
    <t>Energy Charge ($ / kWh) - Apr to Sep - First 20,000 kWh</t>
  </si>
  <si>
    <t>Energy Charge ($ / kWh) - Apr to Sep - Over 20,000 kWh</t>
  </si>
  <si>
    <t>Energy Charge ($ / kWh) - Oct to Mar - First 20,000 kWh</t>
  </si>
  <si>
    <t>Demand Charge ($ / kW) - Oct to Mar - Over 50 kW</t>
  </si>
  <si>
    <t>Demand Charge ($ / kW) - Apr to Sep - Over 50 kW</t>
  </si>
  <si>
    <t>General Service (Secondary Voltage, Demand &gt; 350 kW)</t>
  </si>
  <si>
    <t>Demand Charge ($ / kW) - Oct to Mar - All kW</t>
  </si>
  <si>
    <t>Demand Charge ($ / kW) - Apr to Sep - All kW</t>
  </si>
  <si>
    <t>General Service (Primary Voltage)</t>
  </si>
  <si>
    <t>Seasonal Irrigation &amp; Drainage Service (Primary Voltage)</t>
  </si>
  <si>
    <t>Interruptible Service for All Electric Schools (Primary Voltage)</t>
  </si>
  <si>
    <t>Primary Voltage</t>
  </si>
  <si>
    <t>High Voltage</t>
  </si>
  <si>
    <t>Interruptible Service (High Voltage)</t>
  </si>
  <si>
    <t>General Service (High Voltage)</t>
  </si>
  <si>
    <t>Power Supplier Choice</t>
  </si>
  <si>
    <t>Customer Charge ($ / Month)</t>
  </si>
  <si>
    <t>Distribution Charge ($ / kVa Month)</t>
  </si>
  <si>
    <t>Tariff
Rate
Schedule</t>
  </si>
  <si>
    <t>Incandescent Street Lighting</t>
  </si>
  <si>
    <t>327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</si>
  <si>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</si>
  <si>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</si>
  <si>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</si>
  <si>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</si>
  <si>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</si>
  <si>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</si>
  <si>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1000 Watt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</si>
  <si>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</si>
  <si>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</si>
  <si>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</si>
  <si>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</si>
  <si>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</si>
  <si>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</si>
  <si>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</si>
  <si>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</si>
  <si>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</si>
  <si>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Energy Only</t>
  </si>
  <si>
    <t>Sodium Vapor Area Lighting</t>
  </si>
  <si>
    <t>Metal Halide Area Lighting</t>
  </si>
  <si>
    <t>Pole Charge (Pre 11/74)</t>
  </si>
  <si>
    <t>Pole Charge (Post 10-28-99)</t>
  </si>
  <si>
    <t>Continuous Lighting</t>
  </si>
  <si>
    <t>¢ / watt</t>
  </si>
  <si>
    <t>Minimum Charge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</si>
  <si>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</si>
  <si>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</si>
  <si>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</si>
  <si>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</si>
  <si>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Area Lighting</t>
  </si>
  <si>
    <t>Area Lighing</t>
  </si>
  <si>
    <t>Sodium Vapor Lighting - Company Owned</t>
  </si>
  <si>
    <t>Sodium Vapor Lighting - Customer Owned</t>
  </si>
  <si>
    <t>SC 00</t>
  </si>
  <si>
    <t>Compact Fluorescent - Energy Only</t>
  </si>
  <si>
    <t>22 Watts</t>
  </si>
  <si>
    <t>Option A O&amp;M Rate</t>
  </si>
  <si>
    <t>Option B O&amp;M Rate</t>
  </si>
  <si>
    <t>Notes</t>
  </si>
  <si>
    <t xml:space="preserve"> = $5.50 / $5.44 * $13.44</t>
  </si>
  <si>
    <t>First Block to receive remainder of increase after tailblock and basic charge</t>
  </si>
  <si>
    <t>Reduce seasonality difference to 50% of current difference, per Collaborative meetings</t>
  </si>
  <si>
    <t>Demand rates are as filed JAH-5, page 11 of 216</t>
  </si>
  <si>
    <t>Demand rates are as filed JAH-5, page 12 of 216</t>
  </si>
  <si>
    <t>Same as Residential Rate per Collaborative</t>
  </si>
  <si>
    <t>Balance on non-seasonal tail block</t>
  </si>
  <si>
    <t>Non-Seasonal Energy Rates, per Collaborative</t>
  </si>
  <si>
    <t>Demand rates are as filed JAH-5, page 13 of 216</t>
  </si>
  <si>
    <t>Demand rates are as filed JAH-5, page 14 of 216</t>
  </si>
  <si>
    <t>Same as Schedule 24</t>
  </si>
  <si>
    <t xml:space="preserve"> = $17.79 / $5.40 * $5.50</t>
  </si>
  <si>
    <t>Demand rates are as filed JAH-5, page 16 of 216</t>
  </si>
  <si>
    <t>Demand Charge ($ / kW) - Oct to Mar</t>
  </si>
  <si>
    <t>Demand Charge ($ / kW) - Apr to Sep</t>
  </si>
  <si>
    <t xml:space="preserve"> = 1/2 of Cost Based Increase (.5 * ($252.20 - $150.82) ~ $50+ $150 = $200</t>
  </si>
  <si>
    <t>Demand rates are as filed JAH-5, page 17 of 216</t>
  </si>
  <si>
    <t>Demand rates are as filed JAH-5, page 18 of 216</t>
  </si>
  <si>
    <t>Demand rates are as filed JAH-5, page 20 of 216</t>
  </si>
  <si>
    <t>Same as Sch 31 Basic Charge</t>
  </si>
  <si>
    <t>Demand rates are as filed JAH-5, page 22 of 216</t>
  </si>
  <si>
    <t>Demand Charge ($ / kVa)</t>
  </si>
  <si>
    <t xml:space="preserve">Demand Charge ($ / kVa) </t>
  </si>
  <si>
    <t>Demand rates are as filed JAH-5, page 23 of 216</t>
  </si>
  <si>
    <t>Demand rates are as filed JAH-5, page 28 of 216</t>
  </si>
  <si>
    <t>Cost Based Basic Charge, PC-12 Supplemental</t>
  </si>
  <si>
    <t>Per Collaborative</t>
  </si>
  <si>
    <t>Remainder of increase to non-seasonal energy block.</t>
  </si>
  <si>
    <t xml:space="preserve"> =% increase on remainder of increase after basic and demand charges.</t>
  </si>
  <si>
    <t>Same as winter rate.</t>
  </si>
  <si>
    <t>Cost Based Charge</t>
  </si>
  <si>
    <t>24 (08)</t>
  </si>
  <si>
    <t>25 (11)</t>
  </si>
  <si>
    <t>26 (12)</t>
  </si>
  <si>
    <t>31 (10)</t>
  </si>
  <si>
    <t>Apply 150% of Avgerage Increase to Winter</t>
  </si>
  <si>
    <t>Apply Average Increase to Summer</t>
  </si>
  <si>
    <t>No Seasonality, Tailblock Rate to receive 150% of average increase (incl 1.085¢ credit) to the class</t>
  </si>
  <si>
    <t>55 (56)</t>
  </si>
  <si>
    <t>58 (59)</t>
  </si>
  <si>
    <t>Schedule 31 Basic Charge</t>
  </si>
  <si>
    <t>Demand = 150% of Average Demand Costs</t>
  </si>
  <si>
    <t>Energy Charge ($ / kWh) - First 600 kWh</t>
  </si>
  <si>
    <t>Energy Charge ($ / kWh) - All Over 20,000 kWh</t>
  </si>
  <si>
    <t>Demand Charge ($ / kW) - All - First 50 kW</t>
  </si>
  <si>
    <t>Energy Charge ($ / kWh)  - all kWh</t>
  </si>
  <si>
    <t>Demand Charge ($ / kW)  - All - First 50 kW</t>
  </si>
  <si>
    <t>Energy Charge ($ / kWh) - All kWh</t>
  </si>
  <si>
    <t>Low Income Charge ($ / kWh)</t>
  </si>
  <si>
    <t>Proforma
Rates
Including
Low Income</t>
  </si>
  <si>
    <t>Low Income
Rates
Effective
10-1-03</t>
  </si>
  <si>
    <t>Proposed
Rates
Including
Low Income</t>
  </si>
  <si>
    <t>Energy Charge ($ / kWh) - Next 200 kWh</t>
  </si>
  <si>
    <t>Energy Charge ($ / kWh) - Over 800 kWh</t>
  </si>
  <si>
    <t>Demand Charge ($ / kW)  - All kW</t>
  </si>
  <si>
    <t>Critical Demand Charge ($ / kW) - All kW (Sch 43 vs. Avg 31)</t>
  </si>
  <si>
    <t>(C)
Schedule 95 (Docket No. UE-031725)
Effective
5-24-04</t>
  </si>
  <si>
    <t>(D) 
Proforma Rates</t>
  </si>
  <si>
    <t>(E)
Recast Base Rates</t>
  </si>
  <si>
    <t>(B)
Schedule 95 (Docket No. UE-031725)
Effective
5-24-04</t>
  </si>
  <si>
    <t>(D)
Recast Base Rates</t>
  </si>
  <si>
    <t>(C) 
Proforma Rates</t>
  </si>
  <si>
    <t>(A)
Base
Rates</t>
  </si>
  <si>
    <t>(B)
Base
Rates</t>
  </si>
  <si>
    <t>Revised to Reflect PCORC Order No. 14 (Docket No. UE-031725)</t>
  </si>
  <si>
    <t>(A)
Base Effective 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</si>
</sst>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&quot;$&quot;* #,##0.0000000_);_(&quot;$&quot;* \(#,##0.0000000\);_(&quot;$&quot;* &quot;-&quot;??_);_(@_)"/>
    <numFmt numFmtId="169" formatCode="_(&quot;$&quot;* #,##0.00000000_);_(&quot;$&quot;* \(#,##0.00000000\);_(&quot;$&quot;* &quot;-&quot;??_);_(@_)"/>
    <numFmt numFmtId="170" formatCode="_(&quot;$&quot;* #,##0.000000000_);_(&quot;$&quot;* \(#,##0.000000000\);_(&quot;$&quot;* &quot;-&quot;??_);_(@_)"/>
    <numFmt numFmtId="171" formatCode="_(* #,##0_);_(* \(#,##0\);_(* &quot;-&quot;??_);_(@_)"/>
    <numFmt numFmtId="172" formatCode="0.0%"/>
    <numFmt numFmtId="173" formatCode="0.000%"/>
    <numFmt numFmtId="174" formatCode="0.0000%"/>
    <numFmt numFmtId="175" formatCode="_(* #,##0.000_);_(* \(#,##0.000\);_(* &quot;-&quot;??_);_(@_)"/>
    <numFmt numFmtId="176" formatCode="_(* #,##0.000000_);_(* \(#,##0.000000\);_(* &quot;-&quot;????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 quotePrefix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44" fontId="0" fillId="0" borderId="0" xfId="17" applyAlignment="1">
      <alignment/>
    </xf>
    <xf numFmtId="166" fontId="0" fillId="0" borderId="0" xfId="17" applyNumberFormat="1" applyAlignment="1">
      <alignment/>
    </xf>
    <xf numFmtId="167" fontId="0" fillId="0" borderId="0" xfId="17" applyNumberFormat="1" applyAlignment="1">
      <alignment/>
    </xf>
    <xf numFmtId="0" fontId="0" fillId="0" borderId="0" xfId="0" applyAlignment="1" quotePrefix="1">
      <alignment horizontal="left" indent="1"/>
    </xf>
    <xf numFmtId="0" fontId="0" fillId="0" borderId="0" xfId="0" applyAlignment="1" quotePrefix="1">
      <alignment horizontal="left" indent="2"/>
    </xf>
    <xf numFmtId="44" fontId="0" fillId="0" borderId="0" xfId="17" applyAlignment="1">
      <alignment/>
    </xf>
    <xf numFmtId="10" fontId="0" fillId="0" borderId="0" xfId="19" applyNumberFormat="1" applyAlignment="1">
      <alignment/>
    </xf>
    <xf numFmtId="10" fontId="0" fillId="0" borderId="0" xfId="19" applyNumberFormat="1" applyAlignment="1">
      <alignment/>
    </xf>
    <xf numFmtId="43" fontId="0" fillId="0" borderId="0" xfId="0" applyNumberFormat="1" applyAlignment="1">
      <alignment/>
    </xf>
    <xf numFmtId="172" fontId="0" fillId="0" borderId="0" xfId="19" applyNumberFormat="1" applyAlignment="1">
      <alignment/>
    </xf>
    <xf numFmtId="43" fontId="0" fillId="0" borderId="0" xfId="0" applyNumberFormat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175" fontId="0" fillId="0" borderId="0" xfId="15" applyNumberFormat="1" applyAlignment="1">
      <alignment/>
    </xf>
    <xf numFmtId="9" fontId="0" fillId="0" borderId="0" xfId="19" applyAlignment="1">
      <alignment/>
    </xf>
    <xf numFmtId="14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171" fontId="0" fillId="0" borderId="0" xfId="15" applyNumberFormat="1" applyFont="1" applyAlignment="1">
      <alignment horizontal="center"/>
    </xf>
    <xf numFmtId="0" fontId="0" fillId="0" borderId="1" xfId="0" applyFont="1" applyBorder="1" applyAlignment="1" quotePrefix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bestFit="1" customWidth="1"/>
    <col min="2" max="2" width="62.28125" style="0" bestFit="1" customWidth="1"/>
    <col min="3" max="3" width="12.28125" style="9" customWidth="1"/>
    <col min="4" max="4" width="10.7109375" style="0" bestFit="1" customWidth="1"/>
    <col min="5" max="5" width="12.421875" style="0" customWidth="1"/>
    <col min="6" max="6" width="10.7109375" style="0" bestFit="1" customWidth="1"/>
    <col min="7" max="7" width="12.421875" style="0" bestFit="1" customWidth="1"/>
    <col min="8" max="8" width="86.421875" style="0" hidden="1" customWidth="1"/>
    <col min="9" max="9" width="9.7109375" style="0" bestFit="1" customWidth="1"/>
  </cols>
  <sheetData>
    <row r="1" spans="1:8" ht="12.75">
      <c r="A1" s="8" t="s">
        <v>0</v>
      </c>
      <c r="B1" s="8"/>
      <c r="D1" s="8"/>
      <c r="E1" s="8"/>
      <c r="F1" s="8"/>
      <c r="G1" s="8"/>
      <c r="H1" s="8"/>
    </row>
    <row r="2" spans="1:8" ht="12.75">
      <c r="A2" s="8" t="s">
        <v>1</v>
      </c>
      <c r="B2" s="8"/>
      <c r="D2" s="8"/>
      <c r="E2" s="8"/>
      <c r="F2" s="8"/>
      <c r="G2" s="8"/>
      <c r="H2" s="8"/>
    </row>
    <row r="3" spans="1:7" ht="12.75">
      <c r="A3" s="8" t="s">
        <v>136</v>
      </c>
      <c r="B3" s="8"/>
      <c r="D3" s="8"/>
      <c r="E3" s="8"/>
      <c r="F3" s="8"/>
      <c r="G3" s="8"/>
    </row>
    <row r="4" spans="1:7" ht="12.75">
      <c r="A4" s="8"/>
      <c r="B4" s="8"/>
      <c r="D4" s="8"/>
      <c r="E4" s="8"/>
      <c r="F4" s="8"/>
      <c r="G4" s="8"/>
    </row>
    <row r="5" spans="1:8" s="3" customFormat="1" ht="89.25">
      <c r="A5" s="5" t="s">
        <v>31</v>
      </c>
      <c r="B5" s="4" t="s">
        <v>2</v>
      </c>
      <c r="C5" s="5" t="s">
        <v>137</v>
      </c>
      <c r="D5" s="5" t="s">
        <v>135</v>
      </c>
      <c r="E5" s="5" t="s">
        <v>128</v>
      </c>
      <c r="F5" s="5" t="s">
        <v>129</v>
      </c>
      <c r="G5" s="5" t="s">
        <v>130</v>
      </c>
      <c r="H5" s="4" t="s">
        <v>71</v>
      </c>
    </row>
    <row r="7" spans="1:2" ht="12.75">
      <c r="A7" s="9">
        <v>7</v>
      </c>
      <c r="B7" t="s">
        <v>3</v>
      </c>
    </row>
    <row r="8" spans="1:9" ht="12.75">
      <c r="A8" s="9">
        <v>7</v>
      </c>
      <c r="B8" s="14" t="s">
        <v>8</v>
      </c>
      <c r="C8" s="27">
        <v>37895</v>
      </c>
      <c r="D8" s="11">
        <v>5.5</v>
      </c>
      <c r="E8" s="11"/>
      <c r="F8" s="11">
        <f>SUM(D8:E8)</f>
        <v>5.5</v>
      </c>
      <c r="G8" s="11">
        <v>6.5</v>
      </c>
      <c r="H8" s="21" t="s">
        <v>98</v>
      </c>
      <c r="I8" s="20"/>
    </row>
    <row r="9" spans="1:9" ht="12.75">
      <c r="A9" s="9">
        <v>7</v>
      </c>
      <c r="B9" s="14" t="s">
        <v>9</v>
      </c>
      <c r="C9" s="27">
        <v>37895</v>
      </c>
      <c r="D9" s="11">
        <v>13.6</v>
      </c>
      <c r="E9" s="11"/>
      <c r="F9" s="11">
        <f>SUM(D9:E9)</f>
        <v>13.6</v>
      </c>
      <c r="G9" s="11">
        <v>16.1</v>
      </c>
      <c r="H9" s="19" t="s">
        <v>72</v>
      </c>
      <c r="I9" s="20"/>
    </row>
    <row r="10" spans="1:9" ht="12.75">
      <c r="A10" s="9">
        <v>7</v>
      </c>
      <c r="B10" s="14"/>
      <c r="C10" s="28"/>
      <c r="D10" s="10"/>
      <c r="E10" s="10"/>
      <c r="F10" s="10"/>
      <c r="G10" s="10"/>
      <c r="I10" s="20"/>
    </row>
    <row r="11" spans="1:9" ht="12.75">
      <c r="A11" s="9">
        <v>7</v>
      </c>
      <c r="B11" s="14" t="s">
        <v>114</v>
      </c>
      <c r="C11" s="27">
        <v>37895</v>
      </c>
      <c r="D11" s="13">
        <v>0.062727</v>
      </c>
      <c r="E11" s="13">
        <v>0.002336</v>
      </c>
      <c r="F11" s="13">
        <f>SUM(D11:E11)</f>
        <v>0.06506300000000001</v>
      </c>
      <c r="G11" s="13">
        <v>0.073499</v>
      </c>
      <c r="H11" s="21" t="s">
        <v>73</v>
      </c>
      <c r="I11" s="20"/>
    </row>
    <row r="12" spans="1:9" ht="12.75">
      <c r="A12" s="9">
        <v>7</v>
      </c>
      <c r="B12" s="14" t="s">
        <v>124</v>
      </c>
      <c r="C12" s="27">
        <v>37895</v>
      </c>
      <c r="D12" s="13">
        <v>0.07914399999999999</v>
      </c>
      <c r="E12" s="13">
        <v>0.002336</v>
      </c>
      <c r="F12" s="13">
        <f>SUM(D12:E12)</f>
        <v>0.08148</v>
      </c>
      <c r="G12" s="13">
        <v>0.073499</v>
      </c>
      <c r="H12" s="21" t="s">
        <v>109</v>
      </c>
      <c r="I12" s="20"/>
    </row>
    <row r="13" spans="1:9" ht="12.75">
      <c r="A13" s="9">
        <v>7</v>
      </c>
      <c r="B13" s="14" t="s">
        <v>125</v>
      </c>
      <c r="C13" s="27">
        <v>37895</v>
      </c>
      <c r="D13" s="13">
        <v>0.07914399999999999</v>
      </c>
      <c r="E13" s="13">
        <v>0.002336</v>
      </c>
      <c r="F13" s="13">
        <f>SUM(D13:E13)</f>
        <v>0.08148</v>
      </c>
      <c r="G13" s="13">
        <v>0.083919</v>
      </c>
      <c r="H13" s="21" t="s">
        <v>109</v>
      </c>
      <c r="I13" s="20"/>
    </row>
    <row r="15" spans="1:7" ht="12.75">
      <c r="A15" s="9" t="s">
        <v>103</v>
      </c>
      <c r="B15" s="1" t="s">
        <v>5</v>
      </c>
      <c r="C15" s="28"/>
      <c r="D15" s="10"/>
      <c r="E15" s="10"/>
      <c r="F15" s="10"/>
      <c r="G15" s="10"/>
    </row>
    <row r="16" spans="1:8" ht="12.75">
      <c r="A16" s="9" t="str">
        <f>+A15</f>
        <v>24 (08)</v>
      </c>
      <c r="B16" s="14" t="s">
        <v>8</v>
      </c>
      <c r="C16" s="27">
        <v>37895</v>
      </c>
      <c r="D16" s="10">
        <v>5.5</v>
      </c>
      <c r="E16" s="10"/>
      <c r="F16" s="11">
        <f>SUM(D16:E16)</f>
        <v>5.5</v>
      </c>
      <c r="G16" s="10">
        <v>6.5</v>
      </c>
      <c r="H16" s="1" t="s">
        <v>77</v>
      </c>
    </row>
    <row r="17" spans="1:8" ht="12.75">
      <c r="A17" s="9" t="str">
        <f>+A16</f>
        <v>24 (08)</v>
      </c>
      <c r="B17" s="14" t="s">
        <v>9</v>
      </c>
      <c r="C17" s="27">
        <v>37895</v>
      </c>
      <c r="D17" s="10">
        <v>13.6</v>
      </c>
      <c r="E17" s="10"/>
      <c r="F17" s="11">
        <f>SUM(D17:E17)</f>
        <v>13.6</v>
      </c>
      <c r="G17" s="10">
        <v>16.1</v>
      </c>
      <c r="H17" s="1" t="s">
        <v>77</v>
      </c>
    </row>
    <row r="18" spans="1:7" ht="12.75">
      <c r="A18" s="9" t="str">
        <f>+A17</f>
        <v>24 (08)</v>
      </c>
      <c r="B18" s="14"/>
      <c r="C18" s="28"/>
      <c r="D18" s="10"/>
      <c r="E18" s="10"/>
      <c r="F18" s="10"/>
      <c r="G18" s="10"/>
    </row>
    <row r="19" spans="1:8" ht="12.75">
      <c r="A19" s="9" t="str">
        <f>+A18</f>
        <v>24 (08)</v>
      </c>
      <c r="B19" s="14" t="s">
        <v>10</v>
      </c>
      <c r="C19" s="27">
        <v>37895</v>
      </c>
      <c r="D19" s="13">
        <v>0.06754500000000001</v>
      </c>
      <c r="E19" s="13">
        <v>0.0023569999999999997</v>
      </c>
      <c r="F19" s="13">
        <f>SUM(D19:E19)</f>
        <v>0.069902</v>
      </c>
      <c r="G19" s="13">
        <v>0.072004</v>
      </c>
      <c r="H19" s="1" t="s">
        <v>74</v>
      </c>
    </row>
    <row r="20" spans="1:8" ht="12.75">
      <c r="A20" s="9" t="str">
        <f>+A19</f>
        <v>24 (08)</v>
      </c>
      <c r="B20" s="14" t="s">
        <v>11</v>
      </c>
      <c r="C20" s="27">
        <v>37895</v>
      </c>
      <c r="D20" s="13">
        <v>0.064967</v>
      </c>
      <c r="E20" s="13">
        <v>0.0023569999999999997</v>
      </c>
      <c r="F20" s="13">
        <f>SUM(D20:E20)</f>
        <v>0.067324</v>
      </c>
      <c r="G20" s="13">
        <v>0.069256</v>
      </c>
      <c r="H20" s="1" t="s">
        <v>74</v>
      </c>
    </row>
    <row r="22" spans="1:3" ht="12.75">
      <c r="A22" s="9" t="s">
        <v>104</v>
      </c>
      <c r="B22" s="1" t="s">
        <v>6</v>
      </c>
      <c r="C22" s="28"/>
    </row>
    <row r="23" spans="1:8" ht="12.75">
      <c r="A23" s="9" t="s">
        <v>104</v>
      </c>
      <c r="B23" s="14" t="s">
        <v>4</v>
      </c>
      <c r="C23" s="27">
        <v>37895</v>
      </c>
      <c r="D23" s="10">
        <v>24.9</v>
      </c>
      <c r="E23" s="10"/>
      <c r="F23" s="11">
        <f>SUM(D23:E23)</f>
        <v>24.9</v>
      </c>
      <c r="G23" s="10">
        <v>33.5</v>
      </c>
      <c r="H23" s="1" t="s">
        <v>97</v>
      </c>
    </row>
    <row r="24" spans="1:7" ht="12.75">
      <c r="A24" s="9" t="s">
        <v>104</v>
      </c>
      <c r="B24" s="14"/>
      <c r="C24" s="28"/>
      <c r="D24" s="10"/>
      <c r="E24" s="10"/>
      <c r="F24" s="10"/>
      <c r="G24" s="10"/>
    </row>
    <row r="25" spans="1:8" ht="12.75">
      <c r="A25" s="9" t="s">
        <v>104</v>
      </c>
      <c r="B25" s="14" t="s">
        <v>15</v>
      </c>
      <c r="C25" s="27">
        <v>37895</v>
      </c>
      <c r="D25" s="13">
        <v>0.069616</v>
      </c>
      <c r="E25" s="13">
        <v>0.00234</v>
      </c>
      <c r="F25" s="13">
        <f>SUM(D25:E25)</f>
        <v>0.07195599999999999</v>
      </c>
      <c r="G25" s="13">
        <v>0.073746</v>
      </c>
      <c r="H25" s="24" t="s">
        <v>107</v>
      </c>
    </row>
    <row r="26" spans="1:8" ht="12.75">
      <c r="A26" s="9" t="s">
        <v>104</v>
      </c>
      <c r="B26" s="14" t="s">
        <v>13</v>
      </c>
      <c r="C26" s="27">
        <v>37895</v>
      </c>
      <c r="D26" s="13">
        <v>0.062652</v>
      </c>
      <c r="E26" s="13">
        <v>0.00234</v>
      </c>
      <c r="F26" s="13">
        <f>SUM(D26:E26)</f>
        <v>0.064992</v>
      </c>
      <c r="G26" s="13">
        <v>0.066609</v>
      </c>
      <c r="H26" s="22" t="s">
        <v>108</v>
      </c>
    </row>
    <row r="27" spans="1:8" ht="12.75">
      <c r="A27" s="9" t="s">
        <v>104</v>
      </c>
      <c r="B27" s="14" t="s">
        <v>115</v>
      </c>
      <c r="C27" s="27">
        <v>37895</v>
      </c>
      <c r="D27" s="13">
        <v>0.05226</v>
      </c>
      <c r="E27" s="13">
        <v>0.00234</v>
      </c>
      <c r="F27" s="13">
        <f>SUM(D27:E27)</f>
        <v>0.0546</v>
      </c>
      <c r="G27" s="13">
        <v>0.055958</v>
      </c>
      <c r="H27" s="22" t="s">
        <v>78</v>
      </c>
    </row>
    <row r="28" spans="1:2" ht="12.75">
      <c r="A28" s="9" t="s">
        <v>104</v>
      </c>
      <c r="B28" s="7"/>
    </row>
    <row r="29" spans="1:7" ht="12.75">
      <c r="A29" s="9" t="s">
        <v>104</v>
      </c>
      <c r="B29" s="14" t="s">
        <v>116</v>
      </c>
      <c r="C29" s="27">
        <v>37895</v>
      </c>
      <c r="D29" s="11">
        <v>0</v>
      </c>
      <c r="E29" s="11"/>
      <c r="F29" s="11">
        <f>SUM(D29:E29)</f>
        <v>0</v>
      </c>
      <c r="G29" s="11">
        <v>0</v>
      </c>
    </row>
    <row r="30" spans="1:8" ht="12.75">
      <c r="A30" s="9" t="s">
        <v>104</v>
      </c>
      <c r="B30" s="14" t="s">
        <v>16</v>
      </c>
      <c r="C30" s="27">
        <v>37895</v>
      </c>
      <c r="D30" s="11">
        <v>6.66</v>
      </c>
      <c r="E30" s="11"/>
      <c r="F30" s="11">
        <f>SUM(D30:E30)</f>
        <v>6.66</v>
      </c>
      <c r="G30" s="11">
        <v>6.85</v>
      </c>
      <c r="H30" s="1" t="s">
        <v>75</v>
      </c>
    </row>
    <row r="31" spans="1:8" ht="12.75">
      <c r="A31" s="9" t="s">
        <v>104</v>
      </c>
      <c r="B31" s="14" t="s">
        <v>17</v>
      </c>
      <c r="C31" s="27">
        <v>37895</v>
      </c>
      <c r="D31" s="11">
        <v>4.44</v>
      </c>
      <c r="E31" s="11"/>
      <c r="F31" s="11">
        <f>SUM(D31:E31)</f>
        <v>4.44</v>
      </c>
      <c r="G31" s="11">
        <v>4.57</v>
      </c>
      <c r="H31" s="1" t="s">
        <v>75</v>
      </c>
    </row>
    <row r="32" spans="1:7" ht="12.75">
      <c r="A32" s="9" t="s">
        <v>104</v>
      </c>
      <c r="B32" s="14"/>
      <c r="C32" s="28"/>
      <c r="D32" s="11"/>
      <c r="E32" s="11"/>
      <c r="F32" s="11"/>
      <c r="G32" s="11"/>
    </row>
    <row r="33" spans="1:8" ht="12.75">
      <c r="A33" s="9" t="s">
        <v>104</v>
      </c>
      <c r="B33" s="14" t="s">
        <v>7</v>
      </c>
      <c r="C33" s="27">
        <v>37895</v>
      </c>
      <c r="D33" s="12">
        <v>0.00233</v>
      </c>
      <c r="E33" s="12"/>
      <c r="F33" s="12">
        <f>SUM(D33:E33)</f>
        <v>0.00233</v>
      </c>
      <c r="G33" s="12">
        <v>0.0024</v>
      </c>
      <c r="H33" s="1" t="s">
        <v>76</v>
      </c>
    </row>
    <row r="35" spans="1:3" ht="12.75">
      <c r="A35" s="9" t="s">
        <v>105</v>
      </c>
      <c r="B35" s="1" t="s">
        <v>18</v>
      </c>
      <c r="C35" s="28"/>
    </row>
    <row r="36" spans="1:8" ht="12.75">
      <c r="A36" s="9" t="s">
        <v>105</v>
      </c>
      <c r="B36" s="14" t="s">
        <v>4</v>
      </c>
      <c r="C36" s="27">
        <v>38534</v>
      </c>
      <c r="D36" s="10">
        <v>29.1</v>
      </c>
      <c r="E36" s="10"/>
      <c r="F36" s="11">
        <f>SUM(D36:E36)</f>
        <v>29.1</v>
      </c>
      <c r="G36" s="10">
        <v>79</v>
      </c>
      <c r="H36" s="1" t="s">
        <v>97</v>
      </c>
    </row>
    <row r="37" spans="1:7" ht="12.75">
      <c r="A37" s="9" t="s">
        <v>105</v>
      </c>
      <c r="B37" s="14"/>
      <c r="C37" s="28"/>
      <c r="D37" s="10"/>
      <c r="E37" s="10"/>
      <c r="F37" s="10"/>
      <c r="G37" s="10"/>
    </row>
    <row r="38" spans="1:8" ht="12.75">
      <c r="A38" s="9" t="s">
        <v>105</v>
      </c>
      <c r="B38" s="14" t="s">
        <v>117</v>
      </c>
      <c r="C38" s="27">
        <v>38534</v>
      </c>
      <c r="D38" s="13">
        <v>0.04732</v>
      </c>
      <c r="E38" s="13">
        <v>0.002191</v>
      </c>
      <c r="F38" s="13">
        <f>SUM(D38:E38)</f>
        <v>0.049511</v>
      </c>
      <c r="G38" s="13">
        <v>0.050448</v>
      </c>
      <c r="H38" s="1" t="s">
        <v>79</v>
      </c>
    </row>
    <row r="39" spans="1:2" ht="12.75">
      <c r="A39" s="9" t="s">
        <v>105</v>
      </c>
      <c r="B39" s="7"/>
    </row>
    <row r="40" spans="1:8" ht="12.75">
      <c r="A40" s="9" t="s">
        <v>105</v>
      </c>
      <c r="B40" s="14" t="s">
        <v>85</v>
      </c>
      <c r="C40" s="27">
        <v>38534</v>
      </c>
      <c r="D40" s="11">
        <v>6.92</v>
      </c>
      <c r="E40" s="11"/>
      <c r="F40" s="11">
        <f>SUM(D40:E40)</f>
        <v>6.92</v>
      </c>
      <c r="G40" s="11">
        <v>6.98</v>
      </c>
      <c r="H40" s="1" t="s">
        <v>80</v>
      </c>
    </row>
    <row r="41" spans="1:8" ht="12.75">
      <c r="A41" s="9" t="s">
        <v>105</v>
      </c>
      <c r="B41" s="14" t="s">
        <v>86</v>
      </c>
      <c r="C41" s="27">
        <v>38534</v>
      </c>
      <c r="D41" s="11">
        <v>4.6</v>
      </c>
      <c r="E41" s="11"/>
      <c r="F41" s="11">
        <f>SUM(D41:E41)</f>
        <v>4.6</v>
      </c>
      <c r="G41" s="11">
        <v>4.64</v>
      </c>
      <c r="H41" s="1" t="s">
        <v>80</v>
      </c>
    </row>
    <row r="42" spans="1:7" ht="12.75">
      <c r="A42" s="9" t="s">
        <v>105</v>
      </c>
      <c r="B42" s="14"/>
      <c r="C42" s="28"/>
      <c r="D42" s="11"/>
      <c r="E42" s="11"/>
      <c r="F42" s="11"/>
      <c r="G42" s="11"/>
    </row>
    <row r="43" spans="1:8" ht="12.75">
      <c r="A43" s="9" t="s">
        <v>105</v>
      </c>
      <c r="B43" s="14" t="s">
        <v>7</v>
      </c>
      <c r="C43" s="27">
        <v>38534</v>
      </c>
      <c r="D43" s="12">
        <v>0.0011</v>
      </c>
      <c r="E43" s="12"/>
      <c r="F43" s="12">
        <f>SUM(D43:E43)</f>
        <v>0.0011</v>
      </c>
      <c r="G43" s="12">
        <v>0.00113</v>
      </c>
      <c r="H43" s="1" t="s">
        <v>81</v>
      </c>
    </row>
    <row r="45" spans="1:8" ht="12.75">
      <c r="A45" s="9">
        <v>29</v>
      </c>
      <c r="B45" s="1" t="s">
        <v>6</v>
      </c>
      <c r="C45" s="28"/>
      <c r="H45" s="1"/>
    </row>
    <row r="46" spans="1:8" ht="12.75">
      <c r="A46" s="9">
        <v>29</v>
      </c>
      <c r="B46" s="14" t="s">
        <v>8</v>
      </c>
      <c r="C46" s="27">
        <v>37895</v>
      </c>
      <c r="D46" s="10">
        <v>5.5</v>
      </c>
      <c r="E46" s="10"/>
      <c r="F46" s="11">
        <f>SUM(D46:E46)</f>
        <v>5.5</v>
      </c>
      <c r="G46" s="10">
        <v>6.5</v>
      </c>
      <c r="H46" s="2" t="s">
        <v>82</v>
      </c>
    </row>
    <row r="47" spans="1:8" ht="12.75">
      <c r="A47" s="9">
        <v>29</v>
      </c>
      <c r="B47" s="14" t="s">
        <v>9</v>
      </c>
      <c r="C47" s="27">
        <v>37895</v>
      </c>
      <c r="D47" s="10">
        <v>18.1</v>
      </c>
      <c r="E47" s="10"/>
      <c r="F47" s="11">
        <f>SUM(D47:E47)</f>
        <v>18.1</v>
      </c>
      <c r="G47" s="10">
        <v>21.4</v>
      </c>
      <c r="H47" s="1" t="s">
        <v>83</v>
      </c>
    </row>
    <row r="48" spans="1:7" ht="12.75">
      <c r="A48" s="9">
        <v>29</v>
      </c>
      <c r="B48" s="14"/>
      <c r="C48" s="28"/>
      <c r="D48" s="10"/>
      <c r="E48" s="10"/>
      <c r="F48" s="10"/>
      <c r="G48" s="10"/>
    </row>
    <row r="49" spans="1:8" ht="12.75">
      <c r="A49" s="9">
        <v>29</v>
      </c>
      <c r="B49" s="14" t="s">
        <v>15</v>
      </c>
      <c r="C49" s="27">
        <v>37895</v>
      </c>
      <c r="D49" s="13">
        <v>0.069616</v>
      </c>
      <c r="E49" s="13">
        <v>0.0015249999999999999</v>
      </c>
      <c r="F49" s="13">
        <f>SUM(D49:E49)</f>
        <v>0.071141</v>
      </c>
      <c r="G49" s="13">
        <v>0.073746</v>
      </c>
      <c r="H49" s="2" t="s">
        <v>100</v>
      </c>
    </row>
    <row r="50" spans="1:8" ht="12.75">
      <c r="A50" s="9">
        <v>29</v>
      </c>
      <c r="B50" s="14" t="s">
        <v>12</v>
      </c>
      <c r="C50" s="27">
        <v>37895</v>
      </c>
      <c r="D50" s="13">
        <v>0.054356999999999996</v>
      </c>
      <c r="E50" s="13">
        <v>0.0015249999999999999</v>
      </c>
      <c r="F50" s="13">
        <f>SUM(D50:E50)</f>
        <v>0.055881999999999994</v>
      </c>
      <c r="G50" s="13">
        <v>0.055958</v>
      </c>
      <c r="H50" s="2" t="s">
        <v>100</v>
      </c>
    </row>
    <row r="51" spans="1:8" ht="12.75">
      <c r="A51" s="9">
        <v>29</v>
      </c>
      <c r="B51" s="14" t="s">
        <v>13</v>
      </c>
      <c r="C51" s="27">
        <v>37895</v>
      </c>
      <c r="D51" s="13">
        <v>0.047359</v>
      </c>
      <c r="E51" s="13">
        <v>0.0015249999999999999</v>
      </c>
      <c r="F51" s="13">
        <f>SUM(D51:E51)</f>
        <v>0.048884</v>
      </c>
      <c r="G51" s="13">
        <v>0.049057</v>
      </c>
      <c r="H51" s="2" t="s">
        <v>100</v>
      </c>
    </row>
    <row r="52" spans="1:8" ht="12.75">
      <c r="A52" s="9">
        <v>29</v>
      </c>
      <c r="B52" s="14" t="s">
        <v>14</v>
      </c>
      <c r="C52" s="27">
        <v>37895</v>
      </c>
      <c r="D52" s="13">
        <v>0.041171</v>
      </c>
      <c r="E52" s="13">
        <v>0.0015249999999999999</v>
      </c>
      <c r="F52" s="13">
        <f>SUM(D52:E52)</f>
        <v>0.042696</v>
      </c>
      <c r="G52" s="13">
        <v>0.042358</v>
      </c>
      <c r="H52" s="2" t="s">
        <v>100</v>
      </c>
    </row>
    <row r="53" spans="1:2" ht="12.75">
      <c r="A53" s="9">
        <v>29</v>
      </c>
      <c r="B53" s="7"/>
    </row>
    <row r="54" spans="1:8" ht="12.75">
      <c r="A54" s="9">
        <v>29</v>
      </c>
      <c r="B54" s="14" t="s">
        <v>118</v>
      </c>
      <c r="C54" s="27">
        <v>37895</v>
      </c>
      <c r="D54" s="11">
        <v>0</v>
      </c>
      <c r="E54" s="11"/>
      <c r="F54" s="11">
        <f>SUM(D54:E54)</f>
        <v>0</v>
      </c>
      <c r="G54" s="11">
        <v>0</v>
      </c>
      <c r="H54" s="1" t="s">
        <v>84</v>
      </c>
    </row>
    <row r="55" spans="1:8" ht="12.75">
      <c r="A55" s="9">
        <v>29</v>
      </c>
      <c r="B55" s="14" t="s">
        <v>16</v>
      </c>
      <c r="C55" s="27">
        <v>37895</v>
      </c>
      <c r="D55" s="11">
        <v>6.66</v>
      </c>
      <c r="E55" s="11"/>
      <c r="F55" s="11">
        <f>SUM(D55:E55)</f>
        <v>6.66</v>
      </c>
      <c r="G55" s="11">
        <v>6.85</v>
      </c>
      <c r="H55" s="1" t="s">
        <v>84</v>
      </c>
    </row>
    <row r="56" spans="1:8" ht="12.75">
      <c r="A56" s="9">
        <v>29</v>
      </c>
      <c r="B56" s="14" t="s">
        <v>17</v>
      </c>
      <c r="C56" s="27">
        <v>37895</v>
      </c>
      <c r="D56" s="11">
        <v>3.28</v>
      </c>
      <c r="E56" s="11"/>
      <c r="F56" s="11">
        <f>SUM(D56:E56)</f>
        <v>3.28</v>
      </c>
      <c r="G56" s="11">
        <v>3.38</v>
      </c>
      <c r="H56" s="1" t="s">
        <v>84</v>
      </c>
    </row>
    <row r="57" spans="1:7" ht="12.75">
      <c r="A57" s="9">
        <v>29</v>
      </c>
      <c r="B57" s="14"/>
      <c r="C57" s="28"/>
      <c r="D57" s="11"/>
      <c r="E57" s="11"/>
      <c r="F57" s="11"/>
      <c r="G57" s="11"/>
    </row>
    <row r="58" spans="1:8" ht="12.75">
      <c r="A58" s="9">
        <v>29</v>
      </c>
      <c r="B58" s="14" t="s">
        <v>7</v>
      </c>
      <c r="C58" s="27">
        <v>37895</v>
      </c>
      <c r="D58" s="12">
        <v>0.0024</v>
      </c>
      <c r="E58" s="12"/>
      <c r="F58" s="12">
        <f>SUM(D58:E58)</f>
        <v>0.0024</v>
      </c>
      <c r="G58" s="12">
        <v>0.00247</v>
      </c>
      <c r="H58" s="1" t="s">
        <v>84</v>
      </c>
    </row>
    <row r="60" spans="1:6" ht="12.75">
      <c r="A60" s="9" t="s">
        <v>106</v>
      </c>
      <c r="B60" s="1" t="s">
        <v>21</v>
      </c>
      <c r="C60" s="28"/>
      <c r="F60" s="11"/>
    </row>
    <row r="61" spans="1:8" ht="12.75">
      <c r="A61" s="9" t="s">
        <v>106</v>
      </c>
      <c r="B61" s="14" t="s">
        <v>4</v>
      </c>
      <c r="C61" s="27">
        <v>38534</v>
      </c>
      <c r="D61" s="10">
        <v>200</v>
      </c>
      <c r="E61" s="10"/>
      <c r="F61" s="11">
        <f>SUM(D61:E61)</f>
        <v>200</v>
      </c>
      <c r="G61" s="10">
        <v>200</v>
      </c>
      <c r="H61" s="1" t="s">
        <v>87</v>
      </c>
    </row>
    <row r="62" spans="1:7" ht="12.75">
      <c r="A62" s="9" t="s">
        <v>106</v>
      </c>
      <c r="B62" s="14"/>
      <c r="C62" s="28"/>
      <c r="D62" s="10"/>
      <c r="E62" s="10"/>
      <c r="F62" s="10"/>
      <c r="G62" s="10"/>
    </row>
    <row r="63" spans="1:8" ht="12.75">
      <c r="A63" s="9" t="s">
        <v>106</v>
      </c>
      <c r="B63" s="14" t="s">
        <v>119</v>
      </c>
      <c r="C63" s="27">
        <v>38534</v>
      </c>
      <c r="D63" s="13">
        <v>0.042539999999999994</v>
      </c>
      <c r="E63" s="13">
        <v>0.002045</v>
      </c>
      <c r="F63" s="13">
        <f>SUM(D63:E63)</f>
        <v>0.04458499999999999</v>
      </c>
      <c r="G63" s="13">
        <v>0.047726</v>
      </c>
      <c r="H63" s="1" t="s">
        <v>99</v>
      </c>
    </row>
    <row r="64" spans="1:2" ht="12.75">
      <c r="A64" s="9" t="s">
        <v>106</v>
      </c>
      <c r="B64" s="7"/>
    </row>
    <row r="65" spans="1:8" ht="12.75">
      <c r="A65" s="9" t="s">
        <v>106</v>
      </c>
      <c r="B65" s="14" t="s">
        <v>85</v>
      </c>
      <c r="C65" s="27">
        <v>38534</v>
      </c>
      <c r="D65" s="11">
        <v>6.41</v>
      </c>
      <c r="E65" s="11"/>
      <c r="F65" s="11">
        <f>SUM(D65:E65)</f>
        <v>6.41</v>
      </c>
      <c r="G65" s="11">
        <v>6.5</v>
      </c>
      <c r="H65" s="1" t="s">
        <v>88</v>
      </c>
    </row>
    <row r="66" spans="1:8" ht="12.75">
      <c r="A66" s="9" t="s">
        <v>106</v>
      </c>
      <c r="B66" s="14" t="s">
        <v>86</v>
      </c>
      <c r="C66" s="27">
        <v>38534</v>
      </c>
      <c r="D66" s="11">
        <v>4.27</v>
      </c>
      <c r="E66" s="11"/>
      <c r="F66" s="11">
        <f>SUM(D66:E66)</f>
        <v>4.27</v>
      </c>
      <c r="G66" s="11">
        <v>4.33</v>
      </c>
      <c r="H66" s="1" t="s">
        <v>88</v>
      </c>
    </row>
    <row r="67" spans="1:7" ht="12.75">
      <c r="A67" s="9" t="s">
        <v>106</v>
      </c>
      <c r="B67" s="14"/>
      <c r="C67" s="28"/>
      <c r="D67" s="11"/>
      <c r="E67" s="11"/>
      <c r="F67" s="11"/>
      <c r="G67" s="11"/>
    </row>
    <row r="68" spans="1:8" ht="12.75">
      <c r="A68" s="9" t="s">
        <v>106</v>
      </c>
      <c r="B68" s="14" t="s">
        <v>7</v>
      </c>
      <c r="C68" s="27">
        <v>38534</v>
      </c>
      <c r="D68" s="12">
        <v>0.0008100000000000001</v>
      </c>
      <c r="E68" s="12"/>
      <c r="F68" s="12">
        <f>SUM(D68:E68)</f>
        <v>0.0008100000000000001</v>
      </c>
      <c r="G68" s="12">
        <v>0.0009</v>
      </c>
      <c r="H68" s="1" t="s">
        <v>89</v>
      </c>
    </row>
    <row r="70" spans="1:3" ht="12.75">
      <c r="A70" s="9">
        <v>35</v>
      </c>
      <c r="B70" s="1" t="s">
        <v>22</v>
      </c>
      <c r="C70" s="28"/>
    </row>
    <row r="71" spans="1:8" ht="12.75">
      <c r="A71" s="9">
        <v>35</v>
      </c>
      <c r="B71" s="14" t="s">
        <v>4</v>
      </c>
      <c r="C71" s="27">
        <v>37895</v>
      </c>
      <c r="D71" s="10">
        <v>200</v>
      </c>
      <c r="E71" s="10"/>
      <c r="F71" s="11">
        <f>SUM(D71:E71)</f>
        <v>200</v>
      </c>
      <c r="G71" s="10">
        <v>200</v>
      </c>
      <c r="H71" s="2" t="s">
        <v>112</v>
      </c>
    </row>
    <row r="72" spans="1:7" ht="12.75">
      <c r="A72" s="9">
        <v>35</v>
      </c>
      <c r="B72" s="14"/>
      <c r="C72" s="28"/>
      <c r="D72" s="10"/>
      <c r="E72" s="10"/>
      <c r="F72" s="10"/>
      <c r="G72" s="10"/>
    </row>
    <row r="73" spans="1:8" ht="12.75">
      <c r="A73" s="9">
        <v>35</v>
      </c>
      <c r="B73" s="14" t="s">
        <v>119</v>
      </c>
      <c r="C73" s="27">
        <v>37895</v>
      </c>
      <c r="D73" s="13">
        <v>0.033147</v>
      </c>
      <c r="E73" s="13">
        <v>0.001954</v>
      </c>
      <c r="F73" s="13">
        <f>SUM(D73:E73)</f>
        <v>0.035101</v>
      </c>
      <c r="G73" s="13">
        <v>0.03709</v>
      </c>
      <c r="H73" s="2" t="s">
        <v>100</v>
      </c>
    </row>
    <row r="74" spans="1:2" ht="12.75">
      <c r="A74" s="9">
        <v>35</v>
      </c>
      <c r="B74" s="7"/>
    </row>
    <row r="75" spans="1:8" ht="12.75">
      <c r="A75" s="9">
        <v>35</v>
      </c>
      <c r="B75" s="14" t="s">
        <v>19</v>
      </c>
      <c r="C75" s="27">
        <v>37895</v>
      </c>
      <c r="D75" s="11">
        <v>3.33</v>
      </c>
      <c r="E75" s="11"/>
      <c r="F75" s="11">
        <f>SUM(D75:E75)</f>
        <v>3.33</v>
      </c>
      <c r="G75" s="11">
        <v>3.57</v>
      </c>
      <c r="H75" s="1" t="s">
        <v>113</v>
      </c>
    </row>
    <row r="76" spans="1:8" ht="12.75">
      <c r="A76" s="9">
        <v>35</v>
      </c>
      <c r="B76" s="14" t="s">
        <v>20</v>
      </c>
      <c r="C76" s="27">
        <v>37895</v>
      </c>
      <c r="D76" s="11">
        <v>2.22</v>
      </c>
      <c r="E76" s="11"/>
      <c r="F76" s="11">
        <f>SUM(D76:E76)</f>
        <v>2.22</v>
      </c>
      <c r="G76" s="11">
        <v>2.38</v>
      </c>
      <c r="H76" s="1" t="s">
        <v>90</v>
      </c>
    </row>
    <row r="77" spans="1:7" ht="12.75">
      <c r="A77" s="9">
        <v>35</v>
      </c>
      <c r="B77" s="14"/>
      <c r="C77" s="28"/>
      <c r="D77" s="11"/>
      <c r="E77" s="11"/>
      <c r="F77" s="11"/>
      <c r="G77" s="11"/>
    </row>
    <row r="78" spans="1:8" ht="12.75">
      <c r="A78" s="9">
        <v>35</v>
      </c>
      <c r="B78" s="14" t="s">
        <v>7</v>
      </c>
      <c r="C78" s="27">
        <v>37895</v>
      </c>
      <c r="D78" s="12">
        <v>0.00083</v>
      </c>
      <c r="E78" s="12"/>
      <c r="F78" s="12">
        <f>SUM(D78:E78)</f>
        <v>0.00083</v>
      </c>
      <c r="G78" s="12">
        <v>0.00088</v>
      </c>
      <c r="H78" s="1" t="s">
        <v>90</v>
      </c>
    </row>
    <row r="80" spans="1:3" ht="12.75">
      <c r="A80" s="9">
        <v>43</v>
      </c>
      <c r="B80" s="1" t="s">
        <v>23</v>
      </c>
      <c r="C80" s="28"/>
    </row>
    <row r="81" spans="1:8" ht="12.75">
      <c r="A81" s="9">
        <v>43</v>
      </c>
      <c r="B81" s="14" t="s">
        <v>4</v>
      </c>
      <c r="C81" s="27">
        <v>37895</v>
      </c>
      <c r="D81" s="10">
        <v>200</v>
      </c>
      <c r="E81" s="10"/>
      <c r="F81" s="11">
        <f>SUM(D81:E81)</f>
        <v>200</v>
      </c>
      <c r="G81" s="10">
        <v>200</v>
      </c>
      <c r="H81" s="1" t="s">
        <v>91</v>
      </c>
    </row>
    <row r="82" spans="1:7" ht="12.75">
      <c r="A82" s="9">
        <v>43</v>
      </c>
      <c r="B82" s="14"/>
      <c r="C82" s="28"/>
      <c r="D82" s="10"/>
      <c r="E82" s="10"/>
      <c r="F82" s="10"/>
      <c r="G82" s="10"/>
    </row>
    <row r="83" spans="1:8" ht="12.75">
      <c r="A83" s="9">
        <v>43</v>
      </c>
      <c r="B83" s="14" t="s">
        <v>119</v>
      </c>
      <c r="C83" s="27">
        <v>37895</v>
      </c>
      <c r="D83" s="13">
        <v>0.040898000000000004</v>
      </c>
      <c r="E83" s="13">
        <v>0.002223</v>
      </c>
      <c r="F83" s="13">
        <f>SUM(D83:E83)</f>
        <v>0.04312100000000001</v>
      </c>
      <c r="G83" s="13">
        <v>0.048275</v>
      </c>
      <c r="H83" s="1" t="s">
        <v>99</v>
      </c>
    </row>
    <row r="84" spans="1:2" ht="12.75">
      <c r="A84" s="9">
        <v>43</v>
      </c>
      <c r="B84" s="7"/>
    </row>
    <row r="85" spans="1:8" ht="12.75">
      <c r="A85" s="9">
        <v>43</v>
      </c>
      <c r="B85" s="14" t="s">
        <v>126</v>
      </c>
      <c r="C85" s="27">
        <v>37895</v>
      </c>
      <c r="D85" s="11">
        <v>3.63</v>
      </c>
      <c r="E85" s="11"/>
      <c r="F85" s="11">
        <f>SUM(D85:E85)</f>
        <v>3.63</v>
      </c>
      <c r="G85" s="11">
        <v>3.68</v>
      </c>
      <c r="H85" s="1" t="s">
        <v>92</v>
      </c>
    </row>
    <row r="86" spans="1:7" ht="12.75">
      <c r="A86" s="9">
        <v>43</v>
      </c>
      <c r="B86" s="14"/>
      <c r="C86" s="28"/>
      <c r="D86" s="11"/>
      <c r="E86" s="11"/>
      <c r="F86" s="11"/>
      <c r="G86" s="11"/>
    </row>
    <row r="87" spans="1:8" ht="12.75">
      <c r="A87" s="9">
        <v>43</v>
      </c>
      <c r="B87" s="14" t="s">
        <v>127</v>
      </c>
      <c r="C87" s="27">
        <v>37895</v>
      </c>
      <c r="D87" s="11">
        <v>2.6</v>
      </c>
      <c r="E87" s="11"/>
      <c r="F87" s="11">
        <f>SUM(D87:E87)</f>
        <v>2.6</v>
      </c>
      <c r="G87" s="11">
        <f>+G65-G85</f>
        <v>2.82</v>
      </c>
      <c r="H87" s="1" t="s">
        <v>92</v>
      </c>
    </row>
    <row r="88" ht="12.75">
      <c r="A88" s="9">
        <v>43</v>
      </c>
    </row>
    <row r="89" spans="1:8" ht="12.75">
      <c r="A89" s="9">
        <v>43</v>
      </c>
      <c r="B89" s="14" t="s">
        <v>7</v>
      </c>
      <c r="C89" s="27">
        <v>37895</v>
      </c>
      <c r="D89" s="12">
        <v>0.0023499999999999997</v>
      </c>
      <c r="E89" s="12"/>
      <c r="F89" s="12">
        <f>SUM(D89:E89)</f>
        <v>0.0023499999999999997</v>
      </c>
      <c r="G89" s="12">
        <v>0.00255</v>
      </c>
      <c r="H89" s="1" t="s">
        <v>92</v>
      </c>
    </row>
    <row r="92" spans="1:3" ht="12.75">
      <c r="A92" s="9">
        <v>46</v>
      </c>
      <c r="B92" s="1" t="s">
        <v>26</v>
      </c>
      <c r="C92" s="28"/>
    </row>
    <row r="93" spans="1:8" ht="12.75">
      <c r="A93" s="9">
        <v>46</v>
      </c>
      <c r="B93" s="14" t="s">
        <v>119</v>
      </c>
      <c r="C93" s="27">
        <v>37895</v>
      </c>
      <c r="D93" s="13">
        <v>0.037259</v>
      </c>
      <c r="E93" s="13">
        <v>0.001089</v>
      </c>
      <c r="F93" s="13">
        <f>SUM(D93:E93)</f>
        <v>0.038348</v>
      </c>
      <c r="G93" s="13">
        <v>0.043329</v>
      </c>
      <c r="H93" s="23" t="s">
        <v>101</v>
      </c>
    </row>
    <row r="94" spans="1:2" ht="12.75">
      <c r="A94" s="9">
        <v>46</v>
      </c>
      <c r="B94" s="7"/>
    </row>
    <row r="95" spans="1:8" ht="12.75">
      <c r="A95" s="9">
        <v>46</v>
      </c>
      <c r="B95" s="14" t="s">
        <v>93</v>
      </c>
      <c r="C95" s="27">
        <v>37895</v>
      </c>
      <c r="D95" s="11">
        <v>1.58</v>
      </c>
      <c r="E95" s="11"/>
      <c r="F95" s="11">
        <f>SUM(D95:E95)</f>
        <v>1.58</v>
      </c>
      <c r="G95" s="11">
        <v>1.48</v>
      </c>
      <c r="H95" s="1" t="s">
        <v>95</v>
      </c>
    </row>
    <row r="97" spans="1:2" ht="12.75">
      <c r="A97" s="9">
        <v>49</v>
      </c>
      <c r="B97" s="2" t="s">
        <v>27</v>
      </c>
    </row>
    <row r="98" spans="1:8" ht="12.75">
      <c r="A98" s="9">
        <v>49</v>
      </c>
      <c r="B98" s="14" t="s">
        <v>119</v>
      </c>
      <c r="C98" s="27">
        <v>37895</v>
      </c>
      <c r="D98" s="13">
        <v>0.037259</v>
      </c>
      <c r="E98" s="13">
        <v>0.002105</v>
      </c>
      <c r="F98" s="13">
        <f>SUM(D98:E98)</f>
        <v>0.039364</v>
      </c>
      <c r="G98" s="13">
        <v>0.043329</v>
      </c>
      <c r="H98" s="23" t="s">
        <v>101</v>
      </c>
    </row>
    <row r="99" spans="1:2" ht="12.75">
      <c r="A99" s="9">
        <v>49</v>
      </c>
      <c r="B99" s="7"/>
    </row>
    <row r="100" spans="1:8" ht="12.75">
      <c r="A100" s="9">
        <v>49</v>
      </c>
      <c r="B100" s="14" t="s">
        <v>94</v>
      </c>
      <c r="C100" s="27">
        <v>37895</v>
      </c>
      <c r="D100" s="11">
        <v>2.79</v>
      </c>
      <c r="E100" s="11"/>
      <c r="F100" s="11">
        <f>SUM(D100:E100)</f>
        <v>2.79</v>
      </c>
      <c r="G100" s="11">
        <v>2.79</v>
      </c>
      <c r="H100" s="1" t="s">
        <v>96</v>
      </c>
    </row>
    <row r="102" spans="1:2" ht="12.75">
      <c r="A102" s="9">
        <v>449</v>
      </c>
      <c r="B102" s="2" t="s">
        <v>28</v>
      </c>
    </row>
    <row r="103" spans="1:2" ht="12.75">
      <c r="A103" s="9">
        <v>449</v>
      </c>
      <c r="B103" s="6" t="s">
        <v>24</v>
      </c>
    </row>
    <row r="104" spans="1:8" ht="12.75">
      <c r="A104" s="9">
        <v>449</v>
      </c>
      <c r="B104" s="7" t="s">
        <v>29</v>
      </c>
      <c r="C104" s="27">
        <v>37895</v>
      </c>
      <c r="D104" s="11">
        <v>709</v>
      </c>
      <c r="E104" s="11"/>
      <c r="F104" s="11">
        <f>SUM(D104:E104)</f>
        <v>709</v>
      </c>
      <c r="G104" s="11">
        <v>709</v>
      </c>
      <c r="H104" s="1" t="s">
        <v>97</v>
      </c>
    </row>
    <row r="105" spans="1:8" ht="12.75">
      <c r="A105" s="9">
        <v>449</v>
      </c>
      <c r="B105" s="15" t="s">
        <v>30</v>
      </c>
      <c r="C105" s="27">
        <v>37895</v>
      </c>
      <c r="D105" s="10">
        <v>4</v>
      </c>
      <c r="E105" s="10"/>
      <c r="F105" s="11">
        <f>SUM(D105:E105)</f>
        <v>4</v>
      </c>
      <c r="G105" s="10">
        <v>4.04</v>
      </c>
      <c r="H105" s="1" t="s">
        <v>102</v>
      </c>
    </row>
    <row r="106" spans="1:8" ht="12.75">
      <c r="A106" s="9">
        <v>449</v>
      </c>
      <c r="B106" s="7" t="s">
        <v>120</v>
      </c>
      <c r="C106" s="27">
        <v>37895</v>
      </c>
      <c r="D106" s="10">
        <v>0</v>
      </c>
      <c r="E106" s="10"/>
      <c r="F106" s="10">
        <v>0</v>
      </c>
      <c r="G106" s="10">
        <v>0</v>
      </c>
      <c r="H106" s="1" t="s">
        <v>102</v>
      </c>
    </row>
    <row r="107" spans="1:2" ht="12.75">
      <c r="A107" s="9">
        <v>449</v>
      </c>
      <c r="B107" s="6" t="s">
        <v>25</v>
      </c>
    </row>
    <row r="108" spans="1:8" ht="12.75">
      <c r="A108" s="9">
        <v>449</v>
      </c>
      <c r="B108" s="7" t="s">
        <v>29</v>
      </c>
      <c r="C108" s="27">
        <v>37895</v>
      </c>
      <c r="D108" s="11">
        <v>709</v>
      </c>
      <c r="E108" s="11"/>
      <c r="F108" s="11">
        <f>SUM(D108:E108)</f>
        <v>709</v>
      </c>
      <c r="G108" s="11">
        <v>709</v>
      </c>
      <c r="H108" s="1" t="s">
        <v>97</v>
      </c>
    </row>
    <row r="109" spans="1:8" ht="12.75">
      <c r="A109" s="9">
        <v>449</v>
      </c>
      <c r="B109" s="15" t="s">
        <v>30</v>
      </c>
      <c r="C109" s="27">
        <v>37895</v>
      </c>
      <c r="D109" s="10">
        <v>1.53</v>
      </c>
      <c r="E109" s="10"/>
      <c r="F109" s="11">
        <f>SUM(D109:E109)</f>
        <v>1.53</v>
      </c>
      <c r="G109" s="10">
        <v>1.58</v>
      </c>
      <c r="H109" s="1" t="s">
        <v>102</v>
      </c>
    </row>
    <row r="110" spans="1:8" ht="12.75">
      <c r="A110" s="9">
        <v>449</v>
      </c>
      <c r="B110" s="7" t="s">
        <v>120</v>
      </c>
      <c r="C110" s="27">
        <v>37895</v>
      </c>
      <c r="D110" s="10">
        <v>0</v>
      </c>
      <c r="E110" s="10"/>
      <c r="F110" s="10">
        <v>0</v>
      </c>
      <c r="G110" s="10">
        <v>0</v>
      </c>
      <c r="H110" s="1" t="s">
        <v>102</v>
      </c>
    </row>
    <row r="111" spans="1:7" ht="12.75">
      <c r="A111" s="9"/>
      <c r="B111" s="15"/>
      <c r="C111" s="28"/>
      <c r="D111" s="11"/>
      <c r="E111" s="11"/>
      <c r="F111" s="11"/>
      <c r="G111" s="11"/>
    </row>
    <row r="112" spans="1:2" ht="12.75">
      <c r="A112" s="9">
        <v>459</v>
      </c>
      <c r="B112" s="2" t="s">
        <v>28</v>
      </c>
    </row>
    <row r="113" spans="1:3" ht="12.75">
      <c r="A113" s="9">
        <v>459</v>
      </c>
      <c r="B113" s="6" t="s">
        <v>24</v>
      </c>
      <c r="C113" s="27"/>
    </row>
    <row r="114" spans="1:8" ht="12.75">
      <c r="A114" s="9">
        <v>459</v>
      </c>
      <c r="B114" s="7" t="s">
        <v>29</v>
      </c>
      <c r="C114" s="27">
        <v>37895</v>
      </c>
      <c r="D114" s="11">
        <f>+D104</f>
        <v>709</v>
      </c>
      <c r="E114" s="11"/>
      <c r="F114" s="11">
        <f aca="true" t="shared" si="0" ref="F114:G116">+F104</f>
        <v>709</v>
      </c>
      <c r="G114" s="11">
        <f t="shared" si="0"/>
        <v>709</v>
      </c>
      <c r="H114" s="1" t="s">
        <v>97</v>
      </c>
    </row>
    <row r="115" spans="1:7" ht="12.75">
      <c r="A115" s="9">
        <v>459</v>
      </c>
      <c r="B115" s="15" t="s">
        <v>30</v>
      </c>
      <c r="C115" s="27">
        <v>37895</v>
      </c>
      <c r="D115" s="11">
        <f>+D105</f>
        <v>4</v>
      </c>
      <c r="E115" s="11"/>
      <c r="F115" s="11">
        <f t="shared" si="0"/>
        <v>4</v>
      </c>
      <c r="G115" s="11">
        <f t="shared" si="0"/>
        <v>4.04</v>
      </c>
    </row>
    <row r="116" spans="1:7" ht="12.75">
      <c r="A116" s="9">
        <v>459</v>
      </c>
      <c r="B116" s="7" t="s">
        <v>120</v>
      </c>
      <c r="C116" s="27">
        <v>37895</v>
      </c>
      <c r="D116" s="11">
        <f>+D106</f>
        <v>0</v>
      </c>
      <c r="E116" s="11"/>
      <c r="F116" s="11">
        <f t="shared" si="0"/>
        <v>0</v>
      </c>
      <c r="G116" s="11">
        <f t="shared" si="0"/>
        <v>0</v>
      </c>
    </row>
    <row r="117" spans="1:2" ht="12.75">
      <c r="A117" s="9">
        <v>459</v>
      </c>
      <c r="B117" s="6" t="s">
        <v>25</v>
      </c>
    </row>
    <row r="118" spans="1:8" ht="12.75">
      <c r="A118" s="9">
        <v>459</v>
      </c>
      <c r="B118" s="7" t="s">
        <v>29</v>
      </c>
      <c r="C118" s="27">
        <v>37895</v>
      </c>
      <c r="D118" s="11">
        <f>+D108</f>
        <v>709</v>
      </c>
      <c r="E118" s="11"/>
      <c r="F118" s="11">
        <f aca="true" t="shared" si="1" ref="F118:G120">+F108</f>
        <v>709</v>
      </c>
      <c r="G118" s="11">
        <f t="shared" si="1"/>
        <v>709</v>
      </c>
      <c r="H118" s="1" t="s">
        <v>97</v>
      </c>
    </row>
    <row r="119" spans="1:7" ht="12.75">
      <c r="A119" s="9">
        <v>459</v>
      </c>
      <c r="B119" s="15" t="s">
        <v>30</v>
      </c>
      <c r="C119" s="27">
        <v>37895</v>
      </c>
      <c r="D119" s="11">
        <f>+D109</f>
        <v>1.53</v>
      </c>
      <c r="E119" s="11"/>
      <c r="F119" s="11">
        <f t="shared" si="1"/>
        <v>1.53</v>
      </c>
      <c r="G119" s="11">
        <f t="shared" si="1"/>
        <v>1.58</v>
      </c>
    </row>
    <row r="120" spans="1:7" ht="12.75">
      <c r="A120" s="9">
        <v>459</v>
      </c>
      <c r="B120" s="7" t="s">
        <v>120</v>
      </c>
      <c r="C120" s="27">
        <v>37895</v>
      </c>
      <c r="D120" s="11">
        <f>+D110</f>
        <v>0</v>
      </c>
      <c r="E120" s="11"/>
      <c r="F120" s="11">
        <f t="shared" si="1"/>
        <v>0</v>
      </c>
      <c r="G120" s="11">
        <f t="shared" si="1"/>
        <v>0</v>
      </c>
    </row>
    <row r="122" spans="1:2" ht="12.75">
      <c r="A122" s="9"/>
      <c r="B122" s="2"/>
    </row>
  </sheetData>
  <printOptions horizontalCentered="1"/>
  <pageMargins left="0.5" right="0.5" top="1.25" bottom="1" header="1.25" footer="0.5"/>
  <pageSetup fitToHeight="4" fitToWidth="1" horizontalDpi="600" verticalDpi="600" orientation="landscape" scale="80" r:id="rId1"/>
  <headerFooter alignWithMargins="0">
    <oddHeader>&amp;R&amp;12&amp;A</oddHeader>
    <oddFooter>&amp;L&amp;12Eleventh Exhibit to Prefiled 
Direct Testimony of James A. Heidell&amp;C
&amp;R&amp;12Exhibit No.___ (JAH-13)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8.7109375" style="0" bestFit="1" customWidth="1"/>
    <col min="2" max="2" width="36.57421875" style="0" bestFit="1" customWidth="1"/>
    <col min="3" max="3" width="24.8515625" style="9" bestFit="1" customWidth="1"/>
    <col min="4" max="4" width="11.28125" style="0" bestFit="1" customWidth="1"/>
    <col min="5" max="5" width="12.28125" style="0" bestFit="1" customWidth="1"/>
    <col min="6" max="6" width="9.00390625" style="0" bestFit="1" customWidth="1"/>
    <col min="7" max="7" width="8.8515625" style="0" bestFit="1" customWidth="1"/>
    <col min="8" max="10" width="10.8515625" style="0" hidden="1" customWidth="1"/>
  </cols>
  <sheetData>
    <row r="1" spans="1:10" ht="12.75">
      <c r="A1" s="8" t="s">
        <v>0</v>
      </c>
      <c r="B1" s="8"/>
      <c r="D1" s="8"/>
      <c r="E1" s="8"/>
      <c r="F1" s="8"/>
      <c r="G1" s="8"/>
      <c r="H1" s="8"/>
      <c r="I1" s="8"/>
      <c r="J1" s="8"/>
    </row>
    <row r="2" spans="1:10" ht="12.75">
      <c r="A2" s="8" t="s">
        <v>1</v>
      </c>
      <c r="B2" s="8"/>
      <c r="D2" s="8"/>
      <c r="E2" s="8"/>
      <c r="F2" s="8"/>
      <c r="G2" s="8"/>
      <c r="H2" s="8"/>
      <c r="I2" s="8"/>
      <c r="J2" s="8"/>
    </row>
    <row r="3" spans="1:10" ht="12.75">
      <c r="A3" s="8" t="s">
        <v>136</v>
      </c>
      <c r="B3" s="8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D4" s="8"/>
      <c r="E4" s="8"/>
      <c r="F4" s="8"/>
      <c r="G4" s="8"/>
      <c r="H4" s="8"/>
      <c r="I4" s="8"/>
      <c r="J4" s="8"/>
    </row>
    <row r="5" spans="1:10" s="3" customFormat="1" ht="89.25">
      <c r="A5" s="5" t="s">
        <v>31</v>
      </c>
      <c r="B5" s="4" t="s">
        <v>2</v>
      </c>
      <c r="C5" s="30" t="s">
        <v>137</v>
      </c>
      <c r="D5" s="5" t="s">
        <v>134</v>
      </c>
      <c r="E5" s="5" t="s">
        <v>131</v>
      </c>
      <c r="F5" s="5" t="s">
        <v>133</v>
      </c>
      <c r="G5" s="5" t="s">
        <v>132</v>
      </c>
      <c r="H5" s="5" t="s">
        <v>122</v>
      </c>
      <c r="I5" s="5" t="s">
        <v>121</v>
      </c>
      <c r="J5" s="4" t="s">
        <v>123</v>
      </c>
    </row>
    <row r="7" spans="1:11" ht="12.75">
      <c r="A7" t="s">
        <v>66</v>
      </c>
      <c r="B7" s="2" t="s">
        <v>67</v>
      </c>
      <c r="C7" s="29" t="s">
        <v>68</v>
      </c>
      <c r="D7" s="16">
        <v>0.6</v>
      </c>
      <c r="E7" s="16">
        <v>0.03</v>
      </c>
      <c r="F7" s="16">
        <f>SUM(D7:E7)</f>
        <v>0.63</v>
      </c>
      <c r="G7" s="16">
        <v>0.6845011408051257</v>
      </c>
      <c r="H7" s="16">
        <v>0.01</v>
      </c>
      <c r="I7" s="16">
        <f>+F7+H7</f>
        <v>0.64</v>
      </c>
      <c r="J7" s="16">
        <f>+H7+G7</f>
        <v>0.6945011408051257</v>
      </c>
      <c r="K7" s="16"/>
    </row>
    <row r="8" spans="4:11" ht="12.75">
      <c r="D8" s="11"/>
      <c r="G8" s="11"/>
      <c r="H8" s="11"/>
      <c r="I8" s="11"/>
      <c r="J8" s="11"/>
      <c r="K8" s="11"/>
    </row>
    <row r="9" spans="1:11" ht="12.75">
      <c r="A9" s="9">
        <v>50</v>
      </c>
      <c r="B9" t="s">
        <v>32</v>
      </c>
      <c r="C9" s="9" t="s">
        <v>33</v>
      </c>
      <c r="D9" s="11">
        <v>8.78</v>
      </c>
      <c r="E9" s="11">
        <v>0.29</v>
      </c>
      <c r="F9" s="16">
        <f>SUM(D9:E9)</f>
        <v>9.069999999999999</v>
      </c>
      <c r="G9" s="11">
        <v>9.85464340809919</v>
      </c>
      <c r="H9" s="11">
        <v>0.030000000000001137</v>
      </c>
      <c r="I9" s="11">
        <f>+F9+H9</f>
        <v>9.1</v>
      </c>
      <c r="J9" s="11">
        <f>+H9+G9</f>
        <v>9.88464340809919</v>
      </c>
      <c r="K9" s="11"/>
    </row>
    <row r="10" spans="1:11" ht="12.75">
      <c r="A10" s="9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9">
        <f>+$A$9</f>
        <v>50</v>
      </c>
      <c r="B11" t="s">
        <v>34</v>
      </c>
      <c r="C11" s="9" t="s">
        <v>35</v>
      </c>
      <c r="D11" s="11">
        <v>4.66</v>
      </c>
      <c r="E11" s="11">
        <v>0.1</v>
      </c>
      <c r="F11" s="16">
        <f>SUM(D11:E11)</f>
        <v>4.76</v>
      </c>
      <c r="G11" s="11">
        <v>5.171786397194283</v>
      </c>
      <c r="H11" s="11">
        <v>0.009999999999999787</v>
      </c>
      <c r="I11" s="11">
        <f>+F11+H11</f>
        <v>4.77</v>
      </c>
      <c r="J11" s="11">
        <f>+H11+G11</f>
        <v>5.181786397194283</v>
      </c>
      <c r="K11" s="11"/>
    </row>
    <row r="12" spans="1:11" ht="12.75">
      <c r="A12" s="9">
        <f aca="true" t="shared" si="0" ref="A12:A19">+$A$9</f>
        <v>50</v>
      </c>
      <c r="B12" t="s">
        <v>34</v>
      </c>
      <c r="C12" s="9" t="s">
        <v>36</v>
      </c>
      <c r="D12" s="11">
        <v>6.69</v>
      </c>
      <c r="E12" s="11">
        <v>0.17</v>
      </c>
      <c r="F12" s="16">
        <f>SUM(D12:E12)</f>
        <v>6.86</v>
      </c>
      <c r="G12" s="11">
        <v>7.453456866544703</v>
      </c>
      <c r="H12" s="11">
        <v>0.019999999999999574</v>
      </c>
      <c r="I12" s="11">
        <f>+F12+H12</f>
        <v>6.88</v>
      </c>
      <c r="J12" s="11">
        <f>+H12+G12</f>
        <v>7.473456866544702</v>
      </c>
      <c r="K12" s="11"/>
    </row>
    <row r="13" spans="1:11" ht="12.75">
      <c r="A13" s="9">
        <f t="shared" si="0"/>
        <v>50</v>
      </c>
      <c r="B13" t="s">
        <v>34</v>
      </c>
      <c r="C13" s="9" t="s">
        <v>37</v>
      </c>
      <c r="D13" s="11">
        <v>12.84</v>
      </c>
      <c r="E13" s="11">
        <v>0.38</v>
      </c>
      <c r="F13" s="16">
        <f>SUM(D13:E13)</f>
        <v>13.22</v>
      </c>
      <c r="G13" s="11">
        <v>14.363658859434544</v>
      </c>
      <c r="H13" s="11">
        <v>0.040000000000000924</v>
      </c>
      <c r="I13" s="11">
        <f>+F13+H13</f>
        <v>13.260000000000002</v>
      </c>
      <c r="J13" s="11">
        <f>+H13+G13</f>
        <v>14.403658859434545</v>
      </c>
      <c r="K13" s="11"/>
    </row>
    <row r="14" spans="1:11" ht="12.75">
      <c r="A14" s="9"/>
      <c r="D14" s="11"/>
      <c r="E14" s="11"/>
      <c r="F14" s="11"/>
      <c r="G14" s="11"/>
      <c r="H14" s="11"/>
      <c r="I14" s="11"/>
      <c r="J14" s="11"/>
      <c r="K14" s="11"/>
    </row>
    <row r="15" spans="1:11" ht="12.75">
      <c r="A15" s="9">
        <f t="shared" si="0"/>
        <v>50</v>
      </c>
      <c r="B15" t="s">
        <v>38</v>
      </c>
      <c r="C15" s="9" t="s">
        <v>35</v>
      </c>
      <c r="D15" s="11">
        <v>2.97</v>
      </c>
      <c r="E15" s="11">
        <v>0.1</v>
      </c>
      <c r="F15" s="16">
        <f>SUM(D15:E15)</f>
        <v>3.0700000000000003</v>
      </c>
      <c r="G15" s="11">
        <v>3.3355849242408513</v>
      </c>
      <c r="H15" s="11">
        <v>0.009999999999999787</v>
      </c>
      <c r="I15" s="11">
        <f>+F15+H15</f>
        <v>3.08</v>
      </c>
      <c r="J15" s="11">
        <f>+H15+G15</f>
        <v>3.345584924240851</v>
      </c>
      <c r="K15" s="11"/>
    </row>
    <row r="16" spans="1:11" ht="12.75">
      <c r="A16" s="9">
        <f t="shared" si="0"/>
        <v>50</v>
      </c>
      <c r="B16" t="s">
        <v>38</v>
      </c>
      <c r="C16" s="9" t="s">
        <v>36</v>
      </c>
      <c r="D16" s="11">
        <v>4.99</v>
      </c>
      <c r="E16" s="11">
        <v>0.17</v>
      </c>
      <c r="F16" s="16">
        <f>SUM(D16:E16)</f>
        <v>5.16</v>
      </c>
      <c r="G16" s="11">
        <v>5.606390296118173</v>
      </c>
      <c r="H16" s="11">
        <v>0.019999999999999574</v>
      </c>
      <c r="I16" s="11">
        <f>+F16+H16</f>
        <v>5.18</v>
      </c>
      <c r="J16" s="11">
        <f>+H16+G16</f>
        <v>5.626390296118172</v>
      </c>
      <c r="K16" s="11"/>
    </row>
    <row r="17" spans="1:11" ht="12.75">
      <c r="A17" s="9">
        <f t="shared" si="0"/>
        <v>50</v>
      </c>
      <c r="B17" t="s">
        <v>38</v>
      </c>
      <c r="C17" s="9" t="s">
        <v>37</v>
      </c>
      <c r="D17" s="11">
        <v>11.05</v>
      </c>
      <c r="E17" s="11">
        <v>0.38</v>
      </c>
      <c r="F17" s="16">
        <f>SUM(D17:E17)</f>
        <v>11.430000000000001</v>
      </c>
      <c r="G17" s="11">
        <v>12.41880641175014</v>
      </c>
      <c r="H17" s="11">
        <v>0.03999999999999915</v>
      </c>
      <c r="I17" s="11">
        <f>+F17+H17</f>
        <v>11.47</v>
      </c>
      <c r="J17" s="11">
        <f>+H17+G17</f>
        <v>12.458806411750139</v>
      </c>
      <c r="K17" s="11"/>
    </row>
    <row r="18" spans="1:11" ht="12.75">
      <c r="A18" s="9">
        <f t="shared" si="0"/>
        <v>50</v>
      </c>
      <c r="B18" t="s">
        <v>38</v>
      </c>
      <c r="C18" s="9" t="s">
        <v>39</v>
      </c>
      <c r="D18" s="11">
        <v>21.05</v>
      </c>
      <c r="E18" s="11">
        <v>0.7</v>
      </c>
      <c r="F18" s="16">
        <f>SUM(D18:E18)</f>
        <v>21.75</v>
      </c>
      <c r="G18" s="11">
        <v>23.631587003986482</v>
      </c>
      <c r="H18" s="11">
        <v>0.07000000000000028</v>
      </c>
      <c r="I18" s="11">
        <f>+F18+H18</f>
        <v>21.82</v>
      </c>
      <c r="J18" s="11">
        <f>+H18+G18</f>
        <v>23.701587003986482</v>
      </c>
      <c r="K18" s="11"/>
    </row>
    <row r="19" spans="1:11" ht="12.75">
      <c r="A19" s="9">
        <f t="shared" si="0"/>
        <v>50</v>
      </c>
      <c r="B19" t="s">
        <v>38</v>
      </c>
      <c r="C19" s="9" t="s">
        <v>40</v>
      </c>
      <c r="D19" s="11">
        <v>28.16</v>
      </c>
      <c r="E19" s="11">
        <v>0.98</v>
      </c>
      <c r="F19" s="16">
        <f>SUM(D19:E19)</f>
        <v>29.14</v>
      </c>
      <c r="G19" s="11">
        <v>31.66089403660534</v>
      </c>
      <c r="H19" s="11">
        <v>0.10000000000000142</v>
      </c>
      <c r="I19" s="11">
        <f>+F19+H19</f>
        <v>29.240000000000002</v>
      </c>
      <c r="J19" s="11">
        <f>+H19+G19</f>
        <v>31.760894036605343</v>
      </c>
      <c r="K19" s="11"/>
    </row>
    <row r="20" spans="1:11" ht="12.75">
      <c r="A20" s="9"/>
      <c r="D20" s="11"/>
      <c r="E20" s="11"/>
      <c r="F20" s="11"/>
      <c r="G20" s="11"/>
      <c r="H20" s="11"/>
      <c r="I20" s="11"/>
      <c r="J20" s="11"/>
      <c r="K20" s="11"/>
    </row>
    <row r="21" spans="1:11" ht="12.75">
      <c r="A21" s="9">
        <v>52</v>
      </c>
      <c r="B21" t="s">
        <v>41</v>
      </c>
      <c r="C21" s="9" t="s">
        <v>69</v>
      </c>
      <c r="D21" s="17"/>
      <c r="E21" s="17"/>
      <c r="F21" s="17"/>
      <c r="G21" s="17"/>
      <c r="H21" s="17"/>
      <c r="I21" s="17"/>
      <c r="J21" s="17"/>
      <c r="K21" s="17"/>
    </row>
    <row r="22" spans="1:11" ht="12.75">
      <c r="A22" s="9">
        <v>52</v>
      </c>
      <c r="B22" t="s">
        <v>41</v>
      </c>
      <c r="C22" s="28" t="s">
        <v>70</v>
      </c>
      <c r="D22" s="18">
        <v>0.0024</v>
      </c>
      <c r="E22" s="18">
        <v>0</v>
      </c>
      <c r="F22" s="18">
        <f>SUM(D22:E22)</f>
        <v>0.0024</v>
      </c>
      <c r="G22" s="18">
        <v>0.002607623393543336</v>
      </c>
      <c r="H22" s="18"/>
      <c r="I22" s="18">
        <f>+F22+H22</f>
        <v>0.0024</v>
      </c>
      <c r="J22" s="18">
        <f>+H22+G22</f>
        <v>0.002607623393543336</v>
      </c>
      <c r="K22" s="18"/>
    </row>
    <row r="23" spans="1:11" ht="12.75">
      <c r="A23" s="9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9">
        <v>52</v>
      </c>
      <c r="B24" t="s">
        <v>41</v>
      </c>
      <c r="C24" s="9" t="s">
        <v>42</v>
      </c>
      <c r="D24" s="11">
        <v>1.48</v>
      </c>
      <c r="E24" s="11">
        <v>0.05</v>
      </c>
      <c r="F24" s="16">
        <f aca="true" t="shared" si="1" ref="F24:F31">SUM(D24:E24)</f>
        <v>1.53</v>
      </c>
      <c r="G24" s="11">
        <v>1.662359913383877</v>
      </c>
      <c r="H24" s="11">
        <v>0.01</v>
      </c>
      <c r="I24" s="11">
        <f aca="true" t="shared" si="2" ref="I24:I31">+F24+H24</f>
        <v>1.54</v>
      </c>
      <c r="J24" s="11">
        <f aca="true" t="shared" si="3" ref="J24:J31">+H24+G24</f>
        <v>1.672359913383877</v>
      </c>
      <c r="K24" s="11"/>
    </row>
    <row r="25" spans="1:11" ht="12.75">
      <c r="A25" s="9">
        <f>+$A$24</f>
        <v>52</v>
      </c>
      <c r="B25" t="s">
        <v>41</v>
      </c>
      <c r="C25" s="9" t="s">
        <v>43</v>
      </c>
      <c r="D25" s="11">
        <v>2.15</v>
      </c>
      <c r="E25" s="11">
        <v>0.07</v>
      </c>
      <c r="F25" s="16">
        <f t="shared" si="1"/>
        <v>2.2199999999999998</v>
      </c>
      <c r="G25" s="11">
        <v>2.4120516390275855</v>
      </c>
      <c r="H25" s="11">
        <v>0.010000000000000231</v>
      </c>
      <c r="I25" s="11">
        <f t="shared" si="2"/>
        <v>2.23</v>
      </c>
      <c r="J25" s="11">
        <f t="shared" si="3"/>
        <v>2.4220516390275857</v>
      </c>
      <c r="K25" s="11"/>
    </row>
    <row r="26" spans="1:11" ht="12.75">
      <c r="A26" s="9">
        <f aca="true" t="shared" si="4" ref="A26:A36">+$A$24</f>
        <v>52</v>
      </c>
      <c r="B26" t="s">
        <v>41</v>
      </c>
      <c r="C26" s="9" t="s">
        <v>35</v>
      </c>
      <c r="D26" s="11">
        <v>3.02</v>
      </c>
      <c r="E26" s="11">
        <v>0.1</v>
      </c>
      <c r="F26" s="16">
        <f t="shared" si="1"/>
        <v>3.12</v>
      </c>
      <c r="G26" s="11">
        <v>3.389910411606337</v>
      </c>
      <c r="H26" s="11">
        <v>0.009999999999999787</v>
      </c>
      <c r="I26" s="11">
        <f t="shared" si="2"/>
        <v>3.13</v>
      </c>
      <c r="J26" s="11">
        <f t="shared" si="3"/>
        <v>3.399910411606337</v>
      </c>
      <c r="K26" s="11"/>
    </row>
    <row r="27" spans="1:11" ht="12.75">
      <c r="A27" s="9">
        <f t="shared" si="4"/>
        <v>52</v>
      </c>
      <c r="B27" t="s">
        <v>41</v>
      </c>
      <c r="C27" s="9" t="s">
        <v>44</v>
      </c>
      <c r="D27" s="11">
        <v>4.4</v>
      </c>
      <c r="E27" s="11">
        <v>0.15</v>
      </c>
      <c r="F27" s="16">
        <f t="shared" si="1"/>
        <v>4.550000000000001</v>
      </c>
      <c r="G27" s="11">
        <v>4.943619350259242</v>
      </c>
      <c r="H27" s="11">
        <v>0.019999999999999574</v>
      </c>
      <c r="I27" s="11">
        <f t="shared" si="2"/>
        <v>4.57</v>
      </c>
      <c r="J27" s="11">
        <f t="shared" si="3"/>
        <v>4.963619350259242</v>
      </c>
      <c r="K27" s="11"/>
    </row>
    <row r="28" spans="1:11" ht="12.75">
      <c r="A28" s="9">
        <f t="shared" si="4"/>
        <v>52</v>
      </c>
      <c r="B28" t="s">
        <v>41</v>
      </c>
      <c r="C28" s="9" t="s">
        <v>45</v>
      </c>
      <c r="D28" s="11">
        <v>5.84</v>
      </c>
      <c r="E28" s="11">
        <v>0.2</v>
      </c>
      <c r="F28" s="16">
        <f t="shared" si="1"/>
        <v>6.04</v>
      </c>
      <c r="G28" s="11">
        <v>6.562518873750729</v>
      </c>
      <c r="H28" s="11">
        <v>0.020000000000000462</v>
      </c>
      <c r="I28" s="11">
        <f t="shared" si="2"/>
        <v>6.0600000000000005</v>
      </c>
      <c r="J28" s="11">
        <f t="shared" si="3"/>
        <v>6.58251887375073</v>
      </c>
      <c r="K28" s="11"/>
    </row>
    <row r="29" spans="1:11" ht="12.75">
      <c r="A29" s="9">
        <f t="shared" si="4"/>
        <v>52</v>
      </c>
      <c r="B29" t="s">
        <v>41</v>
      </c>
      <c r="C29" s="9" t="s">
        <v>46</v>
      </c>
      <c r="D29" s="11">
        <v>7.25</v>
      </c>
      <c r="E29" s="11">
        <v>0.25</v>
      </c>
      <c r="F29" s="16">
        <f t="shared" si="1"/>
        <v>7.5</v>
      </c>
      <c r="G29" s="11">
        <v>8.148823104822926</v>
      </c>
      <c r="H29" s="11">
        <v>0.03000000000000025</v>
      </c>
      <c r="I29" s="11">
        <f t="shared" si="2"/>
        <v>7.53</v>
      </c>
      <c r="J29" s="11">
        <f t="shared" si="3"/>
        <v>8.178823104822925</v>
      </c>
      <c r="K29" s="11"/>
    </row>
    <row r="30" spans="1:11" ht="12.75">
      <c r="A30" s="9">
        <f t="shared" si="4"/>
        <v>52</v>
      </c>
      <c r="B30" t="s">
        <v>41</v>
      </c>
      <c r="C30" s="9" t="s">
        <v>47</v>
      </c>
      <c r="D30" s="11">
        <v>9.86</v>
      </c>
      <c r="E30" s="11">
        <v>0.34</v>
      </c>
      <c r="F30" s="16">
        <f t="shared" si="1"/>
        <v>10.2</v>
      </c>
      <c r="G30" s="11">
        <v>11.082399422559178</v>
      </c>
      <c r="H30" s="11">
        <v>0.030000000000001137</v>
      </c>
      <c r="I30" s="11">
        <f t="shared" si="2"/>
        <v>10.23</v>
      </c>
      <c r="J30" s="11">
        <f t="shared" si="3"/>
        <v>11.112399422559179</v>
      </c>
      <c r="K30" s="11"/>
    </row>
    <row r="31" spans="1:11" ht="12.75">
      <c r="A31" s="9">
        <f t="shared" si="4"/>
        <v>52</v>
      </c>
      <c r="B31" t="s">
        <v>41</v>
      </c>
      <c r="C31" s="9" t="s">
        <v>37</v>
      </c>
      <c r="D31" s="11">
        <v>11.29</v>
      </c>
      <c r="E31" s="11">
        <v>0.39</v>
      </c>
      <c r="F31" s="16">
        <f t="shared" si="1"/>
        <v>11.68</v>
      </c>
      <c r="G31" s="11">
        <v>12.69043384857757</v>
      </c>
      <c r="H31" s="11">
        <v>0.040000000000000924</v>
      </c>
      <c r="I31" s="11">
        <f t="shared" si="2"/>
        <v>11.72</v>
      </c>
      <c r="J31" s="11">
        <f t="shared" si="3"/>
        <v>12.73043384857757</v>
      </c>
      <c r="K31" s="11"/>
    </row>
    <row r="32" spans="1:11" ht="12.75">
      <c r="A32" s="9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9">
        <f t="shared" si="4"/>
        <v>52</v>
      </c>
      <c r="B33" t="s">
        <v>48</v>
      </c>
      <c r="C33" s="9" t="s">
        <v>36</v>
      </c>
      <c r="D33" s="11">
        <v>4.97</v>
      </c>
      <c r="E33" s="11">
        <v>0.19</v>
      </c>
      <c r="F33" s="16">
        <f>SUM(D33:E33)</f>
        <v>5.16</v>
      </c>
      <c r="G33" s="11">
        <v>5.606390296118173</v>
      </c>
      <c r="H33" s="11">
        <v>0.020000000000000462</v>
      </c>
      <c r="I33" s="11">
        <f>+F33+H33</f>
        <v>5.180000000000001</v>
      </c>
      <c r="J33" s="11">
        <f>+H33+G33</f>
        <v>5.626390296118173</v>
      </c>
      <c r="K33" s="11"/>
    </row>
    <row r="34" spans="1:11" ht="12.75">
      <c r="A34" s="9">
        <f t="shared" si="4"/>
        <v>52</v>
      </c>
      <c r="B34" t="s">
        <v>48</v>
      </c>
      <c r="C34" s="9" t="s">
        <v>46</v>
      </c>
      <c r="D34" s="11">
        <v>6.76</v>
      </c>
      <c r="E34" s="11">
        <v>0.26</v>
      </c>
      <c r="F34" s="16">
        <f>SUM(D34:E34)</f>
        <v>7.02</v>
      </c>
      <c r="G34" s="11">
        <v>7.627298426114257</v>
      </c>
      <c r="H34" s="11">
        <v>0.03000000000000025</v>
      </c>
      <c r="I34" s="11">
        <f>+F34+H34</f>
        <v>7.05</v>
      </c>
      <c r="J34" s="11">
        <f>+H34+G34</f>
        <v>7.657298426114258</v>
      </c>
      <c r="K34" s="11"/>
    </row>
    <row r="35" spans="1:11" ht="12.75">
      <c r="A35" s="9">
        <f t="shared" si="4"/>
        <v>52</v>
      </c>
      <c r="B35" t="s">
        <v>48</v>
      </c>
      <c r="C35" s="9" t="s">
        <v>37</v>
      </c>
      <c r="D35" s="11">
        <v>10.59</v>
      </c>
      <c r="E35" s="11">
        <v>0.4</v>
      </c>
      <c r="F35" s="16">
        <f>SUM(D35:E35)</f>
        <v>10.99</v>
      </c>
      <c r="G35" s="11">
        <v>11.94074212293386</v>
      </c>
      <c r="H35" s="11">
        <v>0.040000000000000924</v>
      </c>
      <c r="I35" s="11">
        <f>+F35+H35</f>
        <v>11.030000000000001</v>
      </c>
      <c r="J35" s="11">
        <f>+H35+G35</f>
        <v>11.980742122933862</v>
      </c>
      <c r="K35" s="11"/>
    </row>
    <row r="36" spans="1:11" ht="12.75">
      <c r="A36" s="9">
        <f t="shared" si="4"/>
        <v>52</v>
      </c>
      <c r="B36" t="s">
        <v>48</v>
      </c>
      <c r="C36" s="9" t="s">
        <v>49</v>
      </c>
      <c r="D36" s="11">
        <v>25.33</v>
      </c>
      <c r="E36" s="11">
        <v>0.96</v>
      </c>
      <c r="F36" s="16">
        <f>SUM(D36:E36)</f>
        <v>26.29</v>
      </c>
      <c r="G36" s="11">
        <v>28.564341256772625</v>
      </c>
      <c r="H36" s="11">
        <v>0.10000000000000142</v>
      </c>
      <c r="I36" s="11">
        <f>+F36+H36</f>
        <v>26.39</v>
      </c>
      <c r="J36" s="11">
        <f>+H36+G36</f>
        <v>28.664341256772627</v>
      </c>
      <c r="K36" s="11"/>
    </row>
    <row r="37" spans="1:11" ht="12.75">
      <c r="A37" s="9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9">
        <v>53</v>
      </c>
      <c r="B38" s="1" t="s">
        <v>64</v>
      </c>
      <c r="C38" s="9" t="s">
        <v>42</v>
      </c>
      <c r="D38" s="11">
        <v>7.77</v>
      </c>
      <c r="E38" s="11">
        <v>0.05</v>
      </c>
      <c r="F38" s="16">
        <f aca="true" t="shared" si="5" ref="F38:F46">SUM(D38:E38)</f>
        <v>7.819999999999999</v>
      </c>
      <c r="G38" s="11">
        <v>8.496506223962037</v>
      </c>
      <c r="H38" s="11">
        <v>0.010000000000000675</v>
      </c>
      <c r="I38" s="11">
        <f aca="true" t="shared" si="6" ref="I38:I46">+F38+H38</f>
        <v>7.83</v>
      </c>
      <c r="J38" s="11">
        <f aca="true" t="shared" si="7" ref="J38:J46">+H38+G38</f>
        <v>8.506506223962038</v>
      </c>
      <c r="K38" s="11"/>
    </row>
    <row r="39" spans="1:11" ht="12.75">
      <c r="A39" s="9">
        <f>+$A$38</f>
        <v>53</v>
      </c>
      <c r="B39" s="1" t="s">
        <v>64</v>
      </c>
      <c r="C39" s="9" t="s">
        <v>43</v>
      </c>
      <c r="D39" s="11">
        <v>8.78</v>
      </c>
      <c r="E39" s="11">
        <v>0.07</v>
      </c>
      <c r="F39" s="16">
        <f t="shared" si="5"/>
        <v>8.85</v>
      </c>
      <c r="G39" s="11">
        <v>9.61561126369105</v>
      </c>
      <c r="H39" s="11">
        <v>0.009999999999999787</v>
      </c>
      <c r="I39" s="11">
        <f t="shared" si="6"/>
        <v>8.86</v>
      </c>
      <c r="J39" s="11">
        <f t="shared" si="7"/>
        <v>9.62561126369105</v>
      </c>
      <c r="K39" s="11"/>
    </row>
    <row r="40" spans="1:11" ht="12.75">
      <c r="A40" s="9">
        <f aca="true" t="shared" si="8" ref="A40:A56">+$A$38</f>
        <v>53</v>
      </c>
      <c r="B40" s="1" t="s">
        <v>64</v>
      </c>
      <c r="C40" s="9" t="s">
        <v>35</v>
      </c>
      <c r="D40" s="11">
        <v>9.76</v>
      </c>
      <c r="E40" s="11">
        <v>0.1</v>
      </c>
      <c r="F40" s="16">
        <f t="shared" si="5"/>
        <v>9.86</v>
      </c>
      <c r="G40" s="11">
        <v>10.712986108473872</v>
      </c>
      <c r="H40" s="11">
        <v>0.009999999999999787</v>
      </c>
      <c r="I40" s="11">
        <f t="shared" si="6"/>
        <v>9.87</v>
      </c>
      <c r="J40" s="11">
        <f t="shared" si="7"/>
        <v>10.722986108473872</v>
      </c>
      <c r="K40" s="11"/>
    </row>
    <row r="41" spans="1:11" ht="12.75">
      <c r="A41" s="9">
        <f t="shared" si="8"/>
        <v>53</v>
      </c>
      <c r="B41" s="1" t="s">
        <v>64</v>
      </c>
      <c r="C41" s="9" t="s">
        <v>44</v>
      </c>
      <c r="D41" s="11">
        <v>11.44</v>
      </c>
      <c r="E41" s="11">
        <v>0.15</v>
      </c>
      <c r="F41" s="16">
        <f t="shared" si="5"/>
        <v>11.59</v>
      </c>
      <c r="G41" s="11">
        <v>12.592647971319694</v>
      </c>
      <c r="H41" s="11">
        <v>0.02000000000000135</v>
      </c>
      <c r="I41" s="11">
        <f t="shared" si="6"/>
        <v>11.610000000000001</v>
      </c>
      <c r="J41" s="11">
        <f t="shared" si="7"/>
        <v>12.612647971319696</v>
      </c>
      <c r="K41" s="11"/>
    </row>
    <row r="42" spans="1:11" ht="12.75">
      <c r="A42" s="9">
        <f t="shared" si="8"/>
        <v>53</v>
      </c>
      <c r="B42" s="1" t="s">
        <v>64</v>
      </c>
      <c r="C42" s="9" t="s">
        <v>45</v>
      </c>
      <c r="D42" s="11">
        <v>13.55</v>
      </c>
      <c r="E42" s="11">
        <v>0.2</v>
      </c>
      <c r="F42" s="16">
        <f t="shared" si="5"/>
        <v>13.75</v>
      </c>
      <c r="G42" s="11">
        <v>14.939509025508697</v>
      </c>
      <c r="H42" s="11">
        <v>0.019999999999999574</v>
      </c>
      <c r="I42" s="11">
        <f t="shared" si="6"/>
        <v>13.77</v>
      </c>
      <c r="J42" s="11">
        <f t="shared" si="7"/>
        <v>14.959509025508696</v>
      </c>
      <c r="K42" s="11"/>
    </row>
    <row r="43" spans="1:11" ht="12.75">
      <c r="A43" s="9">
        <f t="shared" si="8"/>
        <v>53</v>
      </c>
      <c r="B43" s="1" t="s">
        <v>64</v>
      </c>
      <c r="C43" s="9" t="s">
        <v>46</v>
      </c>
      <c r="D43" s="11">
        <v>15.1</v>
      </c>
      <c r="E43" s="11">
        <v>0.25</v>
      </c>
      <c r="F43" s="16">
        <f t="shared" si="5"/>
        <v>15.35</v>
      </c>
      <c r="G43" s="11">
        <v>16.677924621204255</v>
      </c>
      <c r="H43" s="11">
        <v>0.030000000000001137</v>
      </c>
      <c r="I43" s="11">
        <f t="shared" si="6"/>
        <v>15.38</v>
      </c>
      <c r="J43" s="11">
        <f t="shared" si="7"/>
        <v>16.707924621204256</v>
      </c>
      <c r="K43" s="11"/>
    </row>
    <row r="44" spans="1:11" ht="12.75">
      <c r="A44" s="9">
        <f t="shared" si="8"/>
        <v>53</v>
      </c>
      <c r="B44" s="1" t="s">
        <v>64</v>
      </c>
      <c r="C44" s="9" t="s">
        <v>47</v>
      </c>
      <c r="D44" s="11">
        <v>17.08</v>
      </c>
      <c r="E44" s="11">
        <v>0.34</v>
      </c>
      <c r="F44" s="16">
        <f t="shared" si="5"/>
        <v>17.419999999999998</v>
      </c>
      <c r="G44" s="11">
        <v>18.92699979813538</v>
      </c>
      <c r="H44" s="11">
        <v>0.030000000000001137</v>
      </c>
      <c r="I44" s="11">
        <f t="shared" si="6"/>
        <v>17.45</v>
      </c>
      <c r="J44" s="11">
        <f t="shared" si="7"/>
        <v>18.95699979813538</v>
      </c>
      <c r="K44" s="11"/>
    </row>
    <row r="45" spans="1:11" ht="12.75">
      <c r="A45" s="9">
        <f t="shared" si="8"/>
        <v>53</v>
      </c>
      <c r="B45" s="1" t="s">
        <v>64</v>
      </c>
      <c r="C45" s="9" t="s">
        <v>37</v>
      </c>
      <c r="D45" s="11">
        <v>20.04</v>
      </c>
      <c r="E45" s="11">
        <v>0.39</v>
      </c>
      <c r="F45" s="16">
        <f t="shared" si="5"/>
        <v>20.43</v>
      </c>
      <c r="G45" s="11">
        <v>22.19739413753765</v>
      </c>
      <c r="H45" s="11">
        <v>0.03999999999999915</v>
      </c>
      <c r="I45" s="11">
        <f t="shared" si="6"/>
        <v>20.47</v>
      </c>
      <c r="J45" s="11">
        <f t="shared" si="7"/>
        <v>22.23739413753765</v>
      </c>
      <c r="K45" s="11"/>
    </row>
    <row r="46" spans="1:11" ht="12.75">
      <c r="A46" s="9">
        <f t="shared" si="8"/>
        <v>53</v>
      </c>
      <c r="B46" s="1" t="s">
        <v>64</v>
      </c>
      <c r="C46" s="9" t="s">
        <v>49</v>
      </c>
      <c r="D46" s="11">
        <v>43.62</v>
      </c>
      <c r="E46" s="11">
        <v>0.98</v>
      </c>
      <c r="F46" s="16">
        <f t="shared" si="5"/>
        <v>44.599999999999994</v>
      </c>
      <c r="G46" s="11">
        <v>48.458334730013654</v>
      </c>
      <c r="H46" s="11">
        <v>0.10000000000000142</v>
      </c>
      <c r="I46" s="11">
        <f t="shared" si="6"/>
        <v>44.699999999999996</v>
      </c>
      <c r="J46" s="11">
        <f t="shared" si="7"/>
        <v>48.558334730013655</v>
      </c>
      <c r="K46" s="11"/>
    </row>
    <row r="47" spans="1:11" ht="12.75">
      <c r="A47" s="9"/>
      <c r="D47" s="11"/>
      <c r="E47" s="11"/>
      <c r="F47" s="11"/>
      <c r="G47" s="11"/>
      <c r="H47" s="11"/>
      <c r="I47" s="11"/>
      <c r="J47" s="11"/>
      <c r="K47" s="11"/>
    </row>
    <row r="48" spans="1:11" ht="12.75">
      <c r="A48" s="9">
        <f t="shared" si="8"/>
        <v>53</v>
      </c>
      <c r="B48" s="1" t="s">
        <v>65</v>
      </c>
      <c r="C48" s="9" t="s">
        <v>42</v>
      </c>
      <c r="D48" s="11">
        <v>3.34</v>
      </c>
      <c r="E48" s="11">
        <v>0.05</v>
      </c>
      <c r="F48" s="16">
        <f aca="true" t="shared" si="9" ref="F48:F56">SUM(D48:E48)</f>
        <v>3.3899999999999997</v>
      </c>
      <c r="G48" s="11">
        <v>3.683268043379962</v>
      </c>
      <c r="H48" s="11">
        <v>0.010000000000000231</v>
      </c>
      <c r="I48" s="11">
        <f aca="true" t="shared" si="10" ref="I48:I56">+F48+H48</f>
        <v>3.4</v>
      </c>
      <c r="J48" s="11">
        <f aca="true" t="shared" si="11" ref="J48:J56">+H48+G48</f>
        <v>3.693268043379962</v>
      </c>
      <c r="K48" s="11"/>
    </row>
    <row r="49" spans="1:11" ht="12.75">
      <c r="A49" s="9">
        <f t="shared" si="8"/>
        <v>53</v>
      </c>
      <c r="B49" s="1" t="s">
        <v>65</v>
      </c>
      <c r="C49" s="9" t="s">
        <v>43</v>
      </c>
      <c r="D49" s="11">
        <v>4.09</v>
      </c>
      <c r="E49" s="11">
        <v>0.07</v>
      </c>
      <c r="F49" s="16">
        <f t="shared" si="9"/>
        <v>4.16</v>
      </c>
      <c r="G49" s="11">
        <v>4.519880548808449</v>
      </c>
      <c r="H49" s="11">
        <v>0.009999999999999787</v>
      </c>
      <c r="I49" s="11">
        <f t="shared" si="10"/>
        <v>4.17</v>
      </c>
      <c r="J49" s="11">
        <f t="shared" si="11"/>
        <v>4.529880548808449</v>
      </c>
      <c r="K49" s="11"/>
    </row>
    <row r="50" spans="1:11" ht="12.75">
      <c r="A50" s="9">
        <f t="shared" si="8"/>
        <v>53</v>
      </c>
      <c r="B50" s="1" t="s">
        <v>65</v>
      </c>
      <c r="C50" s="9" t="s">
        <v>35</v>
      </c>
      <c r="D50" s="11">
        <v>4.94</v>
      </c>
      <c r="E50" s="11">
        <v>0.1</v>
      </c>
      <c r="F50" s="16">
        <f t="shared" si="9"/>
        <v>5.04</v>
      </c>
      <c r="G50" s="11">
        <v>5.476009126441006</v>
      </c>
      <c r="H50" s="11">
        <v>0.009999999999999787</v>
      </c>
      <c r="I50" s="11">
        <f t="shared" si="10"/>
        <v>5.05</v>
      </c>
      <c r="J50" s="11">
        <f t="shared" si="11"/>
        <v>5.486009126441005</v>
      </c>
      <c r="K50" s="11"/>
    </row>
    <row r="51" spans="1:11" ht="12.75">
      <c r="A51" s="9">
        <f t="shared" si="8"/>
        <v>53</v>
      </c>
      <c r="B51" s="1" t="s">
        <v>65</v>
      </c>
      <c r="C51" s="9" t="s">
        <v>44</v>
      </c>
      <c r="D51" s="11">
        <v>6.37</v>
      </c>
      <c r="E51" s="11">
        <v>0.15</v>
      </c>
      <c r="F51" s="16">
        <f t="shared" si="9"/>
        <v>6.5200000000000005</v>
      </c>
      <c r="G51" s="11">
        <v>7.084043552459397</v>
      </c>
      <c r="H51" s="11">
        <v>0.019999999999999574</v>
      </c>
      <c r="I51" s="11">
        <f t="shared" si="10"/>
        <v>6.54</v>
      </c>
      <c r="J51" s="11">
        <f t="shared" si="11"/>
        <v>7.104043552459396</v>
      </c>
      <c r="K51" s="11"/>
    </row>
    <row r="52" spans="1:11" ht="12.75">
      <c r="A52" s="9">
        <f t="shared" si="8"/>
        <v>53</v>
      </c>
      <c r="B52" s="1" t="s">
        <v>65</v>
      </c>
      <c r="C52" s="9" t="s">
        <v>45</v>
      </c>
      <c r="D52" s="11">
        <v>7.78</v>
      </c>
      <c r="E52" s="11">
        <v>0.2</v>
      </c>
      <c r="F52" s="16">
        <f t="shared" si="9"/>
        <v>7.98</v>
      </c>
      <c r="G52" s="11">
        <v>8.670347783531593</v>
      </c>
      <c r="H52" s="11">
        <v>0.019999999999999574</v>
      </c>
      <c r="I52" s="11">
        <f t="shared" si="10"/>
        <v>8</v>
      </c>
      <c r="J52" s="11">
        <f t="shared" si="11"/>
        <v>8.690347783531593</v>
      </c>
      <c r="K52" s="11"/>
    </row>
    <row r="53" spans="1:11" ht="12.75">
      <c r="A53" s="9">
        <f t="shared" si="8"/>
        <v>53</v>
      </c>
      <c r="B53" s="1" t="s">
        <v>65</v>
      </c>
      <c r="C53" s="9" t="s">
        <v>46</v>
      </c>
      <c r="D53" s="11">
        <v>9.26</v>
      </c>
      <c r="E53" s="11">
        <v>0.25</v>
      </c>
      <c r="F53" s="16">
        <f t="shared" si="9"/>
        <v>9.51</v>
      </c>
      <c r="G53" s="11">
        <v>10.332707696915469</v>
      </c>
      <c r="H53" s="11">
        <v>0.02999999999999936</v>
      </c>
      <c r="I53" s="11">
        <f t="shared" si="10"/>
        <v>9.54</v>
      </c>
      <c r="J53" s="11">
        <f t="shared" si="11"/>
        <v>10.362707696915468</v>
      </c>
      <c r="K53" s="11"/>
    </row>
    <row r="54" spans="1:11" ht="12.75">
      <c r="A54" s="9">
        <f t="shared" si="8"/>
        <v>53</v>
      </c>
      <c r="B54" s="1" t="s">
        <v>65</v>
      </c>
      <c r="C54" s="9" t="s">
        <v>47</v>
      </c>
      <c r="D54" s="11">
        <v>10.87</v>
      </c>
      <c r="E54" s="11">
        <v>0.34</v>
      </c>
      <c r="F54" s="16">
        <f t="shared" si="9"/>
        <v>11.209999999999999</v>
      </c>
      <c r="G54" s="11">
        <v>12.179774267341998</v>
      </c>
      <c r="H54" s="11">
        <v>0.030000000000001137</v>
      </c>
      <c r="I54" s="11">
        <f t="shared" si="10"/>
        <v>11.24</v>
      </c>
      <c r="J54" s="11">
        <f t="shared" si="11"/>
        <v>12.209774267341999</v>
      </c>
      <c r="K54" s="11"/>
    </row>
    <row r="55" spans="1:11" ht="12.75">
      <c r="A55" s="9">
        <f t="shared" si="8"/>
        <v>53</v>
      </c>
      <c r="B55" s="1" t="s">
        <v>65</v>
      </c>
      <c r="C55" s="9" t="s">
        <v>37</v>
      </c>
      <c r="D55" s="11">
        <v>13.3</v>
      </c>
      <c r="E55" s="11">
        <v>0.39</v>
      </c>
      <c r="F55" s="16">
        <f t="shared" si="9"/>
        <v>13.690000000000001</v>
      </c>
      <c r="G55" s="11">
        <v>14.874318440670114</v>
      </c>
      <c r="H55" s="11">
        <v>0.03999999999999915</v>
      </c>
      <c r="I55" s="11">
        <f t="shared" si="10"/>
        <v>13.73</v>
      </c>
      <c r="J55" s="11">
        <f t="shared" si="11"/>
        <v>14.914318440670113</v>
      </c>
      <c r="K55" s="11"/>
    </row>
    <row r="56" spans="1:11" ht="12.75">
      <c r="A56" s="9">
        <f t="shared" si="8"/>
        <v>53</v>
      </c>
      <c r="B56" s="1" t="s">
        <v>65</v>
      </c>
      <c r="C56" s="9" t="s">
        <v>49</v>
      </c>
      <c r="D56" s="11">
        <v>31.88</v>
      </c>
      <c r="E56" s="11">
        <v>0.98</v>
      </c>
      <c r="F56" s="16">
        <f t="shared" si="9"/>
        <v>32.86</v>
      </c>
      <c r="G56" s="11">
        <v>35.70271029659751</v>
      </c>
      <c r="H56" s="11">
        <v>-0.3999999999999986</v>
      </c>
      <c r="I56" s="11">
        <f t="shared" si="10"/>
        <v>32.46</v>
      </c>
      <c r="J56" s="11">
        <f t="shared" si="11"/>
        <v>35.30271029659751</v>
      </c>
      <c r="K56" s="11"/>
    </row>
    <row r="57" spans="1:11" ht="12.75">
      <c r="A57" s="9"/>
      <c r="D57" s="11"/>
      <c r="E57" s="11"/>
      <c r="F57" s="11"/>
      <c r="G57" s="11"/>
      <c r="H57" s="11"/>
      <c r="I57" s="11"/>
      <c r="J57" s="11"/>
      <c r="K57" s="11"/>
    </row>
    <row r="58" spans="1:11" ht="12.75">
      <c r="A58" s="9">
        <v>54</v>
      </c>
      <c r="B58" t="s">
        <v>50</v>
      </c>
      <c r="C58" s="9" t="s">
        <v>42</v>
      </c>
      <c r="D58" s="11">
        <v>1.48</v>
      </c>
      <c r="E58" s="11">
        <v>0.05</v>
      </c>
      <c r="F58" s="16">
        <f aca="true" t="shared" si="12" ref="F58:F66">SUM(D58:E58)</f>
        <v>1.53</v>
      </c>
      <c r="G58" s="11">
        <v>1.662359913383877</v>
      </c>
      <c r="H58" s="11">
        <v>0.01</v>
      </c>
      <c r="I58" s="11">
        <f aca="true" t="shared" si="13" ref="I58:I66">+F58+H58</f>
        <v>1.54</v>
      </c>
      <c r="J58" s="11">
        <f aca="true" t="shared" si="14" ref="J58:J66">+H58+G58</f>
        <v>1.672359913383877</v>
      </c>
      <c r="K58" s="11"/>
    </row>
    <row r="59" spans="1:11" ht="12.75">
      <c r="A59" s="9">
        <f>+$A$58</f>
        <v>54</v>
      </c>
      <c r="B59" t="s">
        <v>50</v>
      </c>
      <c r="C59" s="9" t="s">
        <v>43</v>
      </c>
      <c r="D59" s="11">
        <v>2.15</v>
      </c>
      <c r="E59" s="11">
        <v>0.07</v>
      </c>
      <c r="F59" s="16">
        <f t="shared" si="12"/>
        <v>2.2199999999999998</v>
      </c>
      <c r="G59" s="11">
        <v>2.4120516390275855</v>
      </c>
      <c r="H59" s="11">
        <v>0.010000000000000231</v>
      </c>
      <c r="I59" s="11">
        <f t="shared" si="13"/>
        <v>2.23</v>
      </c>
      <c r="J59" s="11">
        <f t="shared" si="14"/>
        <v>2.4220516390275857</v>
      </c>
      <c r="K59" s="11"/>
    </row>
    <row r="60" spans="1:11" ht="12.75">
      <c r="A60" s="9">
        <f aca="true" t="shared" si="15" ref="A60:A66">+$A$58</f>
        <v>54</v>
      </c>
      <c r="B60" t="s">
        <v>50</v>
      </c>
      <c r="C60" s="9" t="s">
        <v>35</v>
      </c>
      <c r="D60" s="11">
        <v>3.01</v>
      </c>
      <c r="E60" s="11">
        <v>0.1</v>
      </c>
      <c r="F60" s="16">
        <f t="shared" si="12"/>
        <v>3.11</v>
      </c>
      <c r="G60" s="11">
        <v>3.3790453141332395</v>
      </c>
      <c r="H60" s="11">
        <v>0.010000000000000231</v>
      </c>
      <c r="I60" s="11">
        <f t="shared" si="13"/>
        <v>3.12</v>
      </c>
      <c r="J60" s="11">
        <f t="shared" si="14"/>
        <v>3.3890453141332397</v>
      </c>
      <c r="K60" s="11"/>
    </row>
    <row r="61" spans="1:11" ht="12.75">
      <c r="A61" s="9">
        <f t="shared" si="15"/>
        <v>54</v>
      </c>
      <c r="B61" t="s">
        <v>50</v>
      </c>
      <c r="C61" s="9" t="s">
        <v>44</v>
      </c>
      <c r="D61" s="11">
        <v>4.39</v>
      </c>
      <c r="E61" s="11">
        <v>0.15</v>
      </c>
      <c r="F61" s="16">
        <f t="shared" si="12"/>
        <v>4.54</v>
      </c>
      <c r="G61" s="11">
        <v>4.932754252786144</v>
      </c>
      <c r="H61" s="11">
        <v>0.020000000000000462</v>
      </c>
      <c r="I61" s="11">
        <f t="shared" si="13"/>
        <v>4.5600000000000005</v>
      </c>
      <c r="J61" s="11">
        <f t="shared" si="14"/>
        <v>4.952754252786145</v>
      </c>
      <c r="K61" s="11"/>
    </row>
    <row r="62" spans="1:11" ht="12.75">
      <c r="A62" s="9">
        <f t="shared" si="15"/>
        <v>54</v>
      </c>
      <c r="B62" t="s">
        <v>50</v>
      </c>
      <c r="C62" s="9" t="s">
        <v>45</v>
      </c>
      <c r="D62" s="11">
        <v>5.83</v>
      </c>
      <c r="E62" s="11">
        <v>0.2</v>
      </c>
      <c r="F62" s="16">
        <f t="shared" si="12"/>
        <v>6.03</v>
      </c>
      <c r="G62" s="11">
        <v>6.551653776277632</v>
      </c>
      <c r="H62" s="11">
        <v>0.019999999999999574</v>
      </c>
      <c r="I62" s="11">
        <f t="shared" si="13"/>
        <v>6.05</v>
      </c>
      <c r="J62" s="11">
        <f t="shared" si="14"/>
        <v>6.571653776277632</v>
      </c>
      <c r="K62" s="11"/>
    </row>
    <row r="63" spans="1:11" ht="12.75">
      <c r="A63" s="9">
        <f t="shared" si="15"/>
        <v>54</v>
      </c>
      <c r="B63" t="s">
        <v>50</v>
      </c>
      <c r="C63" s="9" t="s">
        <v>46</v>
      </c>
      <c r="D63" s="11">
        <v>7.23</v>
      </c>
      <c r="E63" s="11">
        <v>0.25</v>
      </c>
      <c r="F63" s="16">
        <f t="shared" si="12"/>
        <v>7.48</v>
      </c>
      <c r="G63" s="11">
        <v>8.127092909876731</v>
      </c>
      <c r="H63" s="11">
        <v>0.02999999999999936</v>
      </c>
      <c r="I63" s="11">
        <f t="shared" si="13"/>
        <v>7.51</v>
      </c>
      <c r="J63" s="11">
        <f t="shared" si="14"/>
        <v>8.15709290987673</v>
      </c>
      <c r="K63" s="11"/>
    </row>
    <row r="64" spans="1:11" ht="12.75">
      <c r="A64" s="9">
        <f t="shared" si="15"/>
        <v>54</v>
      </c>
      <c r="B64" t="s">
        <v>50</v>
      </c>
      <c r="C64" s="9" t="s">
        <v>47</v>
      </c>
      <c r="D64" s="11">
        <v>9.84</v>
      </c>
      <c r="E64" s="11">
        <v>0.34</v>
      </c>
      <c r="F64" s="16">
        <f t="shared" si="12"/>
        <v>10.18</v>
      </c>
      <c r="G64" s="11">
        <v>11.060669227612983</v>
      </c>
      <c r="H64" s="11">
        <v>0.02999999999999936</v>
      </c>
      <c r="I64" s="11">
        <f t="shared" si="13"/>
        <v>10.209999999999999</v>
      </c>
      <c r="J64" s="11">
        <f t="shared" si="14"/>
        <v>11.090669227612983</v>
      </c>
      <c r="K64" s="11"/>
    </row>
    <row r="65" spans="1:11" ht="12.75">
      <c r="A65" s="9">
        <f t="shared" si="15"/>
        <v>54</v>
      </c>
      <c r="B65" t="s">
        <v>50</v>
      </c>
      <c r="C65" s="9" t="s">
        <v>37</v>
      </c>
      <c r="D65" s="11">
        <v>11.27</v>
      </c>
      <c r="E65" s="11">
        <v>0.39</v>
      </c>
      <c r="F65" s="16">
        <f t="shared" si="12"/>
        <v>11.66</v>
      </c>
      <c r="G65" s="11">
        <v>12.668703653631376</v>
      </c>
      <c r="H65" s="11">
        <v>0.040000000000000924</v>
      </c>
      <c r="I65" s="11">
        <f t="shared" si="13"/>
        <v>11.700000000000001</v>
      </c>
      <c r="J65" s="11">
        <f t="shared" si="14"/>
        <v>12.708703653631376</v>
      </c>
      <c r="K65" s="11"/>
    </row>
    <row r="66" spans="1:11" ht="12.75">
      <c r="A66" s="9">
        <f t="shared" si="15"/>
        <v>54</v>
      </c>
      <c r="B66" t="s">
        <v>50</v>
      </c>
      <c r="C66" s="9" t="s">
        <v>49</v>
      </c>
      <c r="D66" s="11">
        <v>28.34</v>
      </c>
      <c r="E66" s="11">
        <v>0.98</v>
      </c>
      <c r="F66" s="16">
        <f t="shared" si="12"/>
        <v>29.32</v>
      </c>
      <c r="G66" s="11">
        <v>31.85646579112109</v>
      </c>
      <c r="H66" s="11">
        <v>0.10000000000000142</v>
      </c>
      <c r="I66" s="11">
        <f t="shared" si="13"/>
        <v>29.42</v>
      </c>
      <c r="J66" s="11">
        <f t="shared" si="14"/>
        <v>31.95646579112109</v>
      </c>
      <c r="K66" s="11"/>
    </row>
    <row r="67" spans="1:11" ht="12.75">
      <c r="A67" s="9"/>
      <c r="D67" s="11"/>
      <c r="E67" s="11"/>
      <c r="F67" s="11"/>
      <c r="G67" s="11"/>
      <c r="H67" s="11"/>
      <c r="I67" s="11"/>
      <c r="J67" s="11"/>
      <c r="K67" s="11"/>
    </row>
    <row r="68" spans="1:11" ht="12.75">
      <c r="A68" s="9" t="s">
        <v>110</v>
      </c>
      <c r="B68" s="1" t="s">
        <v>51</v>
      </c>
      <c r="C68" s="9" t="s">
        <v>43</v>
      </c>
      <c r="D68" s="11">
        <v>8.84</v>
      </c>
      <c r="E68" s="11">
        <v>0.07</v>
      </c>
      <c r="F68" s="16">
        <f aca="true" t="shared" si="16" ref="F68:F75">SUM(D68:E68)</f>
        <v>8.91</v>
      </c>
      <c r="G68" s="11">
        <v>9.680801848529635</v>
      </c>
      <c r="H68" s="11">
        <v>0.009999999999999787</v>
      </c>
      <c r="I68" s="11">
        <f aca="true" t="shared" si="17" ref="I68:I77">+F68+H68</f>
        <v>8.92</v>
      </c>
      <c r="J68" s="11">
        <f aca="true" t="shared" si="18" ref="J68:J77">+H68+G68</f>
        <v>9.690801848529635</v>
      </c>
      <c r="K68" s="11"/>
    </row>
    <row r="69" spans="1:11" ht="12.75">
      <c r="A69" s="9" t="str">
        <f>+$A$68</f>
        <v>55 (56)</v>
      </c>
      <c r="B69" s="1" t="s">
        <v>51</v>
      </c>
      <c r="C69" s="9" t="s">
        <v>35</v>
      </c>
      <c r="D69" s="11">
        <v>9.82</v>
      </c>
      <c r="E69" s="11">
        <v>0.1</v>
      </c>
      <c r="F69" s="16">
        <f t="shared" si="16"/>
        <v>9.92</v>
      </c>
      <c r="G69" s="11">
        <v>10.778176693312457</v>
      </c>
      <c r="H69" s="11">
        <v>0.009999999999999787</v>
      </c>
      <c r="I69" s="11">
        <f t="shared" si="17"/>
        <v>9.93</v>
      </c>
      <c r="J69" s="11">
        <f t="shared" si="18"/>
        <v>10.788176693312456</v>
      </c>
      <c r="K69" s="11"/>
    </row>
    <row r="70" spans="1:11" ht="12.75">
      <c r="A70" s="9" t="str">
        <f aca="true" t="shared" si="19" ref="A70:A77">+$A$68</f>
        <v>55 (56)</v>
      </c>
      <c r="B70" s="1" t="s">
        <v>51</v>
      </c>
      <c r="C70" s="9" t="s">
        <v>44</v>
      </c>
      <c r="D70" s="11">
        <v>11.52</v>
      </c>
      <c r="E70" s="11">
        <v>0.15</v>
      </c>
      <c r="F70" s="16">
        <f t="shared" si="16"/>
        <v>11.67</v>
      </c>
      <c r="G70" s="11">
        <v>12.679568751104473</v>
      </c>
      <c r="H70" s="11">
        <v>0.019999999999999574</v>
      </c>
      <c r="I70" s="11">
        <f t="shared" si="17"/>
        <v>11.69</v>
      </c>
      <c r="J70" s="11">
        <f t="shared" si="18"/>
        <v>12.699568751104472</v>
      </c>
      <c r="K70" s="11"/>
    </row>
    <row r="71" spans="1:11" ht="12.75">
      <c r="A71" s="9" t="str">
        <f t="shared" si="19"/>
        <v>55 (56)</v>
      </c>
      <c r="B71" s="1" t="s">
        <v>51</v>
      </c>
      <c r="C71" s="9" t="s">
        <v>45</v>
      </c>
      <c r="D71" s="11">
        <v>13.63</v>
      </c>
      <c r="E71" s="11">
        <v>0.2</v>
      </c>
      <c r="F71" s="16">
        <f t="shared" si="16"/>
        <v>13.83</v>
      </c>
      <c r="G71" s="11">
        <v>15.026429805293475</v>
      </c>
      <c r="H71" s="11">
        <v>0.019999999999999574</v>
      </c>
      <c r="I71" s="11">
        <f t="shared" si="17"/>
        <v>13.85</v>
      </c>
      <c r="J71" s="11">
        <f t="shared" si="18"/>
        <v>15.046429805293474</v>
      </c>
      <c r="K71" s="11"/>
    </row>
    <row r="72" spans="1:11" ht="12.75">
      <c r="A72" s="9" t="str">
        <f t="shared" si="19"/>
        <v>55 (56)</v>
      </c>
      <c r="B72" s="1" t="s">
        <v>51</v>
      </c>
      <c r="C72" s="9" t="s">
        <v>46</v>
      </c>
      <c r="D72" s="11">
        <v>15.2</v>
      </c>
      <c r="E72" s="11">
        <v>0.25</v>
      </c>
      <c r="F72" s="16">
        <f t="shared" si="16"/>
        <v>15.45</v>
      </c>
      <c r="G72" s="11">
        <v>16.786575595935226</v>
      </c>
      <c r="H72" s="11">
        <v>0.030000000000001137</v>
      </c>
      <c r="I72" s="11">
        <f t="shared" si="17"/>
        <v>15.48</v>
      </c>
      <c r="J72" s="11">
        <f t="shared" si="18"/>
        <v>16.816575595935227</v>
      </c>
      <c r="K72" s="11"/>
    </row>
    <row r="73" spans="1:11" ht="12.75">
      <c r="A73" s="9" t="str">
        <f t="shared" si="19"/>
        <v>55 (56)</v>
      </c>
      <c r="B73" s="1" t="s">
        <v>51</v>
      </c>
      <c r="C73" s="9" t="s">
        <v>37</v>
      </c>
      <c r="D73" s="11">
        <v>20.16</v>
      </c>
      <c r="E73" s="11">
        <v>0.39</v>
      </c>
      <c r="F73" s="16">
        <f t="shared" si="16"/>
        <v>20.55</v>
      </c>
      <c r="G73" s="11">
        <v>22.327775307214818</v>
      </c>
      <c r="H73" s="11">
        <v>0.03999999999999915</v>
      </c>
      <c r="I73" s="11">
        <f t="shared" si="17"/>
        <v>20.59</v>
      </c>
      <c r="J73" s="11">
        <f t="shared" si="18"/>
        <v>22.367775307214817</v>
      </c>
      <c r="K73" s="11"/>
    </row>
    <row r="74" spans="1:11" ht="12.75">
      <c r="A74" s="9" t="str">
        <f t="shared" si="19"/>
        <v>55 (56)</v>
      </c>
      <c r="B74" s="1" t="s">
        <v>52</v>
      </c>
      <c r="C74" s="9" t="s">
        <v>36</v>
      </c>
      <c r="D74" s="11">
        <v>16.54</v>
      </c>
      <c r="E74" s="11">
        <v>0.19</v>
      </c>
      <c r="F74" s="16">
        <f t="shared" si="16"/>
        <v>16.73</v>
      </c>
      <c r="G74" s="11">
        <v>18.18</v>
      </c>
      <c r="H74" s="11">
        <v>0.02</v>
      </c>
      <c r="I74" s="11">
        <f>+F74+H74</f>
        <v>16.75</v>
      </c>
      <c r="J74" s="11">
        <f>+H74+G74</f>
        <v>18.2</v>
      </c>
      <c r="K74" s="11"/>
    </row>
    <row r="75" spans="1:12" ht="12.75">
      <c r="A75" s="9" t="str">
        <f t="shared" si="19"/>
        <v>55 (56)</v>
      </c>
      <c r="B75" s="1" t="s">
        <v>52</v>
      </c>
      <c r="C75" s="9" t="s">
        <v>45</v>
      </c>
      <c r="D75" s="11">
        <v>17.87</v>
      </c>
      <c r="E75" s="11">
        <v>0.26</v>
      </c>
      <c r="F75" s="16">
        <f t="shared" si="16"/>
        <v>18.130000000000003</v>
      </c>
      <c r="G75" s="11">
        <v>19.7</v>
      </c>
      <c r="H75" s="11">
        <v>0.03</v>
      </c>
      <c r="I75" s="11">
        <f t="shared" si="17"/>
        <v>18.160000000000004</v>
      </c>
      <c r="J75" s="11">
        <f t="shared" si="18"/>
        <v>19.73</v>
      </c>
      <c r="K75" s="11"/>
      <c r="L75" s="26"/>
    </row>
    <row r="76" spans="1:11" ht="12.75">
      <c r="A76" s="9" t="str">
        <f t="shared" si="19"/>
        <v>55 (56)</v>
      </c>
      <c r="B76" s="2" t="s">
        <v>63</v>
      </c>
      <c r="C76" s="9" t="s">
        <v>53</v>
      </c>
      <c r="D76" s="11">
        <v>1.86</v>
      </c>
      <c r="E76" s="11">
        <v>0</v>
      </c>
      <c r="F76" s="16">
        <f>SUM(D76:E76)</f>
        <v>1.86</v>
      </c>
      <c r="G76" s="11">
        <v>2.0209081299960854</v>
      </c>
      <c r="H76" s="11"/>
      <c r="I76" s="11">
        <f t="shared" si="17"/>
        <v>1.86</v>
      </c>
      <c r="J76" s="11">
        <f t="shared" si="18"/>
        <v>2.0209081299960854</v>
      </c>
      <c r="K76" s="11"/>
    </row>
    <row r="77" spans="1:11" ht="12.75">
      <c r="A77" s="9" t="str">
        <f t="shared" si="19"/>
        <v>55 (56)</v>
      </c>
      <c r="B77" s="2" t="s">
        <v>63</v>
      </c>
      <c r="C77" s="9" t="s">
        <v>54</v>
      </c>
      <c r="D77" s="11">
        <v>7.39</v>
      </c>
      <c r="E77" s="11">
        <v>0</v>
      </c>
      <c r="F77" s="16">
        <f>SUM(D77:E77)</f>
        <v>7.39</v>
      </c>
      <c r="G77" s="11">
        <v>7.97</v>
      </c>
      <c r="H77" s="11"/>
      <c r="I77" s="11">
        <f t="shared" si="17"/>
        <v>7.39</v>
      </c>
      <c r="J77" s="11">
        <f t="shared" si="18"/>
        <v>7.97</v>
      </c>
      <c r="K77" s="11"/>
    </row>
    <row r="78" spans="1:11" ht="12.75">
      <c r="A78" s="9"/>
      <c r="D78" s="11"/>
      <c r="G78" s="11"/>
      <c r="H78" s="11"/>
      <c r="I78" s="11"/>
      <c r="J78" s="11"/>
      <c r="K78" s="11"/>
    </row>
    <row r="79" spans="1:10" ht="12.75">
      <c r="A79" s="9">
        <v>57</v>
      </c>
      <c r="B79" t="s">
        <v>55</v>
      </c>
      <c r="C79" s="9" t="s">
        <v>56</v>
      </c>
      <c r="D79">
        <v>1.802</v>
      </c>
      <c r="E79">
        <v>0.062394552597864444</v>
      </c>
      <c r="F79" s="25">
        <f>SUM(D79:E79)</f>
        <v>1.8643945525978645</v>
      </c>
      <c r="G79" s="25">
        <v>2.0256828542287306</v>
      </c>
      <c r="H79">
        <v>0.005999999999999783</v>
      </c>
      <c r="I79" s="25">
        <f>+F79+H79</f>
        <v>1.8703945525978642</v>
      </c>
      <c r="J79" s="25">
        <f>+H79+G79</f>
        <v>2.0316828542287304</v>
      </c>
    </row>
    <row r="80" spans="1:11" ht="12.75">
      <c r="A80" s="9">
        <f>+$A$79</f>
        <v>57</v>
      </c>
      <c r="B80" t="s">
        <v>55</v>
      </c>
      <c r="C80" s="9" t="s">
        <v>57</v>
      </c>
      <c r="D80" s="10">
        <v>3.82</v>
      </c>
      <c r="E80" s="10">
        <v>0</v>
      </c>
      <c r="F80" s="16">
        <f>SUM(D80:E80)</f>
        <v>3.82</v>
      </c>
      <c r="G80" s="10">
        <v>4.150467234723143</v>
      </c>
      <c r="H80" s="10"/>
      <c r="I80" s="10">
        <f>+F80+H80</f>
        <v>3.82</v>
      </c>
      <c r="J80" s="10">
        <f>+H80+G80</f>
        <v>4.150467234723143</v>
      </c>
      <c r="K80" s="10"/>
    </row>
    <row r="81" spans="1:11" ht="12.75">
      <c r="A81" s="9"/>
      <c r="D81" s="11"/>
      <c r="G81" s="11"/>
      <c r="H81" s="11"/>
      <c r="I81" s="11"/>
      <c r="J81" s="11"/>
      <c r="K81" s="11"/>
    </row>
    <row r="82" spans="1:11" ht="12.75">
      <c r="A82" s="9" t="s">
        <v>111</v>
      </c>
      <c r="B82" t="s">
        <v>58</v>
      </c>
      <c r="C82" s="9" t="s">
        <v>43</v>
      </c>
      <c r="D82" s="10">
        <v>10.66</v>
      </c>
      <c r="E82" s="10">
        <v>0.07</v>
      </c>
      <c r="F82" s="16">
        <f aca="true" t="shared" si="20" ref="F82:F89">SUM(D82:E82)</f>
        <v>10.73</v>
      </c>
      <c r="G82" s="10">
        <v>11.658249588633332</v>
      </c>
      <c r="H82" s="10">
        <v>0.009999999999999787</v>
      </c>
      <c r="I82" s="10">
        <f aca="true" t="shared" si="21" ref="I82:I88">+F82+H82</f>
        <v>10.74</v>
      </c>
      <c r="J82" s="10">
        <f aca="true" t="shared" si="22" ref="J82:J88">+H82+G82</f>
        <v>11.668249588633332</v>
      </c>
      <c r="K82" s="10"/>
    </row>
    <row r="83" spans="1:11" ht="12.75">
      <c r="A83" s="9" t="str">
        <f>+$A$82</f>
        <v>58 (59)</v>
      </c>
      <c r="B83" t="s">
        <v>58</v>
      </c>
      <c r="C83" s="9" t="s">
        <v>35</v>
      </c>
      <c r="D83" s="10">
        <v>11.54</v>
      </c>
      <c r="E83" s="10">
        <v>0.1</v>
      </c>
      <c r="F83" s="16">
        <f t="shared" si="20"/>
        <v>11.639999999999999</v>
      </c>
      <c r="G83" s="10">
        <v>12.64697345868518</v>
      </c>
      <c r="H83" s="10">
        <v>0.010000000000001563</v>
      </c>
      <c r="I83" s="10">
        <f t="shared" si="21"/>
        <v>11.65</v>
      </c>
      <c r="J83" s="10">
        <f t="shared" si="22"/>
        <v>12.656973458685181</v>
      </c>
      <c r="K83" s="10"/>
    </row>
    <row r="84" spans="1:11" ht="12.75">
      <c r="A84" s="9" t="str">
        <f aca="true" t="shared" si="23" ref="A84:A100">+$A$82</f>
        <v>58 (59)</v>
      </c>
      <c r="B84" t="s">
        <v>58</v>
      </c>
      <c r="C84" s="9" t="s">
        <v>44</v>
      </c>
      <c r="D84" s="10">
        <v>12.96</v>
      </c>
      <c r="E84" s="10">
        <v>0.15</v>
      </c>
      <c r="F84" s="16">
        <f t="shared" si="20"/>
        <v>13.110000000000001</v>
      </c>
      <c r="G84" s="10">
        <v>14.244142787230475</v>
      </c>
      <c r="H84" s="10">
        <v>0.019999999999999574</v>
      </c>
      <c r="I84" s="10">
        <f t="shared" si="21"/>
        <v>13.13</v>
      </c>
      <c r="J84" s="10">
        <f t="shared" si="22"/>
        <v>14.264142787230474</v>
      </c>
      <c r="K84" s="10"/>
    </row>
    <row r="85" spans="1:11" ht="12.75">
      <c r="A85" s="9" t="str">
        <f t="shared" si="23"/>
        <v>58 (59)</v>
      </c>
      <c r="B85" t="s">
        <v>58</v>
      </c>
      <c r="C85" s="9" t="s">
        <v>45</v>
      </c>
      <c r="D85" s="10">
        <v>14.93</v>
      </c>
      <c r="E85" s="10">
        <v>0.2</v>
      </c>
      <c r="F85" s="16">
        <f t="shared" si="20"/>
        <v>15.129999999999999</v>
      </c>
      <c r="G85" s="10">
        <v>16.438892476796113</v>
      </c>
      <c r="H85" s="10">
        <v>0.019999999999999574</v>
      </c>
      <c r="I85" s="10">
        <f t="shared" si="21"/>
        <v>15.149999999999999</v>
      </c>
      <c r="J85" s="10">
        <f t="shared" si="22"/>
        <v>16.458892476796112</v>
      </c>
      <c r="K85" s="10"/>
    </row>
    <row r="86" spans="1:11" ht="12.75">
      <c r="A86" s="9" t="str">
        <f t="shared" si="23"/>
        <v>58 (59)</v>
      </c>
      <c r="B86" t="s">
        <v>58</v>
      </c>
      <c r="C86" s="9" t="s">
        <v>46</v>
      </c>
      <c r="D86" s="10">
        <v>16.43</v>
      </c>
      <c r="E86" s="10">
        <v>0.25</v>
      </c>
      <c r="F86" s="16">
        <f t="shared" si="20"/>
        <v>16.68</v>
      </c>
      <c r="G86" s="10">
        <v>18.122982585126184</v>
      </c>
      <c r="H86" s="10">
        <v>0.030000000000001137</v>
      </c>
      <c r="I86" s="10">
        <f t="shared" si="21"/>
        <v>16.71</v>
      </c>
      <c r="J86" s="10">
        <f t="shared" si="22"/>
        <v>18.152982585126185</v>
      </c>
      <c r="K86" s="10"/>
    </row>
    <row r="87" spans="1:11" ht="12.75">
      <c r="A87" s="9" t="str">
        <f t="shared" si="23"/>
        <v>58 (59)</v>
      </c>
      <c r="B87" t="s">
        <v>58</v>
      </c>
      <c r="C87" s="9" t="s">
        <v>37</v>
      </c>
      <c r="D87" s="10">
        <v>20.38</v>
      </c>
      <c r="E87" s="10">
        <v>0.39</v>
      </c>
      <c r="F87" s="16">
        <f t="shared" si="20"/>
        <v>20.77</v>
      </c>
      <c r="G87" s="10">
        <v>22.566807451622953</v>
      </c>
      <c r="H87" s="10">
        <v>0.0400000000000027</v>
      </c>
      <c r="I87" s="10">
        <f t="shared" si="21"/>
        <v>20.810000000000002</v>
      </c>
      <c r="J87" s="10">
        <f t="shared" si="22"/>
        <v>22.606807451622956</v>
      </c>
      <c r="K87" s="10"/>
    </row>
    <row r="88" spans="1:11" ht="12.75">
      <c r="A88" s="9" t="str">
        <f t="shared" si="23"/>
        <v>58 (59)</v>
      </c>
      <c r="B88" t="s">
        <v>59</v>
      </c>
      <c r="C88" s="9" t="s">
        <v>36</v>
      </c>
      <c r="D88" s="10">
        <v>14.7</v>
      </c>
      <c r="E88" s="10">
        <v>0.19</v>
      </c>
      <c r="F88" s="16">
        <f t="shared" si="20"/>
        <v>14.889999999999999</v>
      </c>
      <c r="G88" s="10">
        <v>16.17813013744178</v>
      </c>
      <c r="H88" s="10">
        <v>0.02000000000000135</v>
      </c>
      <c r="I88" s="10">
        <f t="shared" si="21"/>
        <v>14.91</v>
      </c>
      <c r="J88" s="10">
        <f t="shared" si="22"/>
        <v>16.19813013744178</v>
      </c>
      <c r="K88" s="10"/>
    </row>
    <row r="89" spans="1:11" ht="12.75">
      <c r="A89" s="9" t="str">
        <f t="shared" si="23"/>
        <v>58 (59)</v>
      </c>
      <c r="B89" t="s">
        <v>59</v>
      </c>
      <c r="C89" s="9" t="s">
        <v>46</v>
      </c>
      <c r="D89" s="10">
        <v>16.96</v>
      </c>
      <c r="E89" s="10">
        <v>0.26</v>
      </c>
      <c r="F89" s="16">
        <f t="shared" si="20"/>
        <v>17.220000000000002</v>
      </c>
      <c r="G89" s="11">
        <v>16.96</v>
      </c>
      <c r="H89" s="10">
        <v>0.03</v>
      </c>
      <c r="I89" s="10">
        <f>+F89+H89</f>
        <v>17.250000000000004</v>
      </c>
      <c r="J89" s="10">
        <f>+H89+G89</f>
        <v>16.990000000000002</v>
      </c>
      <c r="K89" s="10"/>
    </row>
    <row r="90" spans="1:11" ht="12.75">
      <c r="A90" s="9" t="str">
        <f t="shared" si="23"/>
        <v>58 (59)</v>
      </c>
      <c r="B90" t="s">
        <v>59</v>
      </c>
      <c r="C90" s="9" t="s">
        <v>37</v>
      </c>
      <c r="D90" s="10">
        <v>20.52</v>
      </c>
      <c r="E90" s="10">
        <v>0.4</v>
      </c>
      <c r="F90" s="16">
        <f aca="true" t="shared" si="24" ref="F90:F98">SUM(D90:E90)</f>
        <v>20.919999999999998</v>
      </c>
      <c r="G90" s="10">
        <v>22.729783913719412</v>
      </c>
      <c r="H90" s="10">
        <v>0.03999999999999915</v>
      </c>
      <c r="I90" s="10">
        <f aca="true" t="shared" si="25" ref="I90:I95">+F90+H90</f>
        <v>20.959999999999997</v>
      </c>
      <c r="J90" s="10">
        <f aca="true" t="shared" si="26" ref="J90:J95">+H90+G90</f>
        <v>22.76978391371941</v>
      </c>
      <c r="K90" s="10"/>
    </row>
    <row r="91" spans="1:11" ht="12.75">
      <c r="A91" s="9" t="str">
        <f t="shared" si="23"/>
        <v>58 (59)</v>
      </c>
      <c r="B91" t="s">
        <v>59</v>
      </c>
      <c r="C91" s="9" t="s">
        <v>49</v>
      </c>
      <c r="D91" s="10">
        <v>36.61</v>
      </c>
      <c r="E91" s="10">
        <v>0.96</v>
      </c>
      <c r="F91" s="16">
        <f t="shared" si="24"/>
        <v>37.57</v>
      </c>
      <c r="G91" s="10">
        <v>40.82017120642631</v>
      </c>
      <c r="H91" s="10">
        <v>0.10000000000000142</v>
      </c>
      <c r="I91" s="10">
        <f t="shared" si="25"/>
        <v>37.67</v>
      </c>
      <c r="J91" s="10">
        <f t="shared" si="26"/>
        <v>40.92017120642631</v>
      </c>
      <c r="K91" s="10"/>
    </row>
    <row r="92" spans="1:11" ht="12.75">
      <c r="A92" s="9" t="str">
        <f t="shared" si="23"/>
        <v>58 (59)</v>
      </c>
      <c r="B92" t="s">
        <v>60</v>
      </c>
      <c r="C92" s="9" t="s">
        <v>35</v>
      </c>
      <c r="D92" s="10">
        <v>13.27</v>
      </c>
      <c r="E92" s="10">
        <v>0.1</v>
      </c>
      <c r="F92" s="16">
        <f t="shared" si="24"/>
        <v>13.37</v>
      </c>
      <c r="G92" s="10">
        <v>14.526635321531002</v>
      </c>
      <c r="H92" s="10">
        <v>0.009999999999999787</v>
      </c>
      <c r="I92" s="10">
        <f t="shared" si="25"/>
        <v>13.379999999999999</v>
      </c>
      <c r="J92" s="10">
        <f t="shared" si="26"/>
        <v>14.536635321531001</v>
      </c>
      <c r="K92" s="10"/>
    </row>
    <row r="93" spans="1:11" ht="12.75">
      <c r="A93" s="9" t="str">
        <f t="shared" si="23"/>
        <v>58 (59)</v>
      </c>
      <c r="B93" t="s">
        <v>60</v>
      </c>
      <c r="C93" s="9" t="s">
        <v>44</v>
      </c>
      <c r="D93" s="10">
        <v>14.62</v>
      </c>
      <c r="E93" s="10">
        <v>0.15</v>
      </c>
      <c r="F93" s="16">
        <f t="shared" si="24"/>
        <v>14.77</v>
      </c>
      <c r="G93" s="10">
        <v>16.047748967764615</v>
      </c>
      <c r="H93" s="10">
        <v>0.02000000000000135</v>
      </c>
      <c r="I93" s="10">
        <f t="shared" si="25"/>
        <v>14.790000000000001</v>
      </c>
      <c r="J93" s="10">
        <f t="shared" si="26"/>
        <v>16.067748967764615</v>
      </c>
      <c r="K93" s="10"/>
    </row>
    <row r="94" spans="1:11" ht="12.75">
      <c r="A94" s="9" t="str">
        <f t="shared" si="23"/>
        <v>58 (59)</v>
      </c>
      <c r="B94" t="s">
        <v>60</v>
      </c>
      <c r="C94" s="9" t="s">
        <v>45</v>
      </c>
      <c r="D94" s="10">
        <v>16.79</v>
      </c>
      <c r="E94" s="10">
        <v>0.2</v>
      </c>
      <c r="F94" s="16">
        <f t="shared" si="24"/>
        <v>16.99</v>
      </c>
      <c r="G94" s="11">
        <v>18.4598006067922</v>
      </c>
      <c r="H94" s="10">
        <v>0.02</v>
      </c>
      <c r="I94" s="10">
        <f t="shared" si="25"/>
        <v>17.009999999999998</v>
      </c>
      <c r="J94" s="10">
        <f t="shared" si="26"/>
        <v>18.4798006067922</v>
      </c>
      <c r="K94" s="10"/>
    </row>
    <row r="95" spans="1:11" ht="12.75">
      <c r="A95" s="9" t="str">
        <f t="shared" si="23"/>
        <v>58 (59)</v>
      </c>
      <c r="B95" t="s">
        <v>60</v>
      </c>
      <c r="C95" s="9" t="s">
        <v>46</v>
      </c>
      <c r="D95" s="10">
        <v>17.18</v>
      </c>
      <c r="E95" s="10">
        <v>0.25</v>
      </c>
      <c r="F95" s="16">
        <f t="shared" si="24"/>
        <v>17.43</v>
      </c>
      <c r="G95" s="11">
        <v>18.937864895608477</v>
      </c>
      <c r="H95" s="10">
        <v>0.03</v>
      </c>
      <c r="I95" s="10">
        <f t="shared" si="25"/>
        <v>17.46</v>
      </c>
      <c r="J95" s="10">
        <f t="shared" si="26"/>
        <v>18.96786489560848</v>
      </c>
      <c r="K95" s="10"/>
    </row>
    <row r="96" spans="1:11" ht="12.75">
      <c r="A96" s="9" t="str">
        <f t="shared" si="23"/>
        <v>58 (59)</v>
      </c>
      <c r="B96" t="s">
        <v>60</v>
      </c>
      <c r="C96" s="9" t="s">
        <v>37</v>
      </c>
      <c r="D96" s="10">
        <v>22.03</v>
      </c>
      <c r="E96" s="10">
        <v>0.39</v>
      </c>
      <c r="F96" s="16">
        <f t="shared" si="24"/>
        <v>22.42</v>
      </c>
      <c r="G96" s="10">
        <v>24.359548534684</v>
      </c>
      <c r="H96" s="10">
        <v>0.03999999999999915</v>
      </c>
      <c r="I96" s="10">
        <f>+F96+H96</f>
        <v>22.46</v>
      </c>
      <c r="J96" s="10">
        <f>+H96+G96</f>
        <v>24.399548534683998</v>
      </c>
      <c r="K96" s="10"/>
    </row>
    <row r="97" spans="1:11" ht="12.75">
      <c r="A97" s="9" t="str">
        <f t="shared" si="23"/>
        <v>58 (59)</v>
      </c>
      <c r="B97" t="s">
        <v>61</v>
      </c>
      <c r="C97" s="9" t="s">
        <v>36</v>
      </c>
      <c r="D97" s="10">
        <v>18.36</v>
      </c>
      <c r="E97" s="10">
        <v>0.19</v>
      </c>
      <c r="F97" s="16">
        <f t="shared" si="24"/>
        <v>18.55</v>
      </c>
      <c r="G97" s="11">
        <v>20.15475581259537</v>
      </c>
      <c r="H97" s="10">
        <v>0.02</v>
      </c>
      <c r="I97" s="10">
        <f>+F97+H97</f>
        <v>18.57</v>
      </c>
      <c r="J97" s="10">
        <f>+H97+G97</f>
        <v>20.174755812595368</v>
      </c>
      <c r="K97" s="10"/>
    </row>
    <row r="98" spans="1:11" ht="12.75">
      <c r="A98" s="9" t="str">
        <f t="shared" si="23"/>
        <v>58 (59)</v>
      </c>
      <c r="B98" t="s">
        <v>61</v>
      </c>
      <c r="C98" s="9" t="s">
        <v>46</v>
      </c>
      <c r="D98" s="10">
        <v>20.49</v>
      </c>
      <c r="E98" s="10">
        <v>0.26</v>
      </c>
      <c r="F98" s="16">
        <f t="shared" si="24"/>
        <v>20.75</v>
      </c>
      <c r="G98" s="11">
        <v>22.54507725667676</v>
      </c>
      <c r="H98" s="10">
        <v>0.03</v>
      </c>
      <c r="I98" s="10">
        <f>+F98+H98</f>
        <v>20.78</v>
      </c>
      <c r="J98" s="10">
        <f>+H98+G98</f>
        <v>22.57507725667676</v>
      </c>
      <c r="K98" s="10"/>
    </row>
    <row r="99" spans="1:11" ht="12.75">
      <c r="A99" s="9" t="str">
        <f t="shared" si="23"/>
        <v>58 (59)</v>
      </c>
      <c r="B99" t="s">
        <v>61</v>
      </c>
      <c r="C99" s="9" t="s">
        <v>37</v>
      </c>
      <c r="D99" s="10">
        <v>25.37</v>
      </c>
      <c r="E99" s="10">
        <v>0.4</v>
      </c>
      <c r="F99" s="16">
        <f>SUM(D99:E99)</f>
        <v>25.77</v>
      </c>
      <c r="G99" s="11">
        <v>27.99935618817157</v>
      </c>
      <c r="H99" s="10">
        <v>0.03999999999999915</v>
      </c>
      <c r="I99" s="10">
        <f>+F99+H99</f>
        <v>25.81</v>
      </c>
      <c r="J99" s="10">
        <f>+H99+G99</f>
        <v>28.03935618817157</v>
      </c>
      <c r="K99" s="10"/>
    </row>
    <row r="100" spans="1:11" ht="12.75">
      <c r="A100" s="9" t="str">
        <f t="shared" si="23"/>
        <v>58 (59)</v>
      </c>
      <c r="B100" t="s">
        <v>62</v>
      </c>
      <c r="C100" s="9" t="s">
        <v>54</v>
      </c>
      <c r="D100" s="10">
        <v>7.28</v>
      </c>
      <c r="E100" s="10">
        <v>0</v>
      </c>
      <c r="F100" s="16">
        <f>SUM(D100:E100)</f>
        <v>7.28</v>
      </c>
      <c r="G100" s="10">
        <v>7.97</v>
      </c>
      <c r="H100" s="10"/>
      <c r="I100" s="10">
        <f>+F100+H100</f>
        <v>7.28</v>
      </c>
      <c r="J100" s="10">
        <f>+H100+G100</f>
        <v>7.97</v>
      </c>
      <c r="K100" s="10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</sheetData>
  <printOptions horizontalCentered="1"/>
  <pageMargins left="0.5" right="0.5" top="1.25" bottom="1" header="1.25" footer="0.5"/>
  <pageSetup fitToHeight="4" fitToWidth="1" horizontalDpi="600" verticalDpi="600" orientation="landscape" scale="92" r:id="rId1"/>
  <headerFooter alignWithMargins="0">
    <oddHeader>&amp;R&amp;12&amp;A</oddHeader>
    <oddFooter>&amp;L&amp;12Eleventh Exhibit to Prefiled 
Direct Testimony of James A. Heidell&amp;C
&amp;R&amp;12Exhibit No.___ (JAH-13)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J. Heidell Ex. (JAH-13)</dc:title>
  <dc:subject>5</dc:subject>
  <dc:creator>Platt, Brian</dc:creator>
  <cp:keywords>07771-0089-000000</cp:keywords>
  <dc:description/>
  <cp:lastModifiedBy>No Name</cp:lastModifiedBy>
  <cp:lastPrinted>2004-06-01T20:51:21Z</cp:lastPrinted>
  <dcterms:created xsi:type="dcterms:W3CDTF">2001-11-06T21:55:56Z</dcterms:created>
  <dcterms:modified xsi:type="dcterms:W3CDTF">2004-06-01T16:03:59Z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Platt, Brian</vt:lpwstr>
  </property>
  <property fmtid="{D5CDD505-2E9C-101B-9397-08002B2CF9AE}" pid="4" name="archive">
    <vt:lpwstr>1 month last access</vt:lpwstr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Litigation</vt:lpwstr>
  </property>
  <property fmtid="{D5CDD505-2E9C-101B-9397-08002B2CF9AE}" pid="8" name="reference">
    <vt:lpwstr>07771-0089-000000</vt:lpwstr>
  </property>
  <property fmtid="{D5CDD505-2E9C-101B-9397-08002B2CF9AE}" pid="9" name="doctype">
    <vt:lpwstr>IMPORT</vt:lpwstr>
  </property>
  <property fmtid="{D5CDD505-2E9C-101B-9397-08002B2CF9AE}" pid="10" name="title">
    <vt:lpwstr>PSEGRC: Master Draft J. Heidell Ex. (JAH-13)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Documents</vt:lpwstr>
  </property>
  <property fmtid="{D5CDD505-2E9C-101B-9397-08002B2CF9AE}" pid="17" name="ckogroup">
    <vt:lpwstr>GENERAL USERS</vt:lpwstr>
  </property>
  <property fmtid="{D5CDD505-2E9C-101B-9397-08002B2CF9AE}" pid="18" name="version">
    <vt:lpwstr>5</vt:lpwstr>
  </property>
  <property fmtid="{D5CDD505-2E9C-101B-9397-08002B2CF9AE}" pid="19" name="typist">
    <vt:lpwstr>Platt, Brian</vt:lpwstr>
  </property>
  <property fmtid="{D5CDD505-2E9C-101B-9397-08002B2CF9AE}" pid="20" name="filename">
    <vt:lpwstr>BA041490.046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040640</vt:lpwstr>
  </property>
  <property fmtid="{D5CDD505-2E9C-101B-9397-08002B2CF9AE}" pid="24" name="IsConfidential">
    <vt:lpwstr>0</vt:lpwstr>
  </property>
  <property fmtid="{D5CDD505-2E9C-101B-9397-08002B2CF9AE}" pid="25" name="Date1">
    <vt:lpwstr>2004-06-02T00:00:00Z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UG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150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