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10" windowWidth="20190" windowHeight="4455"/>
  </bookViews>
  <sheets>
    <sheet name="Gas 0618" sheetId="1" r:id="rId1"/>
    <sheet name="0618 Adj Detail" sheetId="2" r:id="rId2"/>
    <sheet name="line 3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C283" i="1" l="1"/>
  <c r="B283" i="1"/>
  <c r="C282" i="1"/>
  <c r="B282" i="1"/>
  <c r="C281" i="1"/>
  <c r="B281" i="1"/>
  <c r="C278" i="1"/>
  <c r="B278" i="1"/>
  <c r="C274" i="1"/>
  <c r="B274" i="1"/>
  <c r="C269" i="1"/>
  <c r="B269" i="1"/>
  <c r="C268" i="1"/>
  <c r="B268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7" i="1"/>
  <c r="B257" i="1"/>
  <c r="C254" i="1"/>
  <c r="B254" i="1"/>
  <c r="C253" i="1"/>
  <c r="B253" i="1"/>
  <c r="C252" i="1"/>
  <c r="B252" i="1"/>
  <c r="C249" i="1"/>
  <c r="B249" i="1"/>
  <c r="C248" i="1"/>
  <c r="B248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7" i="1"/>
  <c r="B227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5" i="1"/>
  <c r="B215" i="1"/>
  <c r="C214" i="1"/>
  <c r="B214" i="1"/>
  <c r="C213" i="1"/>
  <c r="B213" i="1"/>
  <c r="C212" i="1"/>
  <c r="B212" i="1"/>
  <c r="C211" i="1"/>
  <c r="B211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65" i="1"/>
  <c r="B65" i="1"/>
  <c r="C62" i="1"/>
  <c r="B62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0" i="1"/>
  <c r="B50" i="1"/>
  <c r="C49" i="1"/>
  <c r="B49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19" i="1"/>
  <c r="B19" i="1"/>
  <c r="C18" i="1"/>
  <c r="B18" i="1"/>
  <c r="C15" i="1"/>
  <c r="B15" i="1"/>
  <c r="C12" i="1"/>
  <c r="B12" i="1"/>
  <c r="C11" i="1"/>
  <c r="B11" i="1"/>
  <c r="C10" i="1"/>
  <c r="B10" i="1"/>
  <c r="C9" i="1"/>
  <c r="B9" i="1"/>
  <c r="C8" i="1"/>
  <c r="B8" i="1"/>
  <c r="C7" i="1"/>
  <c r="B7" i="1"/>
  <c r="A3" i="1"/>
  <c r="AI278" i="2"/>
  <c r="AH278" i="2"/>
  <c r="AG278" i="2"/>
  <c r="AH274" i="2"/>
  <c r="AG274" i="2"/>
  <c r="AH248" i="2"/>
  <c r="AH237" i="2"/>
  <c r="AG237" i="2"/>
  <c r="AH214" i="2"/>
  <c r="AG214" i="2"/>
  <c r="AG40" i="2"/>
  <c r="X43" i="2"/>
  <c r="X42" i="2"/>
  <c r="X40" i="2"/>
  <c r="Z281" i="2"/>
  <c r="AD278" i="2"/>
  <c r="AC278" i="2"/>
  <c r="AB278" i="2"/>
  <c r="AA278" i="2"/>
  <c r="Z278" i="2"/>
  <c r="Y278" i="2"/>
  <c r="X278" i="2"/>
  <c r="X274" i="2"/>
  <c r="AC260" i="2"/>
  <c r="Y248" i="2"/>
  <c r="X237" i="2"/>
  <c r="AD218" i="2"/>
  <c r="X214" i="2"/>
  <c r="X55" i="2"/>
  <c r="X41" i="2"/>
  <c r="X28" i="2"/>
  <c r="X10" i="2"/>
  <c r="AD4" i="2"/>
  <c r="AC4" i="2"/>
  <c r="AB4" i="2"/>
  <c r="AA4" i="2"/>
  <c r="Z4" i="2"/>
  <c r="Y4" i="2"/>
  <c r="X4" i="2"/>
  <c r="AD3" i="2"/>
  <c r="AC3" i="2"/>
  <c r="AB3" i="2"/>
  <c r="AA3" i="2"/>
  <c r="Z3" i="2"/>
  <c r="Y3" i="2"/>
  <c r="X3" i="2"/>
  <c r="AD2" i="2"/>
  <c r="AC2" i="2"/>
  <c r="AB2" i="2"/>
  <c r="AA2" i="2"/>
  <c r="Z2" i="2"/>
  <c r="Y2" i="2"/>
  <c r="X2" i="2"/>
  <c r="S287" i="2"/>
  <c r="U278" i="2"/>
  <c r="T278" i="2"/>
  <c r="T248" i="2"/>
  <c r="U4" i="2"/>
  <c r="T4" i="2"/>
  <c r="S4" i="2"/>
  <c r="U3" i="2"/>
  <c r="T3" i="2"/>
  <c r="S3" i="2"/>
  <c r="U2" i="2"/>
  <c r="T2" i="2"/>
  <c r="S2" i="2"/>
  <c r="B28" i="2"/>
  <c r="AK4" i="2"/>
  <c r="AJ4" i="2"/>
  <c r="AK3" i="2"/>
  <c r="AJ3" i="2"/>
  <c r="AK2" i="2"/>
  <c r="AJ2" i="2"/>
  <c r="G13" i="3"/>
  <c r="E281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D278" i="2"/>
  <c r="C278" i="2"/>
  <c r="K274" i="2"/>
  <c r="J274" i="2"/>
  <c r="G274" i="2"/>
  <c r="D274" i="2"/>
  <c r="C274" i="2"/>
  <c r="H237" i="2"/>
  <c r="G237" i="2"/>
  <c r="D237" i="2"/>
  <c r="C237" i="2"/>
  <c r="K237" i="2"/>
  <c r="N236" i="2"/>
  <c r="O235" i="2"/>
  <c r="L235" i="2"/>
  <c r="J230" i="2"/>
  <c r="G227" i="2"/>
  <c r="G218" i="2"/>
  <c r="I214" i="2"/>
  <c r="G214" i="2"/>
  <c r="D214" i="2"/>
  <c r="C214" i="2"/>
  <c r="M213" i="2"/>
  <c r="G57" i="2"/>
  <c r="G56" i="2"/>
  <c r="G42" i="2"/>
  <c r="D42" i="2"/>
  <c r="D28" i="2"/>
  <c r="G10" i="2"/>
  <c r="D10" i="2"/>
  <c r="C10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8" i="1"/>
  <c r="AB263" i="2"/>
  <c r="AB262" i="2"/>
  <c r="P239" i="2"/>
  <c r="P230" i="2"/>
  <c r="AH12" i="2"/>
  <c r="AG12" i="2"/>
  <c r="AH11" i="2"/>
  <c r="AG11" i="2"/>
  <c r="AH10" i="2"/>
  <c r="AG10" i="2"/>
  <c r="B41" i="2" l="1"/>
  <c r="C29" i="1" l="1"/>
  <c r="C26" i="1"/>
  <c r="B25" i="1"/>
  <c r="D25" i="1" s="1"/>
  <c r="B24" i="1"/>
  <c r="B23" i="1"/>
  <c r="B22" i="1"/>
  <c r="D23" i="1" l="1"/>
  <c r="D24" i="1"/>
  <c r="D22" i="1"/>
  <c r="B26" i="1"/>
  <c r="D26" i="1" l="1"/>
  <c r="AJ41" i="2"/>
  <c r="K41" i="1" s="1"/>
  <c r="AE41" i="2"/>
  <c r="I41" i="1" s="1"/>
  <c r="V41" i="2"/>
  <c r="G41" i="1" s="1"/>
  <c r="Q41" i="2"/>
  <c r="E41" i="1" s="1"/>
  <c r="C44" i="2" l="1"/>
  <c r="E44" i="2"/>
  <c r="F44" i="2"/>
  <c r="H44" i="2"/>
  <c r="I44" i="2"/>
  <c r="J44" i="2"/>
  <c r="K44" i="2"/>
  <c r="L44" i="2"/>
  <c r="M44" i="2"/>
  <c r="N44" i="2"/>
  <c r="O44" i="2"/>
  <c r="P44" i="2"/>
  <c r="S44" i="2"/>
  <c r="T44" i="2"/>
  <c r="U44" i="2"/>
  <c r="Y44" i="2"/>
  <c r="Z44" i="2"/>
  <c r="AA44" i="2"/>
  <c r="AB44" i="2"/>
  <c r="AC44" i="2"/>
  <c r="AD44" i="2"/>
  <c r="AH44" i="2"/>
  <c r="AI44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S29" i="2"/>
  <c r="T29" i="2"/>
  <c r="U29" i="2"/>
  <c r="Y29" i="2"/>
  <c r="Z29" i="2"/>
  <c r="AA29" i="2"/>
  <c r="AB29" i="2"/>
  <c r="AC29" i="2"/>
  <c r="AD29" i="2"/>
  <c r="AG29" i="2"/>
  <c r="AH29" i="2"/>
  <c r="AI29" i="2"/>
  <c r="C26" i="2"/>
  <c r="D26" i="2"/>
  <c r="E26" i="2"/>
  <c r="F26" i="2"/>
  <c r="H26" i="2"/>
  <c r="I26" i="2"/>
  <c r="J26" i="2"/>
  <c r="K26" i="2"/>
  <c r="L26" i="2"/>
  <c r="M26" i="2"/>
  <c r="N26" i="2"/>
  <c r="O26" i="2"/>
  <c r="P26" i="2"/>
  <c r="S26" i="2"/>
  <c r="T26" i="2"/>
  <c r="U26" i="2"/>
  <c r="X26" i="2"/>
  <c r="Y26" i="2"/>
  <c r="Z26" i="2"/>
  <c r="AA26" i="2"/>
  <c r="AB26" i="2"/>
  <c r="AC26" i="2"/>
  <c r="AD26" i="2"/>
  <c r="AG26" i="2"/>
  <c r="AH26" i="2"/>
  <c r="AI26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S20" i="2"/>
  <c r="T20" i="2"/>
  <c r="U20" i="2"/>
  <c r="X20" i="2"/>
  <c r="Y20" i="2"/>
  <c r="Z20" i="2"/>
  <c r="AA20" i="2"/>
  <c r="AB20" i="2"/>
  <c r="AC20" i="2"/>
  <c r="AD20" i="2"/>
  <c r="AG20" i="2"/>
  <c r="AH20" i="2"/>
  <c r="AI20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S16" i="2"/>
  <c r="T16" i="2"/>
  <c r="U16" i="2"/>
  <c r="X16" i="2"/>
  <c r="Y16" i="2"/>
  <c r="Z16" i="2"/>
  <c r="AA16" i="2"/>
  <c r="AB16" i="2"/>
  <c r="AC16" i="2"/>
  <c r="AD16" i="2"/>
  <c r="AG16" i="2"/>
  <c r="AH16" i="2"/>
  <c r="AI16" i="2"/>
  <c r="E13" i="2"/>
  <c r="F13" i="2"/>
  <c r="H13" i="2"/>
  <c r="I13" i="2"/>
  <c r="J13" i="2"/>
  <c r="K13" i="2"/>
  <c r="L13" i="2"/>
  <c r="M13" i="2"/>
  <c r="N13" i="2"/>
  <c r="O13" i="2"/>
  <c r="P13" i="2"/>
  <c r="S13" i="2"/>
  <c r="T13" i="2"/>
  <c r="U13" i="2"/>
  <c r="Y13" i="2"/>
  <c r="Z13" i="2"/>
  <c r="AA13" i="2"/>
  <c r="AB13" i="2"/>
  <c r="AC13" i="2"/>
  <c r="AD13" i="2"/>
  <c r="AI13" i="2"/>
  <c r="AD45" i="2" l="1"/>
  <c r="Z45" i="2"/>
  <c r="M45" i="2"/>
  <c r="AC45" i="2"/>
  <c r="P45" i="2"/>
  <c r="L45" i="2"/>
  <c r="H45" i="2"/>
  <c r="AI45" i="2"/>
  <c r="AB45" i="2"/>
  <c r="U45" i="2"/>
  <c r="O45" i="2"/>
  <c r="K45" i="2"/>
  <c r="AA45" i="2"/>
  <c r="T45" i="2"/>
  <c r="N45" i="2"/>
  <c r="J45" i="2"/>
  <c r="E45" i="2"/>
  <c r="S45" i="2"/>
  <c r="I45" i="2"/>
  <c r="Y45" i="2"/>
  <c r="F45" i="2"/>
  <c r="B25" i="2" l="1"/>
  <c r="B24" i="2"/>
  <c r="B23" i="2"/>
  <c r="B22" i="2"/>
  <c r="H3" i="3"/>
  <c r="H7" i="3"/>
  <c r="H9" i="3"/>
  <c r="H11" i="3"/>
  <c r="AJ22" i="2"/>
  <c r="K22" i="1" s="1"/>
  <c r="AE22" i="2"/>
  <c r="I22" i="1" s="1"/>
  <c r="V22" i="2"/>
  <c r="G22" i="1" s="1"/>
  <c r="G26" i="1" s="1"/>
  <c r="AJ23" i="2"/>
  <c r="K23" i="1" s="1"/>
  <c r="AE23" i="2"/>
  <c r="I23" i="1" s="1"/>
  <c r="V23" i="2"/>
  <c r="G23" i="1" s="1"/>
  <c r="AJ24" i="2"/>
  <c r="K24" i="1" s="1"/>
  <c r="AE24" i="2"/>
  <c r="I24" i="1" s="1"/>
  <c r="V24" i="2"/>
  <c r="G24" i="1" s="1"/>
  <c r="AJ28" i="2"/>
  <c r="V28" i="2"/>
  <c r="AJ25" i="2"/>
  <c r="K25" i="1" s="1"/>
  <c r="AE25" i="2"/>
  <c r="I25" i="1" s="1"/>
  <c r="V25" i="2"/>
  <c r="G25" i="1" s="1"/>
  <c r="V29" i="2" l="1"/>
  <c r="G28" i="1"/>
  <c r="G29" i="1" s="1"/>
  <c r="AJ29" i="2"/>
  <c r="K28" i="1"/>
  <c r="K29" i="1" s="1"/>
  <c r="I26" i="1"/>
  <c r="K26" i="1"/>
  <c r="AJ26" i="2"/>
  <c r="V26" i="2"/>
  <c r="AE26" i="2"/>
  <c r="G24" i="2"/>
  <c r="Q24" i="2" s="1"/>
  <c r="G25" i="2"/>
  <c r="Q25" i="2" s="1"/>
  <c r="E25" i="1" s="1"/>
  <c r="R25" i="2"/>
  <c r="G22" i="2"/>
  <c r="G23" i="2"/>
  <c r="Q23" i="2" s="1"/>
  <c r="B26" i="2"/>
  <c r="K53" i="1"/>
  <c r="AJ5" i="2"/>
  <c r="K5" i="1" s="1"/>
  <c r="AJ285" i="2"/>
  <c r="AJ283" i="2"/>
  <c r="K283" i="1" s="1"/>
  <c r="AJ282" i="2"/>
  <c r="K282" i="1" s="1"/>
  <c r="AJ281" i="2"/>
  <c r="K281" i="1" s="1"/>
  <c r="AJ272" i="2"/>
  <c r="AJ269" i="2"/>
  <c r="K269" i="1" s="1"/>
  <c r="AJ268" i="2"/>
  <c r="K268" i="1" s="1"/>
  <c r="AJ265" i="2"/>
  <c r="K265" i="1" s="1"/>
  <c r="AJ264" i="2"/>
  <c r="K264" i="1" s="1"/>
  <c r="AJ263" i="2"/>
  <c r="K263" i="1" s="1"/>
  <c r="AJ262" i="2"/>
  <c r="K262" i="1" s="1"/>
  <c r="AJ261" i="2"/>
  <c r="K261" i="1" s="1"/>
  <c r="AJ260" i="2"/>
  <c r="K260" i="1" s="1"/>
  <c r="AJ257" i="2"/>
  <c r="K257" i="1" s="1"/>
  <c r="K258" i="1" s="1"/>
  <c r="AJ254" i="2"/>
  <c r="K254" i="1" s="1"/>
  <c r="AJ253" i="2"/>
  <c r="K253" i="1" s="1"/>
  <c r="AJ252" i="2"/>
  <c r="K252" i="1" s="1"/>
  <c r="AJ249" i="2"/>
  <c r="K249" i="1" s="1"/>
  <c r="AJ242" i="2"/>
  <c r="K242" i="1" s="1"/>
  <c r="AJ241" i="2"/>
  <c r="K241" i="1" s="1"/>
  <c r="AJ240" i="2"/>
  <c r="K240" i="1" s="1"/>
  <c r="AJ239" i="2"/>
  <c r="K239" i="1" s="1"/>
  <c r="AJ238" i="2"/>
  <c r="K238" i="1" s="1"/>
  <c r="AJ236" i="2"/>
  <c r="K236" i="1" s="1"/>
  <c r="AJ235" i="2"/>
  <c r="K235" i="1" s="1"/>
  <c r="AJ234" i="2"/>
  <c r="K234" i="1" s="1"/>
  <c r="AJ233" i="2"/>
  <c r="K233" i="1" s="1"/>
  <c r="AJ232" i="2"/>
  <c r="K232" i="1" s="1"/>
  <c r="AJ231" i="2"/>
  <c r="K231" i="1" s="1"/>
  <c r="AJ230" i="2"/>
  <c r="K230" i="1" s="1"/>
  <c r="AJ227" i="2"/>
  <c r="K227" i="1" s="1"/>
  <c r="K228" i="1" s="1"/>
  <c r="AJ224" i="2"/>
  <c r="K224" i="1" s="1"/>
  <c r="AJ223" i="2"/>
  <c r="K223" i="1" s="1"/>
  <c r="AJ222" i="2"/>
  <c r="K222" i="1" s="1"/>
  <c r="AJ221" i="2"/>
  <c r="K221" i="1" s="1"/>
  <c r="AJ220" i="2"/>
  <c r="K220" i="1" s="1"/>
  <c r="AJ219" i="2"/>
  <c r="K219" i="1" s="1"/>
  <c r="AJ218" i="2"/>
  <c r="K218" i="1" s="1"/>
  <c r="AJ215" i="2"/>
  <c r="K215" i="1" s="1"/>
  <c r="AJ213" i="2"/>
  <c r="K213" i="1" s="1"/>
  <c r="AJ212" i="2"/>
  <c r="K212" i="1" s="1"/>
  <c r="AJ211" i="2"/>
  <c r="K211" i="1" s="1"/>
  <c r="AJ208" i="2"/>
  <c r="K208" i="1" s="1"/>
  <c r="AJ207" i="2"/>
  <c r="K207" i="1" s="1"/>
  <c r="AJ206" i="2"/>
  <c r="K206" i="1" s="1"/>
  <c r="AJ205" i="2"/>
  <c r="K205" i="1" s="1"/>
  <c r="AJ204" i="2"/>
  <c r="K204" i="1" s="1"/>
  <c r="AJ203" i="2"/>
  <c r="K203" i="1" s="1"/>
  <c r="AJ202" i="2"/>
  <c r="K202" i="1" s="1"/>
  <c r="AJ201" i="2"/>
  <c r="K201" i="1" s="1"/>
  <c r="AJ200" i="2"/>
  <c r="K200" i="1" s="1"/>
  <c r="AJ199" i="2"/>
  <c r="K199" i="1" s="1"/>
  <c r="AJ198" i="2"/>
  <c r="K198" i="1" s="1"/>
  <c r="AJ197" i="2"/>
  <c r="K197" i="1" s="1"/>
  <c r="AJ196" i="2"/>
  <c r="K196" i="1" s="1"/>
  <c r="AJ195" i="2"/>
  <c r="K195" i="1" s="1"/>
  <c r="AJ194" i="2"/>
  <c r="K194" i="1" s="1"/>
  <c r="AJ193" i="2"/>
  <c r="K193" i="1" s="1"/>
  <c r="AJ192" i="2"/>
  <c r="K192" i="1" s="1"/>
  <c r="AJ191" i="2"/>
  <c r="K191" i="1" s="1"/>
  <c r="AJ190" i="2"/>
  <c r="K190" i="1" s="1"/>
  <c r="AJ189" i="2"/>
  <c r="K189" i="1" s="1"/>
  <c r="AJ188" i="2"/>
  <c r="K188" i="1" s="1"/>
  <c r="AJ187" i="2"/>
  <c r="K187" i="1" s="1"/>
  <c r="AJ186" i="2"/>
  <c r="K186" i="1" s="1"/>
  <c r="AJ185" i="2"/>
  <c r="K185" i="1" s="1"/>
  <c r="AJ184" i="2"/>
  <c r="K184" i="1" s="1"/>
  <c r="AJ183" i="2"/>
  <c r="K183" i="1" s="1"/>
  <c r="AJ182" i="2"/>
  <c r="K182" i="1" s="1"/>
  <c r="AJ181" i="2"/>
  <c r="K181" i="1" s="1"/>
  <c r="AJ180" i="2"/>
  <c r="K180" i="1" s="1"/>
  <c r="AJ179" i="2"/>
  <c r="K179" i="1" s="1"/>
  <c r="AJ178" i="2"/>
  <c r="K178" i="1" s="1"/>
  <c r="AJ177" i="2"/>
  <c r="K177" i="1" s="1"/>
  <c r="AJ176" i="2"/>
  <c r="K176" i="1" s="1"/>
  <c r="AJ175" i="2"/>
  <c r="K175" i="1" s="1"/>
  <c r="AJ174" i="2"/>
  <c r="K174" i="1" s="1"/>
  <c r="AJ173" i="2"/>
  <c r="K173" i="1" s="1"/>
  <c r="AJ172" i="2"/>
  <c r="AJ170" i="2"/>
  <c r="K170" i="1" s="1"/>
  <c r="AJ169" i="2"/>
  <c r="K169" i="1" s="1"/>
  <c r="AJ168" i="2"/>
  <c r="K168" i="1" s="1"/>
  <c r="AJ167" i="2"/>
  <c r="K167" i="1" s="1"/>
  <c r="AJ166" i="2"/>
  <c r="K166" i="1" s="1"/>
  <c r="AJ165" i="2"/>
  <c r="K165" i="1" s="1"/>
  <c r="AJ164" i="2"/>
  <c r="K164" i="1" s="1"/>
  <c r="AJ163" i="2"/>
  <c r="K163" i="1" s="1"/>
  <c r="AJ162" i="2"/>
  <c r="K162" i="1" s="1"/>
  <c r="AJ161" i="2"/>
  <c r="K161" i="1" s="1"/>
  <c r="AJ160" i="2"/>
  <c r="K160" i="1" s="1"/>
  <c r="AJ159" i="2"/>
  <c r="K159" i="1" s="1"/>
  <c r="AJ158" i="2"/>
  <c r="K158" i="1" s="1"/>
  <c r="AJ157" i="2"/>
  <c r="K157" i="1" s="1"/>
  <c r="AJ156" i="2"/>
  <c r="K156" i="1" s="1"/>
  <c r="AJ155" i="2"/>
  <c r="K155" i="1" s="1"/>
  <c r="AJ154" i="2"/>
  <c r="K154" i="1" s="1"/>
  <c r="AJ153" i="2"/>
  <c r="K153" i="1" s="1"/>
  <c r="AJ152" i="2"/>
  <c r="K152" i="1" s="1"/>
  <c r="AJ151" i="2"/>
  <c r="K151" i="1" s="1"/>
  <c r="AJ150" i="2"/>
  <c r="K150" i="1" s="1"/>
  <c r="AJ149" i="2"/>
  <c r="K149" i="1" s="1"/>
  <c r="AJ148" i="2"/>
  <c r="K148" i="1" s="1"/>
  <c r="AJ147" i="2"/>
  <c r="K147" i="1" s="1"/>
  <c r="AJ146" i="2"/>
  <c r="K146" i="1" s="1"/>
  <c r="AJ145" i="2"/>
  <c r="K145" i="1" s="1"/>
  <c r="AJ144" i="2"/>
  <c r="K144" i="1" s="1"/>
  <c r="AJ143" i="2"/>
  <c r="K143" i="1" s="1"/>
  <c r="AJ142" i="2"/>
  <c r="AJ140" i="2"/>
  <c r="K140" i="1" s="1"/>
  <c r="AJ139" i="2"/>
  <c r="K139" i="1" s="1"/>
  <c r="AJ138" i="2"/>
  <c r="K138" i="1" s="1"/>
  <c r="AJ137" i="2"/>
  <c r="K137" i="1" s="1"/>
  <c r="AJ136" i="2"/>
  <c r="K136" i="1" s="1"/>
  <c r="AJ135" i="2"/>
  <c r="K135" i="1" s="1"/>
  <c r="AJ134" i="2"/>
  <c r="K134" i="1" s="1"/>
  <c r="AJ133" i="2"/>
  <c r="K133" i="1" s="1"/>
  <c r="AJ132" i="2"/>
  <c r="K132" i="1" s="1"/>
  <c r="AJ131" i="2"/>
  <c r="K131" i="1" s="1"/>
  <c r="AJ130" i="2"/>
  <c r="K130" i="1" s="1"/>
  <c r="AJ129" i="2"/>
  <c r="K129" i="1" s="1"/>
  <c r="AJ128" i="2"/>
  <c r="K128" i="1" s="1"/>
  <c r="AJ127" i="2"/>
  <c r="K127" i="1" s="1"/>
  <c r="AJ126" i="2"/>
  <c r="K126" i="1" s="1"/>
  <c r="AJ125" i="2"/>
  <c r="K125" i="1" s="1"/>
  <c r="AJ124" i="2"/>
  <c r="K124" i="1" s="1"/>
  <c r="AJ123" i="2"/>
  <c r="K123" i="1" s="1"/>
  <c r="AJ122" i="2"/>
  <c r="K122" i="1" s="1"/>
  <c r="AJ121" i="2"/>
  <c r="K121" i="1" s="1"/>
  <c r="AJ120" i="2"/>
  <c r="K120" i="1" s="1"/>
  <c r="AJ119" i="2"/>
  <c r="K119" i="1" s="1"/>
  <c r="AJ118" i="2"/>
  <c r="K118" i="1" s="1"/>
  <c r="AJ117" i="2"/>
  <c r="K117" i="1" s="1"/>
  <c r="AJ116" i="2"/>
  <c r="K116" i="1" s="1"/>
  <c r="AJ115" i="2"/>
  <c r="K115" i="1" s="1"/>
  <c r="AJ114" i="2"/>
  <c r="K114" i="1" s="1"/>
  <c r="AJ113" i="2"/>
  <c r="K113" i="1" s="1"/>
  <c r="AJ112" i="2"/>
  <c r="K112" i="1" s="1"/>
  <c r="AJ111" i="2"/>
  <c r="K111" i="1" s="1"/>
  <c r="AJ110" i="2"/>
  <c r="K110" i="1" s="1"/>
  <c r="AJ109" i="2"/>
  <c r="K109" i="1" s="1"/>
  <c r="AJ108" i="2"/>
  <c r="K108" i="1" s="1"/>
  <c r="AJ107" i="2"/>
  <c r="K107" i="1" s="1"/>
  <c r="AJ106" i="2"/>
  <c r="K106" i="1" s="1"/>
  <c r="AJ105" i="2"/>
  <c r="K105" i="1" s="1"/>
  <c r="AJ104" i="2"/>
  <c r="K104" i="1" s="1"/>
  <c r="AJ103" i="2"/>
  <c r="K103" i="1" s="1"/>
  <c r="AJ102" i="2"/>
  <c r="K102" i="1" s="1"/>
  <c r="AJ101" i="2"/>
  <c r="K101" i="1" s="1"/>
  <c r="AJ100" i="2"/>
  <c r="K100" i="1" s="1"/>
  <c r="AJ99" i="2"/>
  <c r="K99" i="1" s="1"/>
  <c r="AJ98" i="2"/>
  <c r="K98" i="1" s="1"/>
  <c r="AJ97" i="2"/>
  <c r="K97" i="1" s="1"/>
  <c r="AJ96" i="2"/>
  <c r="K96" i="1" s="1"/>
  <c r="AJ95" i="2"/>
  <c r="K95" i="1" s="1"/>
  <c r="AJ94" i="2"/>
  <c r="K94" i="1" s="1"/>
  <c r="AJ93" i="2"/>
  <c r="K93" i="1" s="1"/>
  <c r="AJ92" i="2"/>
  <c r="K92" i="1" s="1"/>
  <c r="AJ91" i="2"/>
  <c r="K91" i="1" s="1"/>
  <c r="AJ90" i="2"/>
  <c r="K90" i="1" s="1"/>
  <c r="AJ89" i="2"/>
  <c r="K89" i="1" s="1"/>
  <c r="AJ88" i="2"/>
  <c r="K88" i="1" s="1"/>
  <c r="AJ87" i="2"/>
  <c r="K87" i="1" s="1"/>
  <c r="AJ86" i="2"/>
  <c r="K86" i="1" s="1"/>
  <c r="AJ85" i="2"/>
  <c r="K85" i="1" s="1"/>
  <c r="AJ84" i="2"/>
  <c r="K84" i="1" s="1"/>
  <c r="AJ83" i="2"/>
  <c r="K83" i="1" s="1"/>
  <c r="AJ82" i="2"/>
  <c r="K82" i="1" s="1"/>
  <c r="AJ81" i="2"/>
  <c r="K81" i="1" s="1"/>
  <c r="AJ80" i="2"/>
  <c r="K80" i="1" s="1"/>
  <c r="AJ79" i="2"/>
  <c r="K79" i="1" s="1"/>
  <c r="AJ78" i="2"/>
  <c r="K78" i="1" s="1"/>
  <c r="AJ77" i="2"/>
  <c r="K77" i="1" s="1"/>
  <c r="AJ76" i="2"/>
  <c r="K76" i="1" s="1"/>
  <c r="AJ75" i="2"/>
  <c r="K75" i="1" s="1"/>
  <c r="AJ74" i="2"/>
  <c r="K74" i="1" s="1"/>
  <c r="AJ73" i="2"/>
  <c r="AJ72" i="2"/>
  <c r="AJ71" i="2"/>
  <c r="AJ70" i="2"/>
  <c r="AJ68" i="2"/>
  <c r="AJ65" i="2"/>
  <c r="K65" i="1" s="1"/>
  <c r="K66" i="1" s="1"/>
  <c r="AJ62" i="2"/>
  <c r="K62" i="1" s="1"/>
  <c r="K63" i="1" s="1"/>
  <c r="AJ54" i="2"/>
  <c r="K54" i="1" s="1"/>
  <c r="AJ53" i="2"/>
  <c r="AJ50" i="2"/>
  <c r="K50" i="1" s="1"/>
  <c r="AJ49" i="2"/>
  <c r="K49" i="1" s="1"/>
  <c r="AJ43" i="2"/>
  <c r="K43" i="1" s="1"/>
  <c r="AJ39" i="2"/>
  <c r="K39" i="1" s="1"/>
  <c r="AJ38" i="2"/>
  <c r="K38" i="1" s="1"/>
  <c r="AJ37" i="2"/>
  <c r="K37" i="1" s="1"/>
  <c r="AJ36" i="2"/>
  <c r="K36" i="1" s="1"/>
  <c r="AJ35" i="2"/>
  <c r="K35" i="1" s="1"/>
  <c r="AJ34" i="2"/>
  <c r="K34" i="1" s="1"/>
  <c r="AJ33" i="2"/>
  <c r="K33" i="1" s="1"/>
  <c r="AJ32" i="2"/>
  <c r="K32" i="1" s="1"/>
  <c r="AJ31" i="2"/>
  <c r="K31" i="1" s="1"/>
  <c r="AJ19" i="2"/>
  <c r="K19" i="1" s="1"/>
  <c r="AJ18" i="2"/>
  <c r="AJ15" i="2"/>
  <c r="AJ12" i="2"/>
  <c r="K12" i="1" s="1"/>
  <c r="AJ11" i="2"/>
  <c r="K11" i="1" s="1"/>
  <c r="AJ9" i="2"/>
  <c r="K9" i="1" s="1"/>
  <c r="AJ8" i="2"/>
  <c r="K8" i="1" s="1"/>
  <c r="AJ7" i="2"/>
  <c r="K7" i="1" s="1"/>
  <c r="AJ6" i="2"/>
  <c r="K6" i="1" s="1"/>
  <c r="AH51" i="2"/>
  <c r="AI51" i="2"/>
  <c r="AH60" i="2"/>
  <c r="AI60" i="2"/>
  <c r="AH63" i="2"/>
  <c r="AI63" i="2"/>
  <c r="AH66" i="2"/>
  <c r="AI66" i="2"/>
  <c r="AH141" i="2"/>
  <c r="AI141" i="2"/>
  <c r="AH171" i="2"/>
  <c r="AI171" i="2"/>
  <c r="AH209" i="2"/>
  <c r="AI209" i="2"/>
  <c r="AI216" i="2"/>
  <c r="AH225" i="2"/>
  <c r="AI225" i="2"/>
  <c r="AH228" i="2"/>
  <c r="AI228" i="2"/>
  <c r="AI243" i="2"/>
  <c r="AI250" i="2"/>
  <c r="AH255" i="2"/>
  <c r="AI255" i="2"/>
  <c r="AH258" i="2"/>
  <c r="AI258" i="2"/>
  <c r="AH266" i="2"/>
  <c r="AI266" i="2"/>
  <c r="AH270" i="2"/>
  <c r="AI270" i="2"/>
  <c r="AI275" i="2"/>
  <c r="AH284" i="2"/>
  <c r="AI284" i="2"/>
  <c r="AG284" i="2"/>
  <c r="AG270" i="2"/>
  <c r="AG266" i="2"/>
  <c r="AG258" i="2"/>
  <c r="AG255" i="2"/>
  <c r="AG250" i="2"/>
  <c r="AG228" i="2"/>
  <c r="AG225" i="2"/>
  <c r="AG209" i="2"/>
  <c r="AG171" i="2"/>
  <c r="AG141" i="2"/>
  <c r="AG66" i="2"/>
  <c r="AG63" i="2"/>
  <c r="AG51" i="2"/>
  <c r="AE285" i="2"/>
  <c r="AE283" i="2"/>
  <c r="I283" i="1" s="1"/>
  <c r="AE282" i="2"/>
  <c r="I282" i="1" s="1"/>
  <c r="AE272" i="2"/>
  <c r="AE269" i="2"/>
  <c r="I269" i="1" s="1"/>
  <c r="AE268" i="2"/>
  <c r="I268" i="1" s="1"/>
  <c r="AE265" i="2"/>
  <c r="I265" i="1" s="1"/>
  <c r="AE264" i="2"/>
  <c r="I264" i="1" s="1"/>
  <c r="AE261" i="2"/>
  <c r="I261" i="1" s="1"/>
  <c r="AE257" i="2"/>
  <c r="I257" i="1" s="1"/>
  <c r="I258" i="1" s="1"/>
  <c r="AE254" i="2"/>
  <c r="I254" i="1" s="1"/>
  <c r="AE253" i="2"/>
  <c r="I253" i="1" s="1"/>
  <c r="AE252" i="2"/>
  <c r="I252" i="1" s="1"/>
  <c r="AE249" i="2"/>
  <c r="I249" i="1" s="1"/>
  <c r="AE242" i="2"/>
  <c r="I242" i="1" s="1"/>
  <c r="AE241" i="2"/>
  <c r="I241" i="1" s="1"/>
  <c r="AE240" i="2"/>
  <c r="I240" i="1" s="1"/>
  <c r="AE239" i="2"/>
  <c r="I239" i="1" s="1"/>
  <c r="AE238" i="2"/>
  <c r="I238" i="1" s="1"/>
  <c r="AE236" i="2"/>
  <c r="I236" i="1" s="1"/>
  <c r="AE235" i="2"/>
  <c r="I235" i="1" s="1"/>
  <c r="AE234" i="2"/>
  <c r="I234" i="1" s="1"/>
  <c r="AE233" i="2"/>
  <c r="I233" i="1" s="1"/>
  <c r="AE232" i="2"/>
  <c r="I232" i="1" s="1"/>
  <c r="AE231" i="2"/>
  <c r="I231" i="1" s="1"/>
  <c r="AE230" i="2"/>
  <c r="I230" i="1" s="1"/>
  <c r="AE227" i="2"/>
  <c r="I227" i="1" s="1"/>
  <c r="I228" i="1" s="1"/>
  <c r="AE224" i="2"/>
  <c r="I224" i="1" s="1"/>
  <c r="AE223" i="2"/>
  <c r="I223" i="1" s="1"/>
  <c r="AE222" i="2"/>
  <c r="I222" i="1" s="1"/>
  <c r="AE221" i="2"/>
  <c r="I221" i="1" s="1"/>
  <c r="AE220" i="2"/>
  <c r="I220" i="1" s="1"/>
  <c r="AE219" i="2"/>
  <c r="I219" i="1" s="1"/>
  <c r="AE215" i="2"/>
  <c r="I215" i="1" s="1"/>
  <c r="AE213" i="2"/>
  <c r="I213" i="1" s="1"/>
  <c r="AE212" i="2"/>
  <c r="I212" i="1" s="1"/>
  <c r="AE211" i="2"/>
  <c r="I211" i="1" s="1"/>
  <c r="AE208" i="2"/>
  <c r="I208" i="1" s="1"/>
  <c r="AE207" i="2"/>
  <c r="I207" i="1" s="1"/>
  <c r="AE206" i="2"/>
  <c r="I206" i="1" s="1"/>
  <c r="AE205" i="2"/>
  <c r="I205" i="1" s="1"/>
  <c r="AE204" i="2"/>
  <c r="I204" i="1" s="1"/>
  <c r="AE203" i="2"/>
  <c r="I203" i="1" s="1"/>
  <c r="AE202" i="2"/>
  <c r="I202" i="1" s="1"/>
  <c r="AE201" i="2"/>
  <c r="I201" i="1" s="1"/>
  <c r="AE200" i="2"/>
  <c r="I200" i="1" s="1"/>
  <c r="AE199" i="2"/>
  <c r="I199" i="1" s="1"/>
  <c r="AE198" i="2"/>
  <c r="I198" i="1" s="1"/>
  <c r="AE197" i="2"/>
  <c r="I197" i="1" s="1"/>
  <c r="AE196" i="2"/>
  <c r="I196" i="1" s="1"/>
  <c r="AE195" i="2"/>
  <c r="I195" i="1" s="1"/>
  <c r="AE194" i="2"/>
  <c r="I194" i="1" s="1"/>
  <c r="AE193" i="2"/>
  <c r="I193" i="1" s="1"/>
  <c r="AE192" i="2"/>
  <c r="I192" i="1" s="1"/>
  <c r="AE191" i="2"/>
  <c r="I191" i="1" s="1"/>
  <c r="AE190" i="2"/>
  <c r="I190" i="1" s="1"/>
  <c r="AE189" i="2"/>
  <c r="I189" i="1" s="1"/>
  <c r="AE188" i="2"/>
  <c r="I188" i="1" s="1"/>
  <c r="AE187" i="2"/>
  <c r="I187" i="1" s="1"/>
  <c r="AE186" i="2"/>
  <c r="I186" i="1" s="1"/>
  <c r="AE185" i="2"/>
  <c r="I185" i="1" s="1"/>
  <c r="AE184" i="2"/>
  <c r="I184" i="1" s="1"/>
  <c r="AE183" i="2"/>
  <c r="I183" i="1" s="1"/>
  <c r="AE182" i="2"/>
  <c r="I182" i="1" s="1"/>
  <c r="AE181" i="2"/>
  <c r="I181" i="1" s="1"/>
  <c r="AE180" i="2"/>
  <c r="I180" i="1" s="1"/>
  <c r="AE179" i="2"/>
  <c r="I179" i="1" s="1"/>
  <c r="AE178" i="2"/>
  <c r="I178" i="1" s="1"/>
  <c r="AE177" i="2"/>
  <c r="I177" i="1" s="1"/>
  <c r="AE176" i="2"/>
  <c r="I176" i="1" s="1"/>
  <c r="AE175" i="2"/>
  <c r="I175" i="1" s="1"/>
  <c r="AE174" i="2"/>
  <c r="AE173" i="2"/>
  <c r="I173" i="1" s="1"/>
  <c r="AE172" i="2"/>
  <c r="AE170" i="2"/>
  <c r="I170" i="1" s="1"/>
  <c r="AE169" i="2"/>
  <c r="I169" i="1" s="1"/>
  <c r="AE168" i="2"/>
  <c r="I168" i="1" s="1"/>
  <c r="AE167" i="2"/>
  <c r="I167" i="1" s="1"/>
  <c r="AE166" i="2"/>
  <c r="I166" i="1" s="1"/>
  <c r="AE165" i="2"/>
  <c r="I165" i="1" s="1"/>
  <c r="AE164" i="2"/>
  <c r="I164" i="1" s="1"/>
  <c r="AE163" i="2"/>
  <c r="I163" i="1" s="1"/>
  <c r="AE162" i="2"/>
  <c r="I162" i="1" s="1"/>
  <c r="AE161" i="2"/>
  <c r="I161" i="1" s="1"/>
  <c r="AE160" i="2"/>
  <c r="I160" i="1" s="1"/>
  <c r="AE159" i="2"/>
  <c r="I159" i="1" s="1"/>
  <c r="AE158" i="2"/>
  <c r="I158" i="1" s="1"/>
  <c r="AE157" i="2"/>
  <c r="I157" i="1" s="1"/>
  <c r="AE156" i="2"/>
  <c r="I156" i="1" s="1"/>
  <c r="AE155" i="2"/>
  <c r="I155" i="1" s="1"/>
  <c r="AE154" i="2"/>
  <c r="I154" i="1" s="1"/>
  <c r="AE153" i="2"/>
  <c r="I153" i="1" s="1"/>
  <c r="AE152" i="2"/>
  <c r="I152" i="1" s="1"/>
  <c r="AE151" i="2"/>
  <c r="I151" i="1" s="1"/>
  <c r="AE150" i="2"/>
  <c r="I150" i="1" s="1"/>
  <c r="AE149" i="2"/>
  <c r="I149" i="1" s="1"/>
  <c r="AE148" i="2"/>
  <c r="I148" i="1" s="1"/>
  <c r="AE147" i="2"/>
  <c r="I147" i="1" s="1"/>
  <c r="AE146" i="2"/>
  <c r="I146" i="1" s="1"/>
  <c r="AE145" i="2"/>
  <c r="I145" i="1" s="1"/>
  <c r="AE144" i="2"/>
  <c r="I144" i="1" s="1"/>
  <c r="AE143" i="2"/>
  <c r="I143" i="1" s="1"/>
  <c r="AE142" i="2"/>
  <c r="AE140" i="2"/>
  <c r="I140" i="1" s="1"/>
  <c r="AE139" i="2"/>
  <c r="I139" i="1" s="1"/>
  <c r="AE138" i="2"/>
  <c r="I138" i="1" s="1"/>
  <c r="AE137" i="2"/>
  <c r="I137" i="1" s="1"/>
  <c r="AE136" i="2"/>
  <c r="I136" i="1" s="1"/>
  <c r="AE135" i="2"/>
  <c r="I135" i="1" s="1"/>
  <c r="AE134" i="2"/>
  <c r="I134" i="1" s="1"/>
  <c r="AE133" i="2"/>
  <c r="I133" i="1" s="1"/>
  <c r="AE132" i="2"/>
  <c r="I132" i="1" s="1"/>
  <c r="AE131" i="2"/>
  <c r="I131" i="1" s="1"/>
  <c r="AE130" i="2"/>
  <c r="I130" i="1" s="1"/>
  <c r="AE129" i="2"/>
  <c r="I129" i="1" s="1"/>
  <c r="AE128" i="2"/>
  <c r="I128" i="1" s="1"/>
  <c r="AE127" i="2"/>
  <c r="I127" i="1" s="1"/>
  <c r="AE126" i="2"/>
  <c r="I126" i="1" s="1"/>
  <c r="AE125" i="2"/>
  <c r="I125" i="1" s="1"/>
  <c r="AE124" i="2"/>
  <c r="I124" i="1" s="1"/>
  <c r="AE123" i="2"/>
  <c r="I123" i="1" s="1"/>
  <c r="AE122" i="2"/>
  <c r="I122" i="1" s="1"/>
  <c r="AE121" i="2"/>
  <c r="I121" i="1" s="1"/>
  <c r="AE120" i="2"/>
  <c r="I120" i="1" s="1"/>
  <c r="AE119" i="2"/>
  <c r="I119" i="1" s="1"/>
  <c r="AE118" i="2"/>
  <c r="I118" i="1" s="1"/>
  <c r="AE117" i="2"/>
  <c r="I117" i="1" s="1"/>
  <c r="AE116" i="2"/>
  <c r="I116" i="1" s="1"/>
  <c r="AE115" i="2"/>
  <c r="I115" i="1" s="1"/>
  <c r="AE114" i="2"/>
  <c r="I114" i="1" s="1"/>
  <c r="AE113" i="2"/>
  <c r="I113" i="1" s="1"/>
  <c r="AE112" i="2"/>
  <c r="I112" i="1" s="1"/>
  <c r="AE111" i="2"/>
  <c r="I111" i="1" s="1"/>
  <c r="AE110" i="2"/>
  <c r="I110" i="1" s="1"/>
  <c r="AE109" i="2"/>
  <c r="I109" i="1" s="1"/>
  <c r="AE108" i="2"/>
  <c r="I108" i="1" s="1"/>
  <c r="AE107" i="2"/>
  <c r="I107" i="1" s="1"/>
  <c r="AE106" i="2"/>
  <c r="I106" i="1" s="1"/>
  <c r="AE105" i="2"/>
  <c r="I105" i="1" s="1"/>
  <c r="AE104" i="2"/>
  <c r="I104" i="1" s="1"/>
  <c r="AE103" i="2"/>
  <c r="I103" i="1" s="1"/>
  <c r="AE102" i="2"/>
  <c r="I102" i="1" s="1"/>
  <c r="AE101" i="2"/>
  <c r="I101" i="1" s="1"/>
  <c r="AE100" i="2"/>
  <c r="I100" i="1" s="1"/>
  <c r="AE99" i="2"/>
  <c r="I99" i="1" s="1"/>
  <c r="AE98" i="2"/>
  <c r="I98" i="1" s="1"/>
  <c r="AE97" i="2"/>
  <c r="I97" i="1" s="1"/>
  <c r="AE96" i="2"/>
  <c r="I96" i="1" s="1"/>
  <c r="AE95" i="2"/>
  <c r="I95" i="1" s="1"/>
  <c r="AE94" i="2"/>
  <c r="I94" i="1" s="1"/>
  <c r="AE93" i="2"/>
  <c r="I93" i="1" s="1"/>
  <c r="AE92" i="2"/>
  <c r="I92" i="1" s="1"/>
  <c r="AE91" i="2"/>
  <c r="I91" i="1" s="1"/>
  <c r="AE90" i="2"/>
  <c r="I90" i="1" s="1"/>
  <c r="AE89" i="2"/>
  <c r="I89" i="1" s="1"/>
  <c r="AE88" i="2"/>
  <c r="I88" i="1" s="1"/>
  <c r="AE87" i="2"/>
  <c r="I87" i="1" s="1"/>
  <c r="AE86" i="2"/>
  <c r="I86" i="1" s="1"/>
  <c r="AE85" i="2"/>
  <c r="I85" i="1" s="1"/>
  <c r="AE84" i="2"/>
  <c r="I84" i="1" s="1"/>
  <c r="AE83" i="2"/>
  <c r="I83" i="1" s="1"/>
  <c r="AE82" i="2"/>
  <c r="I82" i="1" s="1"/>
  <c r="AE81" i="2"/>
  <c r="I81" i="1" s="1"/>
  <c r="AE80" i="2"/>
  <c r="I80" i="1" s="1"/>
  <c r="AE79" i="2"/>
  <c r="I79" i="1" s="1"/>
  <c r="AE78" i="2"/>
  <c r="I78" i="1" s="1"/>
  <c r="AE77" i="2"/>
  <c r="I77" i="1" s="1"/>
  <c r="AE76" i="2"/>
  <c r="I76" i="1" s="1"/>
  <c r="AE75" i="2"/>
  <c r="I75" i="1" s="1"/>
  <c r="AE74" i="2"/>
  <c r="I74" i="1" s="1"/>
  <c r="AE73" i="2"/>
  <c r="AE72" i="2"/>
  <c r="AE71" i="2"/>
  <c r="AE70" i="2"/>
  <c r="AE68" i="2"/>
  <c r="AE65" i="2"/>
  <c r="I65" i="1" s="1"/>
  <c r="I66" i="1" s="1"/>
  <c r="AE62" i="2"/>
  <c r="AE59" i="2"/>
  <c r="I59" i="1" s="1"/>
  <c r="AE58" i="2"/>
  <c r="I58" i="1" s="1"/>
  <c r="AE57" i="2"/>
  <c r="I57" i="1" s="1"/>
  <c r="AE56" i="2"/>
  <c r="I56" i="1" s="1"/>
  <c r="AE54" i="2"/>
  <c r="I54" i="1" s="1"/>
  <c r="AE53" i="2"/>
  <c r="I53" i="1" s="1"/>
  <c r="AE50" i="2"/>
  <c r="I50" i="1" s="1"/>
  <c r="AE49" i="2"/>
  <c r="I49" i="1" s="1"/>
  <c r="AE39" i="2"/>
  <c r="I39" i="1" s="1"/>
  <c r="AE38" i="2"/>
  <c r="I38" i="1" s="1"/>
  <c r="AE37" i="2"/>
  <c r="I37" i="1" s="1"/>
  <c r="AE36" i="2"/>
  <c r="I36" i="1" s="1"/>
  <c r="AE35" i="2"/>
  <c r="I35" i="1" s="1"/>
  <c r="AE34" i="2"/>
  <c r="I34" i="1" s="1"/>
  <c r="AE33" i="2"/>
  <c r="I33" i="1" s="1"/>
  <c r="AE32" i="2"/>
  <c r="I32" i="1" s="1"/>
  <c r="AE31" i="2"/>
  <c r="I31" i="1" s="1"/>
  <c r="AE19" i="2"/>
  <c r="I19" i="1" s="1"/>
  <c r="AE18" i="2"/>
  <c r="AE15" i="2"/>
  <c r="AE12" i="2"/>
  <c r="I12" i="1" s="1"/>
  <c r="AE11" i="2"/>
  <c r="I11" i="1" s="1"/>
  <c r="AE9" i="2"/>
  <c r="I9" i="1" s="1"/>
  <c r="AE8" i="2"/>
  <c r="I8" i="1" s="1"/>
  <c r="AE7" i="2"/>
  <c r="I7" i="1" s="1"/>
  <c r="AE6" i="2"/>
  <c r="I6" i="1" s="1"/>
  <c r="AE5" i="2"/>
  <c r="I5" i="1" s="1"/>
  <c r="AE263" i="2"/>
  <c r="I263" i="1" s="1"/>
  <c r="W25" i="2" l="1"/>
  <c r="F25" i="1"/>
  <c r="R23" i="2"/>
  <c r="E23" i="1"/>
  <c r="R24" i="2"/>
  <c r="E24" i="1"/>
  <c r="I15" i="1"/>
  <c r="I16" i="1" s="1"/>
  <c r="AE16" i="2"/>
  <c r="I18" i="1"/>
  <c r="I20" i="1" s="1"/>
  <c r="AE20" i="2"/>
  <c r="K18" i="1"/>
  <c r="K20" i="1" s="1"/>
  <c r="AJ20" i="2"/>
  <c r="K15" i="1"/>
  <c r="K16" i="1" s="1"/>
  <c r="AJ16" i="2"/>
  <c r="G26" i="2"/>
  <c r="Q22" i="2"/>
  <c r="E22" i="1" s="1"/>
  <c r="I255" i="1"/>
  <c r="I270" i="1"/>
  <c r="K270" i="1"/>
  <c r="AE209" i="2"/>
  <c r="I174" i="1"/>
  <c r="I209" i="1" s="1"/>
  <c r="K209" i="1"/>
  <c r="I141" i="1"/>
  <c r="K284" i="1"/>
  <c r="AE51" i="2"/>
  <c r="K255" i="1"/>
  <c r="K171" i="1"/>
  <c r="I171" i="1"/>
  <c r="K141" i="1"/>
  <c r="K225" i="1"/>
  <c r="I51" i="1"/>
  <c r="I62" i="1"/>
  <c r="I63" i="1" s="1"/>
  <c r="AE63" i="2"/>
  <c r="K51" i="1"/>
  <c r="K266" i="1"/>
  <c r="AI271" i="2"/>
  <c r="AJ42" i="2"/>
  <c r="K42" i="1" s="1"/>
  <c r="AE66" i="2"/>
  <c r="AE171" i="2"/>
  <c r="AG271" i="2"/>
  <c r="AI67" i="2"/>
  <c r="AH67" i="2"/>
  <c r="AE262" i="2"/>
  <c r="I262" i="1" s="1"/>
  <c r="AI244" i="2"/>
  <c r="AE255" i="2"/>
  <c r="AE141" i="2"/>
  <c r="AE270" i="2"/>
  <c r="AE228" i="2"/>
  <c r="AE258" i="2"/>
  <c r="W23" i="2" l="1"/>
  <c r="F23" i="1"/>
  <c r="E26" i="1"/>
  <c r="W24" i="2"/>
  <c r="F24" i="1"/>
  <c r="AF25" i="2"/>
  <c r="H25" i="1"/>
  <c r="Q26" i="2"/>
  <c r="R22" i="2"/>
  <c r="F22" i="1" s="1"/>
  <c r="AI69" i="2"/>
  <c r="AF24" i="2" l="1"/>
  <c r="H24" i="1"/>
  <c r="AK25" i="2"/>
  <c r="L25" i="1" s="1"/>
  <c r="J25" i="1"/>
  <c r="F26" i="1"/>
  <c r="AF23" i="2"/>
  <c r="H23" i="1"/>
  <c r="R26" i="2"/>
  <c r="W22" i="2"/>
  <c r="H22" i="1" s="1"/>
  <c r="AK23" i="2" l="1"/>
  <c r="L23" i="1" s="1"/>
  <c r="J23" i="1"/>
  <c r="H26" i="1"/>
  <c r="AK24" i="2"/>
  <c r="L24" i="1" s="1"/>
  <c r="J24" i="1"/>
  <c r="AF22" i="2"/>
  <c r="J22" i="1" s="1"/>
  <c r="J26" i="1" s="1"/>
  <c r="W26" i="2"/>
  <c r="AA284" i="2"/>
  <c r="Y284" i="2"/>
  <c r="AA275" i="2"/>
  <c r="Z275" i="2"/>
  <c r="Y275" i="2"/>
  <c r="AA270" i="2"/>
  <c r="Z270" i="2"/>
  <c r="Y270" i="2"/>
  <c r="AA266" i="2"/>
  <c r="Z266" i="2"/>
  <c r="Y266" i="2"/>
  <c r="AA258" i="2"/>
  <c r="Z258" i="2"/>
  <c r="Y258" i="2"/>
  <c r="AA255" i="2"/>
  <c r="Z255" i="2"/>
  <c r="Y255" i="2"/>
  <c r="Z250" i="2"/>
  <c r="AA250" i="2"/>
  <c r="AA243" i="2"/>
  <c r="Z243" i="2"/>
  <c r="Y243" i="2"/>
  <c r="AA228" i="2"/>
  <c r="Z228" i="2"/>
  <c r="Y228" i="2"/>
  <c r="AA225" i="2"/>
  <c r="Z225" i="2"/>
  <c r="Y225" i="2"/>
  <c r="AA216" i="2"/>
  <c r="Z216" i="2"/>
  <c r="Y216" i="2"/>
  <c r="AA209" i="2"/>
  <c r="Z209" i="2"/>
  <c r="Y209" i="2"/>
  <c r="AA171" i="2"/>
  <c r="Z171" i="2"/>
  <c r="Y171" i="2"/>
  <c r="AA141" i="2"/>
  <c r="Z141" i="2"/>
  <c r="Y141" i="2"/>
  <c r="AA66" i="2"/>
  <c r="Z66" i="2"/>
  <c r="Y66" i="2"/>
  <c r="AA63" i="2"/>
  <c r="Z63" i="2"/>
  <c r="Y63" i="2"/>
  <c r="AA60" i="2"/>
  <c r="Z60" i="2"/>
  <c r="Y60" i="2"/>
  <c r="AA51" i="2"/>
  <c r="Z51" i="2"/>
  <c r="Y51" i="2"/>
  <c r="AB284" i="2"/>
  <c r="X284" i="2"/>
  <c r="AB275" i="2"/>
  <c r="AB270" i="2"/>
  <c r="X270" i="2"/>
  <c r="AB266" i="2"/>
  <c r="X266" i="2"/>
  <c r="AB258" i="2"/>
  <c r="X258" i="2"/>
  <c r="AB255" i="2"/>
  <c r="X255" i="2"/>
  <c r="AB250" i="2"/>
  <c r="X250" i="2"/>
  <c r="AB243" i="2"/>
  <c r="AB228" i="2"/>
  <c r="X228" i="2"/>
  <c r="AB225" i="2"/>
  <c r="X225" i="2"/>
  <c r="AB216" i="2"/>
  <c r="AB209" i="2"/>
  <c r="X209" i="2"/>
  <c r="AB171" i="2"/>
  <c r="X171" i="2"/>
  <c r="AB141" i="2"/>
  <c r="X141" i="2"/>
  <c r="AB66" i="2"/>
  <c r="X66" i="2"/>
  <c r="AB63" i="2"/>
  <c r="X63" i="2"/>
  <c r="AB60" i="2"/>
  <c r="AB51" i="2"/>
  <c r="X51" i="2"/>
  <c r="AC284" i="2"/>
  <c r="AC275" i="2"/>
  <c r="AC270" i="2"/>
  <c r="AC258" i="2"/>
  <c r="AC255" i="2"/>
  <c r="AC250" i="2"/>
  <c r="AC243" i="2"/>
  <c r="AC228" i="2"/>
  <c r="AC225" i="2"/>
  <c r="AC216" i="2"/>
  <c r="AC209" i="2"/>
  <c r="AC171" i="2"/>
  <c r="AC141" i="2"/>
  <c r="AC66" i="2"/>
  <c r="AC63" i="2"/>
  <c r="AC60" i="2"/>
  <c r="AC51" i="2"/>
  <c r="AD284" i="2"/>
  <c r="AD275" i="2"/>
  <c r="AD270" i="2"/>
  <c r="AD266" i="2"/>
  <c r="AD258" i="2"/>
  <c r="AD255" i="2"/>
  <c r="AD250" i="2"/>
  <c r="AD243" i="2"/>
  <c r="AD228" i="2"/>
  <c r="AD216" i="2"/>
  <c r="AD209" i="2"/>
  <c r="AD171" i="2"/>
  <c r="AD141" i="2"/>
  <c r="AD66" i="2"/>
  <c r="AD63" i="2"/>
  <c r="AD60" i="2"/>
  <c r="AD51" i="2"/>
  <c r="V285" i="2"/>
  <c r="V283" i="2"/>
  <c r="G283" i="1" s="1"/>
  <c r="V282" i="2"/>
  <c r="G282" i="1" s="1"/>
  <c r="V281" i="2"/>
  <c r="G281" i="1" s="1"/>
  <c r="V274" i="2"/>
  <c r="G274" i="1" s="1"/>
  <c r="G275" i="1" s="1"/>
  <c r="V272" i="2"/>
  <c r="V269" i="2"/>
  <c r="G269" i="1" s="1"/>
  <c r="V268" i="2"/>
  <c r="G268" i="1" s="1"/>
  <c r="V265" i="2"/>
  <c r="G265" i="1" s="1"/>
  <c r="V264" i="2"/>
  <c r="G264" i="1" s="1"/>
  <c r="V263" i="2"/>
  <c r="G263" i="1" s="1"/>
  <c r="V262" i="2"/>
  <c r="G262" i="1" s="1"/>
  <c r="V261" i="2"/>
  <c r="G261" i="1" s="1"/>
  <c r="V260" i="2"/>
  <c r="G260" i="1" s="1"/>
  <c r="V257" i="2"/>
  <c r="G257" i="1" s="1"/>
  <c r="G258" i="1" s="1"/>
  <c r="V254" i="2"/>
  <c r="G254" i="1" s="1"/>
  <c r="V253" i="2"/>
  <c r="G253" i="1" s="1"/>
  <c r="V252" i="2"/>
  <c r="G252" i="1" s="1"/>
  <c r="V249" i="2"/>
  <c r="G249" i="1" s="1"/>
  <c r="V242" i="2"/>
  <c r="G242" i="1" s="1"/>
  <c r="V241" i="2"/>
  <c r="G241" i="1" s="1"/>
  <c r="V240" i="2"/>
  <c r="G240" i="1" s="1"/>
  <c r="V239" i="2"/>
  <c r="G239" i="1" s="1"/>
  <c r="V238" i="2"/>
  <c r="G238" i="1" s="1"/>
  <c r="V237" i="2"/>
  <c r="G237" i="1" s="1"/>
  <c r="V236" i="2"/>
  <c r="G236" i="1" s="1"/>
  <c r="V235" i="2"/>
  <c r="G235" i="1" s="1"/>
  <c r="V234" i="2"/>
  <c r="G234" i="1" s="1"/>
  <c r="V233" i="2"/>
  <c r="G233" i="1" s="1"/>
  <c r="V232" i="2"/>
  <c r="G232" i="1" s="1"/>
  <c r="V231" i="2"/>
  <c r="G231" i="1" s="1"/>
  <c r="V230" i="2"/>
  <c r="G230" i="1" s="1"/>
  <c r="V227" i="2"/>
  <c r="G227" i="1" s="1"/>
  <c r="G228" i="1" s="1"/>
  <c r="V224" i="2"/>
  <c r="G224" i="1" s="1"/>
  <c r="V223" i="2"/>
  <c r="G223" i="1" s="1"/>
  <c r="V222" i="2"/>
  <c r="G222" i="1" s="1"/>
  <c r="V221" i="2"/>
  <c r="G221" i="1" s="1"/>
  <c r="V220" i="2"/>
  <c r="G220" i="1" s="1"/>
  <c r="V219" i="2"/>
  <c r="G219" i="1" s="1"/>
  <c r="V218" i="2"/>
  <c r="G218" i="1" s="1"/>
  <c r="V215" i="2"/>
  <c r="G215" i="1" s="1"/>
  <c r="V214" i="2"/>
  <c r="G214" i="1" s="1"/>
  <c r="V213" i="2"/>
  <c r="G213" i="1" s="1"/>
  <c r="V212" i="2"/>
  <c r="G212" i="1" s="1"/>
  <c r="V211" i="2"/>
  <c r="G211" i="1" s="1"/>
  <c r="V208" i="2"/>
  <c r="G208" i="1" s="1"/>
  <c r="V207" i="2"/>
  <c r="G207" i="1" s="1"/>
  <c r="V206" i="2"/>
  <c r="G206" i="1" s="1"/>
  <c r="V205" i="2"/>
  <c r="G205" i="1" s="1"/>
  <c r="V204" i="2"/>
  <c r="G204" i="1" s="1"/>
  <c r="V203" i="2"/>
  <c r="G203" i="1" s="1"/>
  <c r="V202" i="2"/>
  <c r="G202" i="1" s="1"/>
  <c r="V201" i="2"/>
  <c r="G201" i="1" s="1"/>
  <c r="V200" i="2"/>
  <c r="G200" i="1" s="1"/>
  <c r="V199" i="2"/>
  <c r="G199" i="1" s="1"/>
  <c r="V198" i="2"/>
  <c r="G198" i="1" s="1"/>
  <c r="V197" i="2"/>
  <c r="G197" i="1" s="1"/>
  <c r="V196" i="2"/>
  <c r="G196" i="1" s="1"/>
  <c r="V195" i="2"/>
  <c r="G195" i="1" s="1"/>
  <c r="V194" i="2"/>
  <c r="G194" i="1" s="1"/>
  <c r="V193" i="2"/>
  <c r="G193" i="1" s="1"/>
  <c r="V192" i="2"/>
  <c r="G192" i="1" s="1"/>
  <c r="V191" i="2"/>
  <c r="G191" i="1" s="1"/>
  <c r="V190" i="2"/>
  <c r="G190" i="1" s="1"/>
  <c r="V189" i="2"/>
  <c r="G189" i="1" s="1"/>
  <c r="V188" i="2"/>
  <c r="G188" i="1" s="1"/>
  <c r="V187" i="2"/>
  <c r="G187" i="1" s="1"/>
  <c r="V186" i="2"/>
  <c r="G186" i="1" s="1"/>
  <c r="V185" i="2"/>
  <c r="G185" i="1" s="1"/>
  <c r="V184" i="2"/>
  <c r="G184" i="1" s="1"/>
  <c r="V183" i="2"/>
  <c r="G183" i="1" s="1"/>
  <c r="V182" i="2"/>
  <c r="G182" i="1" s="1"/>
  <c r="V181" i="2"/>
  <c r="G181" i="1" s="1"/>
  <c r="V180" i="2"/>
  <c r="G180" i="1" s="1"/>
  <c r="V179" i="2"/>
  <c r="G179" i="1" s="1"/>
  <c r="V178" i="2"/>
  <c r="G178" i="1" s="1"/>
  <c r="V177" i="2"/>
  <c r="G177" i="1" s="1"/>
  <c r="V176" i="2"/>
  <c r="G176" i="1" s="1"/>
  <c r="V175" i="2"/>
  <c r="G175" i="1" s="1"/>
  <c r="V174" i="2"/>
  <c r="G174" i="1" s="1"/>
  <c r="V173" i="2"/>
  <c r="G173" i="1" s="1"/>
  <c r="V172" i="2"/>
  <c r="V170" i="2"/>
  <c r="G170" i="1" s="1"/>
  <c r="V169" i="2"/>
  <c r="G169" i="1" s="1"/>
  <c r="V168" i="2"/>
  <c r="G168" i="1" s="1"/>
  <c r="V167" i="2"/>
  <c r="G167" i="1" s="1"/>
  <c r="V166" i="2"/>
  <c r="G166" i="1" s="1"/>
  <c r="V165" i="2"/>
  <c r="G165" i="1" s="1"/>
  <c r="V164" i="2"/>
  <c r="G164" i="1" s="1"/>
  <c r="V163" i="2"/>
  <c r="G163" i="1" s="1"/>
  <c r="V162" i="2"/>
  <c r="G162" i="1" s="1"/>
  <c r="V161" i="2"/>
  <c r="G161" i="1" s="1"/>
  <c r="V160" i="2"/>
  <c r="G160" i="1" s="1"/>
  <c r="V159" i="2"/>
  <c r="G159" i="1" s="1"/>
  <c r="V158" i="2"/>
  <c r="G158" i="1" s="1"/>
  <c r="V157" i="2"/>
  <c r="G157" i="1" s="1"/>
  <c r="V156" i="2"/>
  <c r="G156" i="1" s="1"/>
  <c r="V155" i="2"/>
  <c r="G155" i="1" s="1"/>
  <c r="V154" i="2"/>
  <c r="G154" i="1" s="1"/>
  <c r="V153" i="2"/>
  <c r="G153" i="1" s="1"/>
  <c r="V152" i="2"/>
  <c r="G152" i="1" s="1"/>
  <c r="V151" i="2"/>
  <c r="G151" i="1" s="1"/>
  <c r="V150" i="2"/>
  <c r="G150" i="1" s="1"/>
  <c r="V149" i="2"/>
  <c r="G149" i="1" s="1"/>
  <c r="V148" i="2"/>
  <c r="G148" i="1" s="1"/>
  <c r="V147" i="2"/>
  <c r="G147" i="1" s="1"/>
  <c r="V146" i="2"/>
  <c r="G146" i="1" s="1"/>
  <c r="V145" i="2"/>
  <c r="G145" i="1" s="1"/>
  <c r="V144" i="2"/>
  <c r="G144" i="1" s="1"/>
  <c r="V143" i="2"/>
  <c r="G143" i="1" s="1"/>
  <c r="V142" i="2"/>
  <c r="V140" i="2"/>
  <c r="G140" i="1" s="1"/>
  <c r="V139" i="2"/>
  <c r="G139" i="1" s="1"/>
  <c r="V138" i="2"/>
  <c r="G138" i="1" s="1"/>
  <c r="V137" i="2"/>
  <c r="G137" i="1" s="1"/>
  <c r="V136" i="2"/>
  <c r="G136" i="1" s="1"/>
  <c r="V135" i="2"/>
  <c r="G135" i="1" s="1"/>
  <c r="V134" i="2"/>
  <c r="G134" i="1" s="1"/>
  <c r="V133" i="2"/>
  <c r="G133" i="1" s="1"/>
  <c r="V132" i="2"/>
  <c r="G132" i="1" s="1"/>
  <c r="V131" i="2"/>
  <c r="G131" i="1" s="1"/>
  <c r="V130" i="2"/>
  <c r="G130" i="1" s="1"/>
  <c r="V129" i="2"/>
  <c r="G129" i="1" s="1"/>
  <c r="V128" i="2"/>
  <c r="G128" i="1" s="1"/>
  <c r="V127" i="2"/>
  <c r="G127" i="1" s="1"/>
  <c r="V126" i="2"/>
  <c r="G126" i="1" s="1"/>
  <c r="V125" i="2"/>
  <c r="G125" i="1" s="1"/>
  <c r="V124" i="2"/>
  <c r="G124" i="1" s="1"/>
  <c r="V123" i="2"/>
  <c r="G123" i="1" s="1"/>
  <c r="V122" i="2"/>
  <c r="G122" i="1" s="1"/>
  <c r="V121" i="2"/>
  <c r="G121" i="1" s="1"/>
  <c r="V120" i="2"/>
  <c r="G120" i="1" s="1"/>
  <c r="V119" i="2"/>
  <c r="G119" i="1" s="1"/>
  <c r="V118" i="2"/>
  <c r="G118" i="1" s="1"/>
  <c r="V117" i="2"/>
  <c r="G117" i="1" s="1"/>
  <c r="V116" i="2"/>
  <c r="G116" i="1" s="1"/>
  <c r="V115" i="2"/>
  <c r="G115" i="1" s="1"/>
  <c r="V114" i="2"/>
  <c r="G114" i="1" s="1"/>
  <c r="V113" i="2"/>
  <c r="G113" i="1" s="1"/>
  <c r="V112" i="2"/>
  <c r="G112" i="1" s="1"/>
  <c r="V111" i="2"/>
  <c r="G111" i="1" s="1"/>
  <c r="V110" i="2"/>
  <c r="G110" i="1" s="1"/>
  <c r="V109" i="2"/>
  <c r="G109" i="1" s="1"/>
  <c r="V108" i="2"/>
  <c r="G108" i="1" s="1"/>
  <c r="V107" i="2"/>
  <c r="G107" i="1" s="1"/>
  <c r="V106" i="2"/>
  <c r="G106" i="1" s="1"/>
  <c r="V105" i="2"/>
  <c r="G105" i="1" s="1"/>
  <c r="V104" i="2"/>
  <c r="G104" i="1" s="1"/>
  <c r="V103" i="2"/>
  <c r="G103" i="1" s="1"/>
  <c r="V102" i="2"/>
  <c r="G102" i="1" s="1"/>
  <c r="V101" i="2"/>
  <c r="G101" i="1" s="1"/>
  <c r="V100" i="2"/>
  <c r="G100" i="1" s="1"/>
  <c r="V99" i="2"/>
  <c r="G99" i="1" s="1"/>
  <c r="V98" i="2"/>
  <c r="G98" i="1" s="1"/>
  <c r="V97" i="2"/>
  <c r="G97" i="1" s="1"/>
  <c r="V96" i="2"/>
  <c r="G96" i="1" s="1"/>
  <c r="V95" i="2"/>
  <c r="G95" i="1" s="1"/>
  <c r="V94" i="2"/>
  <c r="G94" i="1" s="1"/>
  <c r="V93" i="2"/>
  <c r="G93" i="1" s="1"/>
  <c r="V92" i="2"/>
  <c r="G92" i="1" s="1"/>
  <c r="V91" i="2"/>
  <c r="G91" i="1" s="1"/>
  <c r="V90" i="2"/>
  <c r="G90" i="1" s="1"/>
  <c r="V89" i="2"/>
  <c r="G89" i="1" s="1"/>
  <c r="V88" i="2"/>
  <c r="G88" i="1" s="1"/>
  <c r="V87" i="2"/>
  <c r="G87" i="1" s="1"/>
  <c r="V86" i="2"/>
  <c r="G86" i="1" s="1"/>
  <c r="V85" i="2"/>
  <c r="G85" i="1" s="1"/>
  <c r="V84" i="2"/>
  <c r="G84" i="1" s="1"/>
  <c r="V83" i="2"/>
  <c r="G83" i="1" s="1"/>
  <c r="V82" i="2"/>
  <c r="G82" i="1" s="1"/>
  <c r="V81" i="2"/>
  <c r="G81" i="1" s="1"/>
  <c r="V80" i="2"/>
  <c r="G80" i="1" s="1"/>
  <c r="V79" i="2"/>
  <c r="G79" i="1" s="1"/>
  <c r="V78" i="2"/>
  <c r="G78" i="1" s="1"/>
  <c r="V77" i="2"/>
  <c r="G77" i="1" s="1"/>
  <c r="V76" i="2"/>
  <c r="G76" i="1" s="1"/>
  <c r="V75" i="2"/>
  <c r="G75" i="1" s="1"/>
  <c r="V74" i="2"/>
  <c r="G74" i="1" s="1"/>
  <c r="V73" i="2"/>
  <c r="V72" i="2"/>
  <c r="V71" i="2"/>
  <c r="V70" i="2"/>
  <c r="V68" i="2"/>
  <c r="V65" i="2"/>
  <c r="G65" i="1" s="1"/>
  <c r="G66" i="1" s="1"/>
  <c r="V62" i="2"/>
  <c r="G62" i="1" s="1"/>
  <c r="G63" i="1" s="1"/>
  <c r="V59" i="2"/>
  <c r="G59" i="1" s="1"/>
  <c r="V58" i="2"/>
  <c r="G58" i="1" s="1"/>
  <c r="V57" i="2"/>
  <c r="G57" i="1" s="1"/>
  <c r="V56" i="2"/>
  <c r="G56" i="1" s="1"/>
  <c r="V55" i="2"/>
  <c r="G55" i="1" s="1"/>
  <c r="V54" i="2"/>
  <c r="G54" i="1" s="1"/>
  <c r="V53" i="2"/>
  <c r="G53" i="1" s="1"/>
  <c r="V50" i="2"/>
  <c r="G50" i="1" s="1"/>
  <c r="V49" i="2"/>
  <c r="G49" i="1" s="1"/>
  <c r="V43" i="2"/>
  <c r="G43" i="1" s="1"/>
  <c r="V42" i="2"/>
  <c r="G42" i="1" s="1"/>
  <c r="V40" i="2"/>
  <c r="G40" i="1" s="1"/>
  <c r="V39" i="2"/>
  <c r="G39" i="1" s="1"/>
  <c r="V38" i="2"/>
  <c r="G38" i="1" s="1"/>
  <c r="V37" i="2"/>
  <c r="G37" i="1" s="1"/>
  <c r="V36" i="2"/>
  <c r="G36" i="1" s="1"/>
  <c r="V35" i="2"/>
  <c r="G35" i="1" s="1"/>
  <c r="V34" i="2"/>
  <c r="G34" i="1" s="1"/>
  <c r="V33" i="2"/>
  <c r="G33" i="1" s="1"/>
  <c r="V32" i="2"/>
  <c r="G32" i="1" s="1"/>
  <c r="V31" i="2"/>
  <c r="V19" i="2"/>
  <c r="G19" i="1" s="1"/>
  <c r="V18" i="2"/>
  <c r="V15" i="2"/>
  <c r="V12" i="2"/>
  <c r="G12" i="1" s="1"/>
  <c r="V11" i="2"/>
  <c r="G11" i="1" s="1"/>
  <c r="V10" i="2"/>
  <c r="G10" i="1" s="1"/>
  <c r="V9" i="2"/>
  <c r="G9" i="1" s="1"/>
  <c r="V8" i="2"/>
  <c r="G8" i="1" s="1"/>
  <c r="V7" i="2"/>
  <c r="V6" i="2"/>
  <c r="G6" i="1" s="1"/>
  <c r="V5" i="2"/>
  <c r="G5" i="1" s="1"/>
  <c r="G15" i="1" l="1"/>
  <c r="G16" i="1" s="1"/>
  <c r="V16" i="2"/>
  <c r="G18" i="1"/>
  <c r="G20" i="1" s="1"/>
  <c r="V20" i="2"/>
  <c r="G7" i="1"/>
  <c r="G13" i="1" s="1"/>
  <c r="V13" i="2"/>
  <c r="G31" i="1"/>
  <c r="G44" i="1" s="1"/>
  <c r="V44" i="2"/>
  <c r="AK22" i="2"/>
  <c r="AF26" i="2"/>
  <c r="G209" i="1"/>
  <c r="G216" i="1"/>
  <c r="G255" i="1"/>
  <c r="G270" i="1"/>
  <c r="G284" i="1"/>
  <c r="G60" i="1"/>
  <c r="G225" i="1"/>
  <c r="G243" i="1"/>
  <c r="Z67" i="2"/>
  <c r="AA67" i="2"/>
  <c r="Y67" i="2"/>
  <c r="AA244" i="2"/>
  <c r="AB244" i="2"/>
  <c r="G51" i="1"/>
  <c r="G141" i="1"/>
  <c r="G171" i="1"/>
  <c r="G266" i="1"/>
  <c r="AA69" i="2"/>
  <c r="Z244" i="2"/>
  <c r="AC244" i="2"/>
  <c r="Y244" i="2"/>
  <c r="AC67" i="2"/>
  <c r="Z271" i="2"/>
  <c r="AB271" i="2"/>
  <c r="AA271" i="2"/>
  <c r="X271" i="2"/>
  <c r="AB67" i="2"/>
  <c r="AB69" i="2" s="1"/>
  <c r="AD67" i="2"/>
  <c r="AD271" i="2"/>
  <c r="V275" i="2"/>
  <c r="V270" i="2"/>
  <c r="V266" i="2"/>
  <c r="V258" i="2"/>
  <c r="V255" i="2"/>
  <c r="V228" i="2"/>
  <c r="V216" i="2"/>
  <c r="V141" i="2"/>
  <c r="V66" i="2"/>
  <c r="V63" i="2"/>
  <c r="V60" i="2"/>
  <c r="V51" i="2"/>
  <c r="T51" i="2"/>
  <c r="U51" i="2"/>
  <c r="T60" i="2"/>
  <c r="U60" i="2"/>
  <c r="T63" i="2"/>
  <c r="U63" i="2"/>
  <c r="T66" i="2"/>
  <c r="U66" i="2"/>
  <c r="T141" i="2"/>
  <c r="U141" i="2"/>
  <c r="T171" i="2"/>
  <c r="U171" i="2"/>
  <c r="T209" i="2"/>
  <c r="U209" i="2"/>
  <c r="T216" i="2"/>
  <c r="U216" i="2"/>
  <c r="T225" i="2"/>
  <c r="U225" i="2"/>
  <c r="T228" i="2"/>
  <c r="U228" i="2"/>
  <c r="T243" i="2"/>
  <c r="U243" i="2"/>
  <c r="U250" i="2"/>
  <c r="T255" i="2"/>
  <c r="U255" i="2"/>
  <c r="T258" i="2"/>
  <c r="U258" i="2"/>
  <c r="T266" i="2"/>
  <c r="U266" i="2"/>
  <c r="T270" i="2"/>
  <c r="U270" i="2"/>
  <c r="T275" i="2"/>
  <c r="U275" i="2"/>
  <c r="T284" i="2"/>
  <c r="U284" i="2"/>
  <c r="S284" i="2"/>
  <c r="S279" i="2"/>
  <c r="S275" i="2"/>
  <c r="S270" i="2"/>
  <c r="S266" i="2"/>
  <c r="S258" i="2"/>
  <c r="S255" i="2"/>
  <c r="S250" i="2"/>
  <c r="S243" i="2"/>
  <c r="S228" i="2"/>
  <c r="S225" i="2"/>
  <c r="S216" i="2"/>
  <c r="S209" i="2"/>
  <c r="S171" i="2"/>
  <c r="S141" i="2"/>
  <c r="S66" i="2"/>
  <c r="S63" i="2"/>
  <c r="S60" i="2"/>
  <c r="S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C60" i="2"/>
  <c r="D60" i="2"/>
  <c r="E60" i="2"/>
  <c r="F60" i="2"/>
  <c r="H60" i="2"/>
  <c r="I60" i="2"/>
  <c r="J60" i="2"/>
  <c r="K60" i="2"/>
  <c r="L60" i="2"/>
  <c r="M60" i="2"/>
  <c r="N60" i="2"/>
  <c r="O60" i="2"/>
  <c r="P60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C209" i="2"/>
  <c r="D209" i="2"/>
  <c r="E209" i="2"/>
  <c r="F209" i="2"/>
  <c r="G209" i="2"/>
  <c r="H209" i="2"/>
  <c r="I209" i="2"/>
  <c r="K209" i="2"/>
  <c r="L209" i="2"/>
  <c r="M209" i="2"/>
  <c r="N209" i="2"/>
  <c r="O209" i="2"/>
  <c r="P209" i="2"/>
  <c r="E216" i="2"/>
  <c r="F216" i="2"/>
  <c r="H216" i="2"/>
  <c r="J216" i="2"/>
  <c r="K216" i="2"/>
  <c r="L216" i="2"/>
  <c r="N216" i="2"/>
  <c r="O216" i="2"/>
  <c r="P216" i="2"/>
  <c r="C225" i="2"/>
  <c r="D225" i="2"/>
  <c r="E225" i="2"/>
  <c r="F225" i="2"/>
  <c r="H225" i="2"/>
  <c r="I225" i="2"/>
  <c r="J225" i="2"/>
  <c r="K225" i="2"/>
  <c r="L225" i="2"/>
  <c r="M225" i="2"/>
  <c r="N225" i="2"/>
  <c r="O225" i="2"/>
  <c r="P225" i="2"/>
  <c r="C228" i="2"/>
  <c r="D228" i="2"/>
  <c r="E228" i="2"/>
  <c r="F228" i="2"/>
  <c r="H228" i="2"/>
  <c r="I228" i="2"/>
  <c r="J228" i="2"/>
  <c r="K228" i="2"/>
  <c r="L228" i="2"/>
  <c r="M228" i="2"/>
  <c r="N228" i="2"/>
  <c r="O228" i="2"/>
  <c r="P228" i="2"/>
  <c r="E243" i="2"/>
  <c r="F243" i="2"/>
  <c r="I243" i="2"/>
  <c r="M243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E275" i="2"/>
  <c r="F275" i="2"/>
  <c r="I275" i="2"/>
  <c r="L275" i="2"/>
  <c r="M275" i="2"/>
  <c r="N275" i="2"/>
  <c r="O275" i="2"/>
  <c r="P275" i="2"/>
  <c r="H279" i="2"/>
  <c r="C284" i="2"/>
  <c r="D284" i="2"/>
  <c r="F284" i="2"/>
  <c r="G284" i="2"/>
  <c r="H284" i="2"/>
  <c r="I284" i="2"/>
  <c r="J284" i="2"/>
  <c r="K284" i="2"/>
  <c r="L284" i="2"/>
  <c r="M284" i="2"/>
  <c r="N284" i="2"/>
  <c r="O284" i="2"/>
  <c r="P284" i="2"/>
  <c r="Q285" i="2"/>
  <c r="R285" i="2" s="1"/>
  <c r="W285" i="2" s="1"/>
  <c r="AF285" i="2" s="1"/>
  <c r="AK285" i="2" s="1"/>
  <c r="Q283" i="2"/>
  <c r="E283" i="1" s="1"/>
  <c r="Q282" i="2"/>
  <c r="E282" i="1" s="1"/>
  <c r="Q272" i="2"/>
  <c r="R272" i="2" s="1"/>
  <c r="W272" i="2" s="1"/>
  <c r="AF272" i="2" s="1"/>
  <c r="AK272" i="2" s="1"/>
  <c r="Q269" i="2"/>
  <c r="E269" i="1" s="1"/>
  <c r="Q268" i="2"/>
  <c r="E268" i="1" s="1"/>
  <c r="Q265" i="2"/>
  <c r="E265" i="1" s="1"/>
  <c r="Q264" i="2"/>
  <c r="E264" i="1" s="1"/>
  <c r="Q263" i="2"/>
  <c r="E263" i="1" s="1"/>
  <c r="Q262" i="2"/>
  <c r="E262" i="1" s="1"/>
  <c r="Q261" i="2"/>
  <c r="E261" i="1" s="1"/>
  <c r="Q260" i="2"/>
  <c r="E260" i="1" s="1"/>
  <c r="Q257" i="2"/>
  <c r="Q258" i="2" s="1"/>
  <c r="Q254" i="2"/>
  <c r="E254" i="1" s="1"/>
  <c r="Q253" i="2"/>
  <c r="E253" i="1" s="1"/>
  <c r="Q252" i="2"/>
  <c r="E252" i="1" s="1"/>
  <c r="Q249" i="2"/>
  <c r="E249" i="1" s="1"/>
  <c r="Q248" i="2"/>
  <c r="Q242" i="2"/>
  <c r="E242" i="1" s="1"/>
  <c r="Q241" i="2"/>
  <c r="E241" i="1" s="1"/>
  <c r="Q240" i="2"/>
  <c r="E240" i="1" s="1"/>
  <c r="Q238" i="2"/>
  <c r="E238" i="1" s="1"/>
  <c r="Q234" i="2"/>
  <c r="E234" i="1" s="1"/>
  <c r="Q233" i="2"/>
  <c r="E233" i="1" s="1"/>
  <c r="Q232" i="2"/>
  <c r="E232" i="1" s="1"/>
  <c r="Q231" i="2"/>
  <c r="E231" i="1" s="1"/>
  <c r="Q224" i="2"/>
  <c r="E224" i="1" s="1"/>
  <c r="Q223" i="2"/>
  <c r="E223" i="1" s="1"/>
  <c r="Q222" i="2"/>
  <c r="E222" i="1" s="1"/>
  <c r="Q221" i="2"/>
  <c r="E221" i="1" s="1"/>
  <c r="Q220" i="2"/>
  <c r="E220" i="1" s="1"/>
  <c r="Q219" i="2"/>
  <c r="E219" i="1" s="1"/>
  <c r="Q215" i="2"/>
  <c r="E215" i="1" s="1"/>
  <c r="Q212" i="2"/>
  <c r="E212" i="1" s="1"/>
  <c r="Q211" i="2"/>
  <c r="E211" i="1" s="1"/>
  <c r="Q208" i="2"/>
  <c r="E208" i="1" s="1"/>
  <c r="Q207" i="2"/>
  <c r="E207" i="1" s="1"/>
  <c r="Q206" i="2"/>
  <c r="E206" i="1" s="1"/>
  <c r="Q205" i="2"/>
  <c r="E205" i="1" s="1"/>
  <c r="Q204" i="2"/>
  <c r="E204" i="1" s="1"/>
  <c r="Q203" i="2"/>
  <c r="E203" i="1" s="1"/>
  <c r="Q202" i="2"/>
  <c r="E202" i="1" s="1"/>
  <c r="Q201" i="2"/>
  <c r="E201" i="1" s="1"/>
  <c r="Q200" i="2"/>
  <c r="E200" i="1" s="1"/>
  <c r="Q198" i="2"/>
  <c r="E198" i="1" s="1"/>
  <c r="Q197" i="2"/>
  <c r="E197" i="1" s="1"/>
  <c r="Q196" i="2"/>
  <c r="E196" i="1" s="1"/>
  <c r="Q195" i="2"/>
  <c r="E195" i="1" s="1"/>
  <c r="Q194" i="2"/>
  <c r="E194" i="1" s="1"/>
  <c r="Q193" i="2"/>
  <c r="E193" i="1" s="1"/>
  <c r="Q192" i="2"/>
  <c r="E192" i="1" s="1"/>
  <c r="Q191" i="2"/>
  <c r="E191" i="1" s="1"/>
  <c r="Q190" i="2"/>
  <c r="E190" i="1" s="1"/>
  <c r="Q189" i="2"/>
  <c r="E189" i="1" s="1"/>
  <c r="Q188" i="2"/>
  <c r="E188" i="1" s="1"/>
  <c r="Q187" i="2"/>
  <c r="E187" i="1" s="1"/>
  <c r="Q186" i="2"/>
  <c r="E186" i="1" s="1"/>
  <c r="Q185" i="2"/>
  <c r="E185" i="1" s="1"/>
  <c r="Q184" i="2"/>
  <c r="E184" i="1" s="1"/>
  <c r="Q183" i="2"/>
  <c r="E183" i="1" s="1"/>
  <c r="Q182" i="2"/>
  <c r="E182" i="1" s="1"/>
  <c r="Q181" i="2"/>
  <c r="E181" i="1" s="1"/>
  <c r="Q180" i="2"/>
  <c r="E180" i="1" s="1"/>
  <c r="Q179" i="2"/>
  <c r="E179" i="1" s="1"/>
  <c r="Q178" i="2"/>
  <c r="E178" i="1" s="1"/>
  <c r="Q177" i="2"/>
  <c r="E177" i="1" s="1"/>
  <c r="Q176" i="2"/>
  <c r="E176" i="1" s="1"/>
  <c r="Q175" i="2"/>
  <c r="E175" i="1" s="1"/>
  <c r="Q174" i="2"/>
  <c r="E174" i="1" s="1"/>
  <c r="Q173" i="2"/>
  <c r="E173" i="1" s="1"/>
  <c r="Q172" i="2"/>
  <c r="R172" i="2" s="1"/>
  <c r="W172" i="2" s="1"/>
  <c r="AF172" i="2" s="1"/>
  <c r="AK172" i="2" s="1"/>
  <c r="Q170" i="2"/>
  <c r="E170" i="1" s="1"/>
  <c r="Q169" i="2"/>
  <c r="E169" i="1" s="1"/>
  <c r="Q168" i="2"/>
  <c r="E168" i="1" s="1"/>
  <c r="Q167" i="2"/>
  <c r="E167" i="1" s="1"/>
  <c r="Q166" i="2"/>
  <c r="E166" i="1" s="1"/>
  <c r="Q165" i="2"/>
  <c r="E165" i="1" s="1"/>
  <c r="Q164" i="2"/>
  <c r="E164" i="1" s="1"/>
  <c r="Q163" i="2"/>
  <c r="E163" i="1" s="1"/>
  <c r="Q162" i="2"/>
  <c r="E162" i="1" s="1"/>
  <c r="Q161" i="2"/>
  <c r="E161" i="1" s="1"/>
  <c r="Q160" i="2"/>
  <c r="E160" i="1" s="1"/>
  <c r="Q159" i="2"/>
  <c r="E159" i="1" s="1"/>
  <c r="Q158" i="2"/>
  <c r="E158" i="1" s="1"/>
  <c r="Q157" i="2"/>
  <c r="E157" i="1" s="1"/>
  <c r="Q156" i="2"/>
  <c r="E156" i="1" s="1"/>
  <c r="Q155" i="2"/>
  <c r="E155" i="1" s="1"/>
  <c r="Q154" i="2"/>
  <c r="E154" i="1" s="1"/>
  <c r="Q153" i="2"/>
  <c r="E153" i="1" s="1"/>
  <c r="Q152" i="2"/>
  <c r="E152" i="1" s="1"/>
  <c r="Q151" i="2"/>
  <c r="E151" i="1" s="1"/>
  <c r="Q150" i="2"/>
  <c r="E150" i="1" s="1"/>
  <c r="Q149" i="2"/>
  <c r="E149" i="1" s="1"/>
  <c r="Q148" i="2"/>
  <c r="E148" i="1" s="1"/>
  <c r="Q147" i="2"/>
  <c r="E147" i="1" s="1"/>
  <c r="Q146" i="2"/>
  <c r="E146" i="1" s="1"/>
  <c r="Q145" i="2"/>
  <c r="E145" i="1" s="1"/>
  <c r="Q144" i="2"/>
  <c r="E144" i="1" s="1"/>
  <c r="Q143" i="2"/>
  <c r="E143" i="1" s="1"/>
  <c r="Q142" i="2"/>
  <c r="R142" i="2" s="1"/>
  <c r="W142" i="2" s="1"/>
  <c r="AF142" i="2" s="1"/>
  <c r="AK142" i="2" s="1"/>
  <c r="Q140" i="2"/>
  <c r="E140" i="1" s="1"/>
  <c r="Q139" i="2"/>
  <c r="E139" i="1" s="1"/>
  <c r="Q138" i="2"/>
  <c r="E138" i="1" s="1"/>
  <c r="Q137" i="2"/>
  <c r="E137" i="1" s="1"/>
  <c r="Q136" i="2"/>
  <c r="E136" i="1" s="1"/>
  <c r="Q135" i="2"/>
  <c r="E135" i="1" s="1"/>
  <c r="Q134" i="2"/>
  <c r="E134" i="1" s="1"/>
  <c r="Q133" i="2"/>
  <c r="E133" i="1" s="1"/>
  <c r="Q132" i="2"/>
  <c r="E132" i="1" s="1"/>
  <c r="Q131" i="2"/>
  <c r="E131" i="1" s="1"/>
  <c r="Q130" i="2"/>
  <c r="E130" i="1" s="1"/>
  <c r="Q129" i="2"/>
  <c r="E129" i="1" s="1"/>
  <c r="Q128" i="2"/>
  <c r="E128" i="1" s="1"/>
  <c r="Q127" i="2"/>
  <c r="E127" i="1" s="1"/>
  <c r="Q126" i="2"/>
  <c r="E126" i="1" s="1"/>
  <c r="Q125" i="2"/>
  <c r="E125" i="1" s="1"/>
  <c r="Q124" i="2"/>
  <c r="E124" i="1" s="1"/>
  <c r="Q123" i="2"/>
  <c r="E123" i="1" s="1"/>
  <c r="Q122" i="2"/>
  <c r="E122" i="1" s="1"/>
  <c r="Q121" i="2"/>
  <c r="E121" i="1" s="1"/>
  <c r="Q120" i="2"/>
  <c r="E120" i="1" s="1"/>
  <c r="Q119" i="2"/>
  <c r="E119" i="1" s="1"/>
  <c r="Q118" i="2"/>
  <c r="E118" i="1" s="1"/>
  <c r="Q117" i="2"/>
  <c r="E117" i="1" s="1"/>
  <c r="Q116" i="2"/>
  <c r="E116" i="1" s="1"/>
  <c r="Q115" i="2"/>
  <c r="E115" i="1" s="1"/>
  <c r="Q114" i="2"/>
  <c r="E114" i="1" s="1"/>
  <c r="Q113" i="2"/>
  <c r="E113" i="1" s="1"/>
  <c r="Q112" i="2"/>
  <c r="E112" i="1" s="1"/>
  <c r="Q111" i="2"/>
  <c r="E111" i="1" s="1"/>
  <c r="Q110" i="2"/>
  <c r="E110" i="1" s="1"/>
  <c r="Q109" i="2"/>
  <c r="E109" i="1" s="1"/>
  <c r="Q108" i="2"/>
  <c r="E108" i="1" s="1"/>
  <c r="Q107" i="2"/>
  <c r="E107" i="1" s="1"/>
  <c r="Q106" i="2"/>
  <c r="E106" i="1" s="1"/>
  <c r="Q105" i="2"/>
  <c r="E105" i="1" s="1"/>
  <c r="Q104" i="2"/>
  <c r="E104" i="1" s="1"/>
  <c r="Q103" i="2"/>
  <c r="E103" i="1" s="1"/>
  <c r="Q102" i="2"/>
  <c r="E102" i="1" s="1"/>
  <c r="Q101" i="2"/>
  <c r="E101" i="1" s="1"/>
  <c r="Q100" i="2"/>
  <c r="E100" i="1" s="1"/>
  <c r="Q99" i="2"/>
  <c r="E99" i="1" s="1"/>
  <c r="Q98" i="2"/>
  <c r="E98" i="1" s="1"/>
  <c r="Q97" i="2"/>
  <c r="E97" i="1" s="1"/>
  <c r="Q96" i="2"/>
  <c r="E96" i="1" s="1"/>
  <c r="Q95" i="2"/>
  <c r="E95" i="1" s="1"/>
  <c r="Q94" i="2"/>
  <c r="E94" i="1" s="1"/>
  <c r="Q93" i="2"/>
  <c r="E93" i="1" s="1"/>
  <c r="Q92" i="2"/>
  <c r="E92" i="1" s="1"/>
  <c r="Q91" i="2"/>
  <c r="E91" i="1" s="1"/>
  <c r="Q90" i="2"/>
  <c r="E90" i="1" s="1"/>
  <c r="Q89" i="2"/>
  <c r="E89" i="1" s="1"/>
  <c r="Q88" i="2"/>
  <c r="E88" i="1" s="1"/>
  <c r="Q87" i="2"/>
  <c r="E87" i="1" s="1"/>
  <c r="Q86" i="2"/>
  <c r="E86" i="1" s="1"/>
  <c r="Q85" i="2"/>
  <c r="E85" i="1" s="1"/>
  <c r="Q84" i="2"/>
  <c r="E84" i="1" s="1"/>
  <c r="Q83" i="2"/>
  <c r="E83" i="1" s="1"/>
  <c r="Q82" i="2"/>
  <c r="E82" i="1" s="1"/>
  <c r="Q81" i="2"/>
  <c r="E81" i="1" s="1"/>
  <c r="Q80" i="2"/>
  <c r="E80" i="1" s="1"/>
  <c r="Q79" i="2"/>
  <c r="E79" i="1" s="1"/>
  <c r="Q78" i="2"/>
  <c r="E78" i="1" s="1"/>
  <c r="Q77" i="2"/>
  <c r="E77" i="1" s="1"/>
  <c r="Q76" i="2"/>
  <c r="E76" i="1" s="1"/>
  <c r="Q75" i="2"/>
  <c r="E75" i="1" s="1"/>
  <c r="Q74" i="2"/>
  <c r="E74" i="1" s="1"/>
  <c r="Q73" i="2"/>
  <c r="R73" i="2" s="1"/>
  <c r="W73" i="2" s="1"/>
  <c r="AF73" i="2" s="1"/>
  <c r="AK73" i="2" s="1"/>
  <c r="Q72" i="2"/>
  <c r="R72" i="2" s="1"/>
  <c r="W72" i="2" s="1"/>
  <c r="AF72" i="2" s="1"/>
  <c r="AK72" i="2" s="1"/>
  <c r="Q71" i="2"/>
  <c r="R71" i="2" s="1"/>
  <c r="W71" i="2" s="1"/>
  <c r="AF71" i="2" s="1"/>
  <c r="AK71" i="2" s="1"/>
  <c r="Q70" i="2"/>
  <c r="R70" i="2" s="1"/>
  <c r="W70" i="2" s="1"/>
  <c r="AF70" i="2" s="1"/>
  <c r="AK70" i="2" s="1"/>
  <c r="Q68" i="2"/>
  <c r="R68" i="2" s="1"/>
  <c r="W68" i="2" s="1"/>
  <c r="AF68" i="2" s="1"/>
  <c r="AK68" i="2" s="1"/>
  <c r="Q65" i="2"/>
  <c r="Q66" i="2" s="1"/>
  <c r="Q62" i="2"/>
  <c r="Q63" i="2" s="1"/>
  <c r="Q59" i="2"/>
  <c r="E59" i="1" s="1"/>
  <c r="Q58" i="2"/>
  <c r="E58" i="1" s="1"/>
  <c r="Q55" i="2"/>
  <c r="E55" i="1" s="1"/>
  <c r="Q54" i="2"/>
  <c r="E54" i="1" s="1"/>
  <c r="Q53" i="2"/>
  <c r="E53" i="1" s="1"/>
  <c r="Q50" i="2"/>
  <c r="E50" i="1" s="1"/>
  <c r="Q49" i="2"/>
  <c r="Q43" i="2"/>
  <c r="E43" i="1" s="1"/>
  <c r="Q40" i="2"/>
  <c r="E40" i="1" s="1"/>
  <c r="Q39" i="2"/>
  <c r="E39" i="1" s="1"/>
  <c r="Q38" i="2"/>
  <c r="E38" i="1" s="1"/>
  <c r="Q37" i="2"/>
  <c r="E37" i="1" s="1"/>
  <c r="Q36" i="2"/>
  <c r="E36" i="1" s="1"/>
  <c r="Q35" i="2"/>
  <c r="E35" i="1" s="1"/>
  <c r="Q34" i="2"/>
  <c r="E34" i="1" s="1"/>
  <c r="Q33" i="2"/>
  <c r="E33" i="1" s="1"/>
  <c r="Q32" i="2"/>
  <c r="E32" i="1" s="1"/>
  <c r="Q31" i="2"/>
  <c r="E31" i="1" s="1"/>
  <c r="Q19" i="2"/>
  <c r="E19" i="1" s="1"/>
  <c r="Q18" i="2"/>
  <c r="Q15" i="2"/>
  <c r="Q12" i="2"/>
  <c r="E12" i="1" s="1"/>
  <c r="Q11" i="2"/>
  <c r="E11" i="1" s="1"/>
  <c r="Q9" i="2"/>
  <c r="E9" i="1" s="1"/>
  <c r="Q8" i="2"/>
  <c r="E8" i="1" s="1"/>
  <c r="Q7" i="2"/>
  <c r="E7" i="1" s="1"/>
  <c r="Q6" i="2"/>
  <c r="R6" i="2" s="1"/>
  <c r="Q5" i="2"/>
  <c r="R5" i="2" s="1"/>
  <c r="AK26" i="2" l="1"/>
  <c r="L22" i="1"/>
  <c r="L26" i="1" s="1"/>
  <c r="G45" i="1"/>
  <c r="V45" i="2"/>
  <c r="E18" i="1"/>
  <c r="E20" i="1" s="1"/>
  <c r="Q20" i="2"/>
  <c r="E15" i="1"/>
  <c r="E16" i="1" s="1"/>
  <c r="Q16" i="2"/>
  <c r="Y69" i="2"/>
  <c r="E257" i="1"/>
  <c r="G67" i="1"/>
  <c r="G244" i="1"/>
  <c r="W5" i="2"/>
  <c r="AF5" i="2" s="1"/>
  <c r="F5" i="1"/>
  <c r="Z69" i="2"/>
  <c r="W6" i="2"/>
  <c r="F6" i="1"/>
  <c r="E6" i="1"/>
  <c r="AD69" i="2"/>
  <c r="Q51" i="2"/>
  <c r="Q250" i="2"/>
  <c r="E49" i="1"/>
  <c r="E51" i="1" s="1"/>
  <c r="E65" i="1"/>
  <c r="T67" i="2"/>
  <c r="E62" i="1"/>
  <c r="E248" i="1"/>
  <c r="AC69" i="2"/>
  <c r="K271" i="2"/>
  <c r="U271" i="2"/>
  <c r="S271" i="2"/>
  <c r="U67" i="2"/>
  <c r="S67" i="2"/>
  <c r="T244" i="2"/>
  <c r="S244" i="2"/>
  <c r="U244" i="2"/>
  <c r="V67" i="2"/>
  <c r="V209" i="2"/>
  <c r="V243" i="2"/>
  <c r="V225" i="2"/>
  <c r="V171" i="2"/>
  <c r="V284" i="2"/>
  <c r="E5" i="1"/>
  <c r="J209" i="2"/>
  <c r="Q199" i="2"/>
  <c r="E199" i="1" s="1"/>
  <c r="Q141" i="2"/>
  <c r="K67" i="2"/>
  <c r="Q255" i="2"/>
  <c r="N271" i="2"/>
  <c r="J271" i="2"/>
  <c r="F271" i="2"/>
  <c r="Q266" i="2"/>
  <c r="Q270" i="2"/>
  <c r="C271" i="2"/>
  <c r="Q171" i="2"/>
  <c r="H67" i="2"/>
  <c r="H69" i="2" s="1"/>
  <c r="P67" i="2"/>
  <c r="P69" i="2" s="1"/>
  <c r="L67" i="2"/>
  <c r="D67" i="2"/>
  <c r="O67" i="2"/>
  <c r="C67" i="2"/>
  <c r="N67" i="2"/>
  <c r="J67" i="2"/>
  <c r="F67" i="2"/>
  <c r="M67" i="2"/>
  <c r="I67" i="2"/>
  <c r="E67" i="2"/>
  <c r="F244" i="2"/>
  <c r="E244" i="2"/>
  <c r="O271" i="2"/>
  <c r="G271" i="2"/>
  <c r="I271" i="2"/>
  <c r="P271" i="2"/>
  <c r="L271" i="2"/>
  <c r="H271" i="2"/>
  <c r="M271" i="2"/>
  <c r="E271" i="2"/>
  <c r="D271" i="2"/>
  <c r="Q239" i="2"/>
  <c r="E239" i="1" s="1"/>
  <c r="K279" i="2"/>
  <c r="L279" i="2"/>
  <c r="M279" i="2"/>
  <c r="N279" i="2"/>
  <c r="O279" i="2"/>
  <c r="S69" i="2" l="1"/>
  <c r="S286" i="2" s="1"/>
  <c r="S1" i="2" s="1"/>
  <c r="H5" i="1"/>
  <c r="G69" i="1"/>
  <c r="T69" i="2"/>
  <c r="AF6" i="2"/>
  <c r="H6" i="1"/>
  <c r="J5" i="1"/>
  <c r="AK5" i="2"/>
  <c r="L5" i="1" s="1"/>
  <c r="M69" i="2"/>
  <c r="U69" i="2"/>
  <c r="Q271" i="2"/>
  <c r="V244" i="2"/>
  <c r="L69" i="2"/>
  <c r="F69" i="2"/>
  <c r="O69" i="2"/>
  <c r="Q209" i="2"/>
  <c r="I69" i="2"/>
  <c r="J69" i="2"/>
  <c r="P243" i="2"/>
  <c r="P244" i="2" s="1"/>
  <c r="N69" i="2"/>
  <c r="K69" i="2"/>
  <c r="E69" i="2"/>
  <c r="O243" i="2"/>
  <c r="O244" i="2" s="1"/>
  <c r="K275" i="2"/>
  <c r="K243" i="2"/>
  <c r="K244" i="2" s="1"/>
  <c r="H275" i="2"/>
  <c r="H243" i="2"/>
  <c r="H244" i="2" s="1"/>
  <c r="AK6" i="2" l="1"/>
  <c r="L6" i="1" s="1"/>
  <c r="J6" i="1"/>
  <c r="H286" i="2"/>
  <c r="H287" i="2" s="1"/>
  <c r="V69" i="2"/>
  <c r="O286" i="2"/>
  <c r="O287" i="2" s="1"/>
  <c r="K286" i="2"/>
  <c r="K287" i="2" s="1"/>
  <c r="Q235" i="2"/>
  <c r="E235" i="1" s="1"/>
  <c r="L243" i="2"/>
  <c r="L244" i="2" s="1"/>
  <c r="L286" i="2" s="1"/>
  <c r="L287" i="2" s="1"/>
  <c r="M216" i="2"/>
  <c r="M244" i="2" s="1"/>
  <c r="M286" i="2" s="1"/>
  <c r="M287" i="2" s="1"/>
  <c r="Q213" i="2"/>
  <c r="E213" i="1" s="1"/>
  <c r="N243" i="2"/>
  <c r="N244" i="2" s="1"/>
  <c r="N286" i="2" s="1"/>
  <c r="N287" i="2" s="1"/>
  <c r="Q236" i="2"/>
  <c r="E236" i="1" s="1"/>
  <c r="N1" i="2" l="1"/>
  <c r="K1" i="2"/>
  <c r="H1" i="2"/>
  <c r="M1" i="2"/>
  <c r="L1" i="2"/>
  <c r="O1" i="2"/>
  <c r="D206" i="1" l="1"/>
  <c r="B206" i="2" s="1"/>
  <c r="R206" i="2" s="1"/>
  <c r="F206" i="1" s="1"/>
  <c r="W206" i="2" l="1"/>
  <c r="D207" i="1"/>
  <c r="B207" i="2" s="1"/>
  <c r="R207" i="2" s="1"/>
  <c r="F207" i="1" s="1"/>
  <c r="D162" i="1"/>
  <c r="B162" i="2" s="1"/>
  <c r="R162" i="2" s="1"/>
  <c r="F162" i="1" s="1"/>
  <c r="D34" i="1"/>
  <c r="B34" i="2" s="1"/>
  <c r="R34" i="2" s="1"/>
  <c r="F34" i="1" s="1"/>
  <c r="D204" i="1"/>
  <c r="B204" i="2" s="1"/>
  <c r="R204" i="2" s="1"/>
  <c r="F204" i="1" s="1"/>
  <c r="D41" i="1"/>
  <c r="D208" i="1"/>
  <c r="B208" i="2" s="1"/>
  <c r="R208" i="2" s="1"/>
  <c r="F208" i="1" s="1"/>
  <c r="D205" i="1"/>
  <c r="B205" i="2" s="1"/>
  <c r="R205" i="2" s="1"/>
  <c r="F205" i="1" s="1"/>
  <c r="D202" i="1"/>
  <c r="B202" i="2" s="1"/>
  <c r="R202" i="2" s="1"/>
  <c r="F202" i="1" s="1"/>
  <c r="D35" i="1"/>
  <c r="B35" i="2" s="1"/>
  <c r="R35" i="2" s="1"/>
  <c r="F35" i="1" s="1"/>
  <c r="D203" i="1"/>
  <c r="B203" i="2" s="1"/>
  <c r="R203" i="2" s="1"/>
  <c r="F203" i="1" s="1"/>
  <c r="D201" i="1"/>
  <c r="B201" i="2" s="1"/>
  <c r="R201" i="2" s="1"/>
  <c r="F201" i="1" s="1"/>
  <c r="D111" i="1"/>
  <c r="B111" i="2" s="1"/>
  <c r="R111" i="2" s="1"/>
  <c r="F111" i="1" s="1"/>
  <c r="D42" i="1"/>
  <c r="B42" i="2" s="1"/>
  <c r="D43" i="1"/>
  <c r="B43" i="2" s="1"/>
  <c r="R43" i="2" s="1"/>
  <c r="F43" i="1" s="1"/>
  <c r="D39" i="1"/>
  <c r="B39" i="2" s="1"/>
  <c r="R39" i="2" s="1"/>
  <c r="F39" i="1" s="1"/>
  <c r="D40" i="1"/>
  <c r="B40" i="2" s="1"/>
  <c r="R40" i="2" s="1"/>
  <c r="F40" i="1" s="1"/>
  <c r="D38" i="1"/>
  <c r="B38" i="2" s="1"/>
  <c r="D36" i="1"/>
  <c r="B36" i="2" s="1"/>
  <c r="R36" i="2" s="1"/>
  <c r="F36" i="1" s="1"/>
  <c r="D33" i="1"/>
  <c r="B33" i="2" s="1"/>
  <c r="R33" i="2" s="1"/>
  <c r="F33" i="1" s="1"/>
  <c r="D37" i="1"/>
  <c r="B37" i="2" s="1"/>
  <c r="R37" i="2" s="1"/>
  <c r="F37" i="1" s="1"/>
  <c r="D32" i="1"/>
  <c r="R38" i="2" l="1"/>
  <c r="F38" i="1" s="1"/>
  <c r="R41" i="2"/>
  <c r="AF206" i="2"/>
  <c r="H206" i="1"/>
  <c r="W36" i="2"/>
  <c r="H36" i="1" s="1"/>
  <c r="W203" i="2"/>
  <c r="W35" i="2"/>
  <c r="H35" i="1" s="1"/>
  <c r="W33" i="2"/>
  <c r="H33" i="1" s="1"/>
  <c r="W39" i="2"/>
  <c r="H39" i="1" s="1"/>
  <c r="W201" i="2"/>
  <c r="W205" i="2"/>
  <c r="W34" i="2"/>
  <c r="H34" i="1" s="1"/>
  <c r="W43" i="2"/>
  <c r="H43" i="1" s="1"/>
  <c r="W208" i="2"/>
  <c r="W207" i="2"/>
  <c r="W162" i="2"/>
  <c r="W37" i="2"/>
  <c r="H37" i="1" s="1"/>
  <c r="W40" i="2"/>
  <c r="H40" i="1" s="1"/>
  <c r="W111" i="2"/>
  <c r="W202" i="2"/>
  <c r="W204" i="2"/>
  <c r="B32" i="2"/>
  <c r="R32" i="2" s="1"/>
  <c r="F32" i="1" s="1"/>
  <c r="W41" i="2" l="1"/>
  <c r="F41" i="1"/>
  <c r="W38" i="2"/>
  <c r="H38" i="1" s="1"/>
  <c r="B29" i="2"/>
  <c r="AF162" i="2"/>
  <c r="H162" i="1"/>
  <c r="AF39" i="2"/>
  <c r="J39" i="1" s="1"/>
  <c r="AF34" i="2"/>
  <c r="J34" i="1" s="1"/>
  <c r="AF33" i="2"/>
  <c r="J33" i="1" s="1"/>
  <c r="AF36" i="2"/>
  <c r="J36" i="1" s="1"/>
  <c r="AF207" i="2"/>
  <c r="H207" i="1"/>
  <c r="AF205" i="2"/>
  <c r="H205" i="1"/>
  <c r="AF35" i="2"/>
  <c r="J35" i="1" s="1"/>
  <c r="AF202" i="2"/>
  <c r="H202" i="1"/>
  <c r="AF203" i="2"/>
  <c r="H203" i="1"/>
  <c r="AF111" i="2"/>
  <c r="H111" i="1"/>
  <c r="AF204" i="2"/>
  <c r="H204" i="1"/>
  <c r="AF37" i="2"/>
  <c r="J37" i="1" s="1"/>
  <c r="AF208" i="2"/>
  <c r="H208" i="1"/>
  <c r="AF201" i="2"/>
  <c r="H201" i="1"/>
  <c r="AK206" i="2"/>
  <c r="L206" i="1" s="1"/>
  <c r="J206" i="1"/>
  <c r="W32" i="2"/>
  <c r="H32" i="1" s="1"/>
  <c r="AF38" i="2" l="1"/>
  <c r="J38" i="1" s="1"/>
  <c r="AF41" i="2"/>
  <c r="H41" i="1"/>
  <c r="J203" i="1"/>
  <c r="AK203" i="2"/>
  <c r="L203" i="1" s="1"/>
  <c r="AK33" i="2"/>
  <c r="L33" i="1" s="1"/>
  <c r="J208" i="1"/>
  <c r="AK208" i="2"/>
  <c r="L208" i="1" s="1"/>
  <c r="AK35" i="2"/>
  <c r="L35" i="1" s="1"/>
  <c r="J207" i="1"/>
  <c r="AK207" i="2"/>
  <c r="L207" i="1" s="1"/>
  <c r="J162" i="1"/>
  <c r="AK162" i="2"/>
  <c r="L162" i="1" s="1"/>
  <c r="AK201" i="2"/>
  <c r="L201" i="1" s="1"/>
  <c r="J201" i="1"/>
  <c r="AK37" i="2"/>
  <c r="L37" i="1" s="1"/>
  <c r="J111" i="1"/>
  <c r="AK111" i="2"/>
  <c r="L111" i="1" s="1"/>
  <c r="J202" i="1"/>
  <c r="AK202" i="2"/>
  <c r="L202" i="1" s="1"/>
  <c r="J205" i="1"/>
  <c r="AK205" i="2"/>
  <c r="L205" i="1" s="1"/>
  <c r="AK36" i="2"/>
  <c r="L36" i="1" s="1"/>
  <c r="AK34" i="2"/>
  <c r="L34" i="1" s="1"/>
  <c r="AK39" i="2"/>
  <c r="L39" i="1" s="1"/>
  <c r="J204" i="1"/>
  <c r="AK204" i="2"/>
  <c r="L204" i="1" s="1"/>
  <c r="AF32" i="2"/>
  <c r="J32" i="1" s="1"/>
  <c r="B18" i="2"/>
  <c r="R18" i="2" s="1"/>
  <c r="A3" i="2"/>
  <c r="AK38" i="2" l="1"/>
  <c r="L38" i="1" s="1"/>
  <c r="AK41" i="2"/>
  <c r="L41" i="1" s="1"/>
  <c r="J41" i="1"/>
  <c r="F18" i="1"/>
  <c r="AK32" i="2"/>
  <c r="L32" i="1" s="1"/>
  <c r="W18" i="2"/>
  <c r="C275" i="1"/>
  <c r="C270" i="1"/>
  <c r="C250" i="1"/>
  <c r="C228" i="1"/>
  <c r="C63" i="1"/>
  <c r="D12" i="1"/>
  <c r="B12" i="2" s="1"/>
  <c r="D11" i="1"/>
  <c r="B11" i="2" s="1"/>
  <c r="D8" i="1"/>
  <c r="B8" i="2" s="1"/>
  <c r="R8" i="2" s="1"/>
  <c r="F8" i="1" s="1"/>
  <c r="D7" i="1"/>
  <c r="B7" i="2" s="1"/>
  <c r="B284" i="1"/>
  <c r="B275" i="1"/>
  <c r="B270" i="1"/>
  <c r="B255" i="1"/>
  <c r="B243" i="1"/>
  <c r="B228" i="1"/>
  <c r="B209" i="1"/>
  <c r="D65" i="1"/>
  <c r="D58" i="1"/>
  <c r="B58" i="2" s="1"/>
  <c r="R58" i="2" s="1"/>
  <c r="F58" i="1" s="1"/>
  <c r="D57" i="1"/>
  <c r="B57" i="2" s="1"/>
  <c r="D54" i="1"/>
  <c r="B54" i="2" s="1"/>
  <c r="R54" i="2" s="1"/>
  <c r="F54" i="1" s="1"/>
  <c r="D53" i="1"/>
  <c r="B20" i="1"/>
  <c r="B16" i="1"/>
  <c r="D10" i="1"/>
  <c r="B10" i="2" s="1"/>
  <c r="D9" i="1"/>
  <c r="B9" i="2" s="1"/>
  <c r="R9" i="2" s="1"/>
  <c r="F9" i="1" s="1"/>
  <c r="C258" i="1"/>
  <c r="B258" i="1"/>
  <c r="C66" i="1"/>
  <c r="B66" i="1"/>
  <c r="C16" i="1"/>
  <c r="R7" i="2" l="1"/>
  <c r="F7" i="1" s="1"/>
  <c r="R11" i="2"/>
  <c r="F11" i="1" s="1"/>
  <c r="R12" i="2"/>
  <c r="AF18" i="2"/>
  <c r="H18" i="1"/>
  <c r="W9" i="2"/>
  <c r="W54" i="2"/>
  <c r="W58" i="2"/>
  <c r="W7" i="2"/>
  <c r="W8" i="2"/>
  <c r="B65" i="2"/>
  <c r="B53" i="2"/>
  <c r="R53" i="2" s="1"/>
  <c r="F53" i="1" s="1"/>
  <c r="B266" i="1"/>
  <c r="C44" i="1"/>
  <c r="C51" i="1"/>
  <c r="C171" i="1"/>
  <c r="C209" i="1"/>
  <c r="C225" i="1"/>
  <c r="C243" i="1"/>
  <c r="C279" i="1"/>
  <c r="B60" i="1"/>
  <c r="D31" i="1"/>
  <c r="D50" i="1"/>
  <c r="B50" i="2" s="1"/>
  <c r="R50" i="2" s="1"/>
  <c r="F50" i="1" s="1"/>
  <c r="D56" i="1"/>
  <c r="B56" i="2" s="1"/>
  <c r="D62" i="1"/>
  <c r="B171" i="1"/>
  <c r="B225" i="1"/>
  <c r="B250" i="1"/>
  <c r="B279" i="1"/>
  <c r="C20" i="1"/>
  <c r="C60" i="1"/>
  <c r="C141" i="1"/>
  <c r="C216" i="1"/>
  <c r="C255" i="1"/>
  <c r="C266" i="1"/>
  <c r="C284" i="1"/>
  <c r="B141" i="1"/>
  <c r="B216" i="1"/>
  <c r="C13" i="1"/>
  <c r="D19" i="1"/>
  <c r="D49" i="1"/>
  <c r="D55" i="1"/>
  <c r="B55" i="2" s="1"/>
  <c r="R55" i="2" s="1"/>
  <c r="F55" i="1" s="1"/>
  <c r="D59" i="1"/>
  <c r="B59" i="2" s="1"/>
  <c r="R59" i="2" s="1"/>
  <c r="F59" i="1" s="1"/>
  <c r="B44" i="1"/>
  <c r="B13" i="1"/>
  <c r="B51" i="1"/>
  <c r="B63" i="1"/>
  <c r="D13" i="1"/>
  <c r="D15" i="1"/>
  <c r="B15" i="2" s="1"/>
  <c r="R15" i="2" s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B106" i="2" s="1"/>
  <c r="R106" i="2" s="1"/>
  <c r="F106" i="1" s="1"/>
  <c r="D108" i="1"/>
  <c r="B108" i="2" s="1"/>
  <c r="D110" i="1"/>
  <c r="B110" i="2" s="1"/>
  <c r="D113" i="1"/>
  <c r="B113" i="2" s="1"/>
  <c r="R113" i="2" s="1"/>
  <c r="F113" i="1" s="1"/>
  <c r="D115" i="1"/>
  <c r="B115" i="2" s="1"/>
  <c r="R115" i="2" s="1"/>
  <c r="F115" i="1" s="1"/>
  <c r="D117" i="1"/>
  <c r="B117" i="2" s="1"/>
  <c r="R117" i="2" s="1"/>
  <c r="F117" i="1" s="1"/>
  <c r="D119" i="1"/>
  <c r="B119" i="2" s="1"/>
  <c r="R119" i="2" s="1"/>
  <c r="F119" i="1" s="1"/>
  <c r="D121" i="1"/>
  <c r="B121" i="2" s="1"/>
  <c r="R121" i="2" s="1"/>
  <c r="F121" i="1" s="1"/>
  <c r="D123" i="1"/>
  <c r="B123" i="2" s="1"/>
  <c r="R123" i="2" s="1"/>
  <c r="F123" i="1" s="1"/>
  <c r="D125" i="1"/>
  <c r="B125" i="2" s="1"/>
  <c r="R125" i="2" s="1"/>
  <c r="F125" i="1" s="1"/>
  <c r="D127" i="1"/>
  <c r="B127" i="2" s="1"/>
  <c r="R127" i="2" s="1"/>
  <c r="F127" i="1" s="1"/>
  <c r="D129" i="1"/>
  <c r="B129" i="2" s="1"/>
  <c r="R129" i="2" s="1"/>
  <c r="F129" i="1" s="1"/>
  <c r="D131" i="1"/>
  <c r="B131" i="2" s="1"/>
  <c r="R131" i="2" s="1"/>
  <c r="F131" i="1" s="1"/>
  <c r="D133" i="1"/>
  <c r="B133" i="2" s="1"/>
  <c r="R133" i="2" s="1"/>
  <c r="F133" i="1" s="1"/>
  <c r="D135" i="1"/>
  <c r="B135" i="2" s="1"/>
  <c r="R135" i="2" s="1"/>
  <c r="F135" i="1" s="1"/>
  <c r="D137" i="1"/>
  <c r="B137" i="2" s="1"/>
  <c r="R137" i="2" s="1"/>
  <c r="F137" i="1" s="1"/>
  <c r="D139" i="1"/>
  <c r="B139" i="2" s="1"/>
  <c r="R139" i="2" s="1"/>
  <c r="F139" i="1" s="1"/>
  <c r="D143" i="1"/>
  <c r="D145" i="1"/>
  <c r="B145" i="2" s="1"/>
  <c r="R145" i="2" s="1"/>
  <c r="F145" i="1" s="1"/>
  <c r="D147" i="1"/>
  <c r="B147" i="2" s="1"/>
  <c r="R147" i="2" s="1"/>
  <c r="F147" i="1" s="1"/>
  <c r="D149" i="1"/>
  <c r="B149" i="2" s="1"/>
  <c r="R149" i="2" s="1"/>
  <c r="F149" i="1" s="1"/>
  <c r="D151" i="1"/>
  <c r="B151" i="2" s="1"/>
  <c r="R151" i="2" s="1"/>
  <c r="F151" i="1" s="1"/>
  <c r="D153" i="1"/>
  <c r="B153" i="2" s="1"/>
  <c r="R153" i="2" s="1"/>
  <c r="F153" i="1" s="1"/>
  <c r="D155" i="1"/>
  <c r="B155" i="2" s="1"/>
  <c r="R155" i="2" s="1"/>
  <c r="F155" i="1" s="1"/>
  <c r="D157" i="1"/>
  <c r="B157" i="2" s="1"/>
  <c r="R157" i="2" s="1"/>
  <c r="F157" i="1" s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B107" i="2" s="1"/>
  <c r="R107" i="2" s="1"/>
  <c r="F107" i="1" s="1"/>
  <c r="D109" i="1"/>
  <c r="B109" i="2" s="1"/>
  <c r="D112" i="1"/>
  <c r="B112" i="2" s="1"/>
  <c r="R112" i="2" s="1"/>
  <c r="F112" i="1" s="1"/>
  <c r="D114" i="1"/>
  <c r="B114" i="2" s="1"/>
  <c r="R114" i="2" s="1"/>
  <c r="F114" i="1" s="1"/>
  <c r="D116" i="1"/>
  <c r="B116" i="2" s="1"/>
  <c r="R116" i="2" s="1"/>
  <c r="F116" i="1" s="1"/>
  <c r="D118" i="1"/>
  <c r="B118" i="2" s="1"/>
  <c r="R118" i="2" s="1"/>
  <c r="F118" i="1" s="1"/>
  <c r="D120" i="1"/>
  <c r="B120" i="2" s="1"/>
  <c r="R120" i="2" s="1"/>
  <c r="F120" i="1" s="1"/>
  <c r="D122" i="1"/>
  <c r="B122" i="2" s="1"/>
  <c r="R122" i="2" s="1"/>
  <c r="F122" i="1" s="1"/>
  <c r="D124" i="1"/>
  <c r="B124" i="2" s="1"/>
  <c r="R124" i="2" s="1"/>
  <c r="F124" i="1" s="1"/>
  <c r="D126" i="1"/>
  <c r="B126" i="2" s="1"/>
  <c r="R126" i="2" s="1"/>
  <c r="F126" i="1" s="1"/>
  <c r="D128" i="1"/>
  <c r="B128" i="2" s="1"/>
  <c r="R128" i="2" s="1"/>
  <c r="F128" i="1" s="1"/>
  <c r="D130" i="1"/>
  <c r="B130" i="2" s="1"/>
  <c r="R130" i="2" s="1"/>
  <c r="F130" i="1" s="1"/>
  <c r="D132" i="1"/>
  <c r="B132" i="2" s="1"/>
  <c r="R132" i="2" s="1"/>
  <c r="F132" i="1" s="1"/>
  <c r="D134" i="1"/>
  <c r="B134" i="2" s="1"/>
  <c r="R134" i="2" s="1"/>
  <c r="F134" i="1" s="1"/>
  <c r="D136" i="1"/>
  <c r="B136" i="2" s="1"/>
  <c r="R136" i="2" s="1"/>
  <c r="F136" i="1" s="1"/>
  <c r="D138" i="1"/>
  <c r="B138" i="2" s="1"/>
  <c r="R138" i="2" s="1"/>
  <c r="F138" i="1" s="1"/>
  <c r="D140" i="1"/>
  <c r="B140" i="2" s="1"/>
  <c r="R140" i="2" s="1"/>
  <c r="F140" i="1" s="1"/>
  <c r="D144" i="1"/>
  <c r="B144" i="2" s="1"/>
  <c r="R144" i="2" s="1"/>
  <c r="F144" i="1" s="1"/>
  <c r="D146" i="1"/>
  <c r="B146" i="2" s="1"/>
  <c r="R146" i="2" s="1"/>
  <c r="F146" i="1" s="1"/>
  <c r="D148" i="1"/>
  <c r="B148" i="2" s="1"/>
  <c r="R148" i="2" s="1"/>
  <c r="F148" i="1" s="1"/>
  <c r="D150" i="1"/>
  <c r="B150" i="2" s="1"/>
  <c r="R150" i="2" s="1"/>
  <c r="F150" i="1" s="1"/>
  <c r="D152" i="1"/>
  <c r="B152" i="2" s="1"/>
  <c r="R152" i="2" s="1"/>
  <c r="F152" i="1" s="1"/>
  <c r="D154" i="1"/>
  <c r="B154" i="2" s="1"/>
  <c r="R154" i="2" s="1"/>
  <c r="F154" i="1" s="1"/>
  <c r="D156" i="1"/>
  <c r="B156" i="2" s="1"/>
  <c r="R156" i="2" s="1"/>
  <c r="F156" i="1" s="1"/>
  <c r="D159" i="1"/>
  <c r="B159" i="2" s="1"/>
  <c r="R159" i="2" s="1"/>
  <c r="F159" i="1" s="1"/>
  <c r="D161" i="1"/>
  <c r="B161" i="2" s="1"/>
  <c r="R161" i="2" s="1"/>
  <c r="F161" i="1" s="1"/>
  <c r="D164" i="1"/>
  <c r="B164" i="2" s="1"/>
  <c r="R164" i="2" s="1"/>
  <c r="F164" i="1" s="1"/>
  <c r="D166" i="1"/>
  <c r="B166" i="2" s="1"/>
  <c r="R166" i="2" s="1"/>
  <c r="F166" i="1" s="1"/>
  <c r="D168" i="1"/>
  <c r="B168" i="2" s="1"/>
  <c r="R168" i="2" s="1"/>
  <c r="F168" i="1" s="1"/>
  <c r="D170" i="1"/>
  <c r="B170" i="2" s="1"/>
  <c r="R170" i="2" s="1"/>
  <c r="F170" i="1" s="1"/>
  <c r="D174" i="1"/>
  <c r="B174" i="2" s="1"/>
  <c r="R174" i="2" s="1"/>
  <c r="F174" i="1" s="1"/>
  <c r="D176" i="1"/>
  <c r="B176" i="2" s="1"/>
  <c r="R176" i="2" s="1"/>
  <c r="F176" i="1" s="1"/>
  <c r="D178" i="1"/>
  <c r="B178" i="2" s="1"/>
  <c r="R178" i="2" s="1"/>
  <c r="F178" i="1" s="1"/>
  <c r="D180" i="1"/>
  <c r="B180" i="2" s="1"/>
  <c r="R180" i="2" s="1"/>
  <c r="F180" i="1" s="1"/>
  <c r="D182" i="1"/>
  <c r="B182" i="2" s="1"/>
  <c r="R182" i="2" s="1"/>
  <c r="F182" i="1" s="1"/>
  <c r="D184" i="1"/>
  <c r="B184" i="2" s="1"/>
  <c r="R184" i="2" s="1"/>
  <c r="F184" i="1" s="1"/>
  <c r="D186" i="1"/>
  <c r="B186" i="2" s="1"/>
  <c r="R186" i="2" s="1"/>
  <c r="F186" i="1" s="1"/>
  <c r="D188" i="1"/>
  <c r="B188" i="2" s="1"/>
  <c r="R188" i="2" s="1"/>
  <c r="F188" i="1" s="1"/>
  <c r="D190" i="1"/>
  <c r="B190" i="2" s="1"/>
  <c r="R190" i="2" s="1"/>
  <c r="F190" i="1" s="1"/>
  <c r="D192" i="1"/>
  <c r="B192" i="2" s="1"/>
  <c r="R192" i="2" s="1"/>
  <c r="F192" i="1" s="1"/>
  <c r="D194" i="1"/>
  <c r="B194" i="2" s="1"/>
  <c r="R194" i="2" s="1"/>
  <c r="F194" i="1" s="1"/>
  <c r="D196" i="1"/>
  <c r="B196" i="2" s="1"/>
  <c r="R196" i="2" s="1"/>
  <c r="F196" i="1" s="1"/>
  <c r="D198" i="1"/>
  <c r="B198" i="2" s="1"/>
  <c r="R198" i="2" s="1"/>
  <c r="F198" i="1" s="1"/>
  <c r="D200" i="1"/>
  <c r="B200" i="2" s="1"/>
  <c r="R200" i="2" s="1"/>
  <c r="F200" i="1" s="1"/>
  <c r="D211" i="1"/>
  <c r="D213" i="1"/>
  <c r="D215" i="1"/>
  <c r="D219" i="1"/>
  <c r="D221" i="1"/>
  <c r="D223" i="1"/>
  <c r="D227" i="1"/>
  <c r="D231" i="1"/>
  <c r="D233" i="1"/>
  <c r="D235" i="1"/>
  <c r="D237" i="1"/>
  <c r="D239" i="1"/>
  <c r="D241" i="1"/>
  <c r="D248" i="1"/>
  <c r="D252" i="1"/>
  <c r="D254" i="1"/>
  <c r="D260" i="1"/>
  <c r="D262" i="1"/>
  <c r="D264" i="1"/>
  <c r="D268" i="1"/>
  <c r="D274" i="1"/>
  <c r="D281" i="1"/>
  <c r="D283" i="1"/>
  <c r="D158" i="1"/>
  <c r="B158" i="2" s="1"/>
  <c r="R158" i="2" s="1"/>
  <c r="F158" i="1" s="1"/>
  <c r="D160" i="1"/>
  <c r="B160" i="2" s="1"/>
  <c r="R160" i="2" s="1"/>
  <c r="F160" i="1" s="1"/>
  <c r="D163" i="1"/>
  <c r="B163" i="2" s="1"/>
  <c r="R163" i="2" s="1"/>
  <c r="F163" i="1" s="1"/>
  <c r="D165" i="1"/>
  <c r="B165" i="2" s="1"/>
  <c r="R165" i="2" s="1"/>
  <c r="F165" i="1" s="1"/>
  <c r="D167" i="1"/>
  <c r="B167" i="2" s="1"/>
  <c r="R167" i="2" s="1"/>
  <c r="F167" i="1" s="1"/>
  <c r="D169" i="1"/>
  <c r="B169" i="2" s="1"/>
  <c r="R169" i="2" s="1"/>
  <c r="F169" i="1" s="1"/>
  <c r="D173" i="1"/>
  <c r="D175" i="1"/>
  <c r="B175" i="2" s="1"/>
  <c r="R175" i="2" s="1"/>
  <c r="F175" i="1" s="1"/>
  <c r="D177" i="1"/>
  <c r="B177" i="2" s="1"/>
  <c r="R177" i="2" s="1"/>
  <c r="F177" i="1" s="1"/>
  <c r="D179" i="1"/>
  <c r="B179" i="2" s="1"/>
  <c r="R179" i="2" s="1"/>
  <c r="F179" i="1" s="1"/>
  <c r="D181" i="1"/>
  <c r="B181" i="2" s="1"/>
  <c r="R181" i="2" s="1"/>
  <c r="F181" i="1" s="1"/>
  <c r="D183" i="1"/>
  <c r="B183" i="2" s="1"/>
  <c r="R183" i="2" s="1"/>
  <c r="F183" i="1" s="1"/>
  <c r="D185" i="1"/>
  <c r="B185" i="2" s="1"/>
  <c r="R185" i="2" s="1"/>
  <c r="F185" i="1" s="1"/>
  <c r="D187" i="1"/>
  <c r="B187" i="2" s="1"/>
  <c r="R187" i="2" s="1"/>
  <c r="F187" i="1" s="1"/>
  <c r="D189" i="1"/>
  <c r="B189" i="2" s="1"/>
  <c r="R189" i="2" s="1"/>
  <c r="F189" i="1" s="1"/>
  <c r="D191" i="1"/>
  <c r="B191" i="2" s="1"/>
  <c r="R191" i="2" s="1"/>
  <c r="F191" i="1" s="1"/>
  <c r="D193" i="1"/>
  <c r="B193" i="2" s="1"/>
  <c r="R193" i="2" s="1"/>
  <c r="F193" i="1" s="1"/>
  <c r="D195" i="1"/>
  <c r="B195" i="2" s="1"/>
  <c r="R195" i="2" s="1"/>
  <c r="F195" i="1" s="1"/>
  <c r="D197" i="1"/>
  <c r="B197" i="2" s="1"/>
  <c r="R197" i="2" s="1"/>
  <c r="F197" i="1" s="1"/>
  <c r="D199" i="1"/>
  <c r="B199" i="2" s="1"/>
  <c r="R199" i="2" s="1"/>
  <c r="F199" i="1" s="1"/>
  <c r="D212" i="1"/>
  <c r="D214" i="1"/>
  <c r="D218" i="1"/>
  <c r="D220" i="1"/>
  <c r="D222" i="1"/>
  <c r="D224" i="1"/>
  <c r="D230" i="1"/>
  <c r="D232" i="1"/>
  <c r="D234" i="1"/>
  <c r="D236" i="1"/>
  <c r="D238" i="1"/>
  <c r="D240" i="1"/>
  <c r="D242" i="1"/>
  <c r="D249" i="1"/>
  <c r="D253" i="1"/>
  <c r="D257" i="1"/>
  <c r="D261" i="1"/>
  <c r="D263" i="1"/>
  <c r="D265" i="1"/>
  <c r="D269" i="1"/>
  <c r="D278" i="1"/>
  <c r="D282" i="1"/>
  <c r="C45" i="1" l="1"/>
  <c r="B13" i="2"/>
  <c r="F15" i="1"/>
  <c r="F16" i="1" s="1"/>
  <c r="R16" i="2"/>
  <c r="F12" i="1"/>
  <c r="W12" i="2"/>
  <c r="AF12" i="2" s="1"/>
  <c r="W11" i="2"/>
  <c r="H11" i="1" s="1"/>
  <c r="AK18" i="2"/>
  <c r="J18" i="1"/>
  <c r="AF8" i="2"/>
  <c r="H8" i="1"/>
  <c r="AF58" i="2"/>
  <c r="AG58" i="2" s="1"/>
  <c r="AJ58" i="2" s="1"/>
  <c r="K58" i="1" s="1"/>
  <c r="H58" i="1"/>
  <c r="AF54" i="2"/>
  <c r="H54" i="1"/>
  <c r="AF7" i="2"/>
  <c r="H7" i="1"/>
  <c r="AF9" i="2"/>
  <c r="H9" i="1"/>
  <c r="W189" i="2"/>
  <c r="W163" i="2"/>
  <c r="W188" i="2"/>
  <c r="W170" i="2"/>
  <c r="W152" i="2"/>
  <c r="W134" i="2"/>
  <c r="W118" i="2"/>
  <c r="W145" i="2"/>
  <c r="W119" i="2"/>
  <c r="W195" i="2"/>
  <c r="W179" i="2"/>
  <c r="W169" i="2"/>
  <c r="W186" i="2"/>
  <c r="W178" i="2"/>
  <c r="W159" i="2"/>
  <c r="W140" i="2"/>
  <c r="W124" i="2"/>
  <c r="W107" i="2"/>
  <c r="W133" i="2"/>
  <c r="W117" i="2"/>
  <c r="W59" i="2"/>
  <c r="W193" i="2"/>
  <c r="W185" i="2"/>
  <c r="W177" i="2"/>
  <c r="W167" i="2"/>
  <c r="W158" i="2"/>
  <c r="W200" i="2"/>
  <c r="W192" i="2"/>
  <c r="W184" i="2"/>
  <c r="W176" i="2"/>
  <c r="W166" i="2"/>
  <c r="W156" i="2"/>
  <c r="W148" i="2"/>
  <c r="W138" i="2"/>
  <c r="W130" i="2"/>
  <c r="W122" i="2"/>
  <c r="W114" i="2"/>
  <c r="W157" i="2"/>
  <c r="W149" i="2"/>
  <c r="W139" i="2"/>
  <c r="W131" i="2"/>
  <c r="W123" i="2"/>
  <c r="W115" i="2"/>
  <c r="W106" i="2"/>
  <c r="W55" i="2"/>
  <c r="W197" i="2"/>
  <c r="W181" i="2"/>
  <c r="W196" i="2"/>
  <c r="W180" i="2"/>
  <c r="W161" i="2"/>
  <c r="W144" i="2"/>
  <c r="W126" i="2"/>
  <c r="W153" i="2"/>
  <c r="W135" i="2"/>
  <c r="W127" i="2"/>
  <c r="W53" i="2"/>
  <c r="W187" i="2"/>
  <c r="W160" i="2"/>
  <c r="W194" i="2"/>
  <c r="W168" i="2"/>
  <c r="W150" i="2"/>
  <c r="W132" i="2"/>
  <c r="W116" i="2"/>
  <c r="W151" i="2"/>
  <c r="W125" i="2"/>
  <c r="W50" i="2"/>
  <c r="W199" i="2"/>
  <c r="W191" i="2"/>
  <c r="W183" i="2"/>
  <c r="W175" i="2"/>
  <c r="W165" i="2"/>
  <c r="W198" i="2"/>
  <c r="W190" i="2"/>
  <c r="W182" i="2"/>
  <c r="W174" i="2"/>
  <c r="W164" i="2"/>
  <c r="W154" i="2"/>
  <c r="W146" i="2"/>
  <c r="W136" i="2"/>
  <c r="W128" i="2"/>
  <c r="W120" i="2"/>
  <c r="W112" i="2"/>
  <c r="W155" i="2"/>
  <c r="W147" i="2"/>
  <c r="W137" i="2"/>
  <c r="W129" i="2"/>
  <c r="W121" i="2"/>
  <c r="W113" i="2"/>
  <c r="W15" i="2"/>
  <c r="W16" i="2" s="1"/>
  <c r="R108" i="2"/>
  <c r="F108" i="1" s="1"/>
  <c r="R109" i="2"/>
  <c r="F109" i="1" s="1"/>
  <c r="R110" i="2"/>
  <c r="F110" i="1" s="1"/>
  <c r="B66" i="2"/>
  <c r="R66" i="2" s="1"/>
  <c r="W66" i="2" s="1"/>
  <c r="AF66" i="2" s="1"/>
  <c r="R65" i="2"/>
  <c r="F65" i="1" s="1"/>
  <c r="F66" i="1" s="1"/>
  <c r="B261" i="2"/>
  <c r="R261" i="2" s="1"/>
  <c r="F261" i="1" s="1"/>
  <c r="B234" i="2"/>
  <c r="R234" i="2" s="1"/>
  <c r="F234" i="1" s="1"/>
  <c r="B212" i="2"/>
  <c r="R212" i="2" s="1"/>
  <c r="F212" i="1" s="1"/>
  <c r="B274" i="2"/>
  <c r="B241" i="2"/>
  <c r="R241" i="2" s="1"/>
  <c r="F241" i="1" s="1"/>
  <c r="B233" i="2"/>
  <c r="R233" i="2" s="1"/>
  <c r="F233" i="1" s="1"/>
  <c r="B211" i="2"/>
  <c r="R211" i="2" s="1"/>
  <c r="F211" i="1" s="1"/>
  <c r="B97" i="2"/>
  <c r="R97" i="2" s="1"/>
  <c r="F97" i="1" s="1"/>
  <c r="B90" i="2"/>
  <c r="R90" i="2" s="1"/>
  <c r="F90" i="1" s="1"/>
  <c r="B74" i="2"/>
  <c r="R74" i="2" s="1"/>
  <c r="F74" i="1" s="1"/>
  <c r="D60" i="1"/>
  <c r="B19" i="2"/>
  <c r="B257" i="2"/>
  <c r="B220" i="2"/>
  <c r="R220" i="2" s="1"/>
  <c r="F220" i="1" s="1"/>
  <c r="B268" i="2"/>
  <c r="R268" i="2" s="1"/>
  <c r="F268" i="1" s="1"/>
  <c r="B231" i="2"/>
  <c r="R231" i="2" s="1"/>
  <c r="F231" i="1" s="1"/>
  <c r="B95" i="2"/>
  <c r="R95" i="2" s="1"/>
  <c r="F95" i="1" s="1"/>
  <c r="B79" i="2"/>
  <c r="R79" i="2" s="1"/>
  <c r="F79" i="1" s="1"/>
  <c r="B96" i="2"/>
  <c r="R96" i="2" s="1"/>
  <c r="F96" i="1" s="1"/>
  <c r="B80" i="2"/>
  <c r="R80" i="2" s="1"/>
  <c r="F80" i="1" s="1"/>
  <c r="B271" i="1"/>
  <c r="B282" i="2"/>
  <c r="R282" i="2" s="1"/>
  <c r="F282" i="1" s="1"/>
  <c r="B230" i="2"/>
  <c r="B281" i="2"/>
  <c r="B252" i="2"/>
  <c r="R252" i="2" s="1"/>
  <c r="F252" i="1" s="1"/>
  <c r="B237" i="2"/>
  <c r="B227" i="2"/>
  <c r="B215" i="2"/>
  <c r="R215" i="2" s="1"/>
  <c r="F215" i="1" s="1"/>
  <c r="B101" i="2"/>
  <c r="R101" i="2" s="1"/>
  <c r="F101" i="1" s="1"/>
  <c r="B93" i="2"/>
  <c r="R93" i="2" s="1"/>
  <c r="F93" i="1" s="1"/>
  <c r="B85" i="2"/>
  <c r="R85" i="2" s="1"/>
  <c r="F85" i="1" s="1"/>
  <c r="B77" i="2"/>
  <c r="R77" i="2" s="1"/>
  <c r="F77" i="1" s="1"/>
  <c r="B102" i="2"/>
  <c r="R102" i="2" s="1"/>
  <c r="F102" i="1" s="1"/>
  <c r="B94" i="2"/>
  <c r="R94" i="2" s="1"/>
  <c r="F94" i="1" s="1"/>
  <c r="B86" i="2"/>
  <c r="R86" i="2" s="1"/>
  <c r="F86" i="1" s="1"/>
  <c r="B78" i="2"/>
  <c r="R78" i="2" s="1"/>
  <c r="F78" i="1" s="1"/>
  <c r="D20" i="1"/>
  <c r="D44" i="1"/>
  <c r="C271" i="1"/>
  <c r="B242" i="2"/>
  <c r="R242" i="2" s="1"/>
  <c r="F242" i="1" s="1"/>
  <c r="B222" i="2"/>
  <c r="R222" i="2" s="1"/>
  <c r="F222" i="1" s="1"/>
  <c r="B260" i="2"/>
  <c r="R260" i="2" s="1"/>
  <c r="F260" i="1" s="1"/>
  <c r="B221" i="2"/>
  <c r="R221" i="2" s="1"/>
  <c r="F221" i="1" s="1"/>
  <c r="B105" i="2"/>
  <c r="R105" i="2" s="1"/>
  <c r="F105" i="1" s="1"/>
  <c r="B89" i="2"/>
  <c r="R89" i="2" s="1"/>
  <c r="F89" i="1" s="1"/>
  <c r="B81" i="2"/>
  <c r="R81" i="2" s="1"/>
  <c r="F81" i="1" s="1"/>
  <c r="B98" i="2"/>
  <c r="R98" i="2" s="1"/>
  <c r="F98" i="1" s="1"/>
  <c r="B82" i="2"/>
  <c r="R82" i="2" s="1"/>
  <c r="F82" i="1" s="1"/>
  <c r="B31" i="2"/>
  <c r="R31" i="2" s="1"/>
  <c r="B269" i="2"/>
  <c r="R269" i="2" s="1"/>
  <c r="F269" i="1" s="1"/>
  <c r="B240" i="2"/>
  <c r="R240" i="2" s="1"/>
  <c r="F240" i="1" s="1"/>
  <c r="B232" i="2"/>
  <c r="R232" i="2" s="1"/>
  <c r="F232" i="1" s="1"/>
  <c r="B283" i="2"/>
  <c r="R283" i="2" s="1"/>
  <c r="F283" i="1" s="1"/>
  <c r="B254" i="2"/>
  <c r="R254" i="2" s="1"/>
  <c r="F254" i="1" s="1"/>
  <c r="B239" i="2"/>
  <c r="R239" i="2" s="1"/>
  <c r="F239" i="1" s="1"/>
  <c r="B219" i="2"/>
  <c r="R219" i="2" s="1"/>
  <c r="F219" i="1" s="1"/>
  <c r="B103" i="2"/>
  <c r="R103" i="2" s="1"/>
  <c r="F103" i="1" s="1"/>
  <c r="B87" i="2"/>
  <c r="R87" i="2" s="1"/>
  <c r="F87" i="1" s="1"/>
  <c r="B104" i="2"/>
  <c r="R104" i="2" s="1"/>
  <c r="F104" i="1" s="1"/>
  <c r="B88" i="2"/>
  <c r="R88" i="2" s="1"/>
  <c r="F88" i="1" s="1"/>
  <c r="B16" i="2"/>
  <c r="B49" i="2"/>
  <c r="R49" i="2" s="1"/>
  <c r="F49" i="1" s="1"/>
  <c r="F51" i="1" s="1"/>
  <c r="B265" i="2"/>
  <c r="R265" i="2" s="1"/>
  <c r="F265" i="1" s="1"/>
  <c r="B253" i="2"/>
  <c r="R253" i="2" s="1"/>
  <c r="F253" i="1" s="1"/>
  <c r="B238" i="2"/>
  <c r="R238" i="2" s="1"/>
  <c r="F238" i="1" s="1"/>
  <c r="B218" i="2"/>
  <c r="B173" i="2"/>
  <c r="R173" i="2" s="1"/>
  <c r="F173" i="1" s="1"/>
  <c r="F209" i="1" s="1"/>
  <c r="B264" i="2"/>
  <c r="R264" i="2" s="1"/>
  <c r="F264" i="1" s="1"/>
  <c r="B278" i="2"/>
  <c r="B263" i="2"/>
  <c r="R263" i="2" s="1"/>
  <c r="F263" i="1" s="1"/>
  <c r="B249" i="2"/>
  <c r="R249" i="2" s="1"/>
  <c r="F249" i="1" s="1"/>
  <c r="B236" i="2"/>
  <c r="R236" i="2" s="1"/>
  <c r="F236" i="1" s="1"/>
  <c r="B224" i="2"/>
  <c r="R224" i="2" s="1"/>
  <c r="F224" i="1" s="1"/>
  <c r="B214" i="2"/>
  <c r="B262" i="2"/>
  <c r="R262" i="2" s="1"/>
  <c r="F262" i="1" s="1"/>
  <c r="B248" i="2"/>
  <c r="R248" i="2" s="1"/>
  <c r="F248" i="1" s="1"/>
  <c r="B235" i="2"/>
  <c r="R235" i="2" s="1"/>
  <c r="F235" i="1" s="1"/>
  <c r="B223" i="2"/>
  <c r="R223" i="2" s="1"/>
  <c r="F223" i="1" s="1"/>
  <c r="B213" i="2"/>
  <c r="R213" i="2" s="1"/>
  <c r="F213" i="1" s="1"/>
  <c r="B99" i="2"/>
  <c r="R99" i="2" s="1"/>
  <c r="F99" i="1" s="1"/>
  <c r="B91" i="2"/>
  <c r="R91" i="2" s="1"/>
  <c r="F91" i="1" s="1"/>
  <c r="B83" i="2"/>
  <c r="R83" i="2" s="1"/>
  <c r="F83" i="1" s="1"/>
  <c r="B75" i="2"/>
  <c r="R75" i="2" s="1"/>
  <c r="F75" i="1" s="1"/>
  <c r="B143" i="2"/>
  <c r="R143" i="2" s="1"/>
  <c r="F143" i="1" s="1"/>
  <c r="F171" i="1" s="1"/>
  <c r="B100" i="2"/>
  <c r="R100" i="2" s="1"/>
  <c r="F100" i="1" s="1"/>
  <c r="B92" i="2"/>
  <c r="R92" i="2" s="1"/>
  <c r="F92" i="1" s="1"/>
  <c r="B84" i="2"/>
  <c r="R84" i="2" s="1"/>
  <c r="F84" i="1" s="1"/>
  <c r="B76" i="2"/>
  <c r="R76" i="2" s="1"/>
  <c r="F76" i="1" s="1"/>
  <c r="D63" i="1"/>
  <c r="B62" i="2"/>
  <c r="C244" i="1"/>
  <c r="C67" i="1"/>
  <c r="D51" i="1"/>
  <c r="B244" i="1"/>
  <c r="B67" i="1"/>
  <c r="D258" i="1"/>
  <c r="D270" i="1"/>
  <c r="D250" i="1"/>
  <c r="D171" i="1"/>
  <c r="D16" i="1"/>
  <c r="D279" i="1"/>
  <c r="D243" i="1"/>
  <c r="D225" i="1"/>
  <c r="D209" i="1"/>
  <c r="D284" i="1"/>
  <c r="D275" i="1"/>
  <c r="D266" i="1"/>
  <c r="D255" i="1"/>
  <c r="D228" i="1"/>
  <c r="D216" i="1"/>
  <c r="D141" i="1"/>
  <c r="AF11" i="2" l="1"/>
  <c r="J11" i="1" s="1"/>
  <c r="F31" i="1"/>
  <c r="L18" i="1"/>
  <c r="H12" i="1"/>
  <c r="AF136" i="2"/>
  <c r="H136" i="1"/>
  <c r="AF199" i="2"/>
  <c r="H199" i="1"/>
  <c r="AF194" i="2"/>
  <c r="H194" i="1"/>
  <c r="AF181" i="2"/>
  <c r="H181" i="1"/>
  <c r="AF149" i="2"/>
  <c r="H149" i="1"/>
  <c r="AF166" i="2"/>
  <c r="H166" i="1"/>
  <c r="AF185" i="2"/>
  <c r="H185" i="1"/>
  <c r="AF159" i="2"/>
  <c r="H159" i="1"/>
  <c r="AF145" i="2"/>
  <c r="H145" i="1"/>
  <c r="J58" i="1"/>
  <c r="AK58" i="2"/>
  <c r="L58" i="1" s="1"/>
  <c r="F266" i="1"/>
  <c r="F270" i="1"/>
  <c r="AF129" i="2"/>
  <c r="H129" i="1"/>
  <c r="AF112" i="2"/>
  <c r="H112" i="1"/>
  <c r="AF146" i="2"/>
  <c r="H146" i="1"/>
  <c r="AF182" i="2"/>
  <c r="H182" i="1"/>
  <c r="AF175" i="2"/>
  <c r="H175" i="1"/>
  <c r="AF50" i="2"/>
  <c r="H50" i="1"/>
  <c r="AF132" i="2"/>
  <c r="H132" i="1"/>
  <c r="AF160" i="2"/>
  <c r="H160" i="1"/>
  <c r="AF135" i="2"/>
  <c r="H135" i="1"/>
  <c r="AF161" i="2"/>
  <c r="H161" i="1"/>
  <c r="AF197" i="2"/>
  <c r="H197" i="1"/>
  <c r="AF123" i="2"/>
  <c r="H123" i="1"/>
  <c r="AF157" i="2"/>
  <c r="H157" i="1"/>
  <c r="AF138" i="2"/>
  <c r="H138" i="1"/>
  <c r="AF176" i="2"/>
  <c r="H176" i="1"/>
  <c r="AF158" i="2"/>
  <c r="H158" i="1"/>
  <c r="AF193" i="2"/>
  <c r="H193" i="1"/>
  <c r="AF107" i="2"/>
  <c r="H107" i="1"/>
  <c r="AF178" i="2"/>
  <c r="H178" i="1"/>
  <c r="AF195" i="2"/>
  <c r="H195" i="1"/>
  <c r="AF118" i="2"/>
  <c r="H118" i="1"/>
  <c r="AF188" i="2"/>
  <c r="H188" i="1"/>
  <c r="J12" i="1"/>
  <c r="AK12" i="2"/>
  <c r="L12" i="1" s="1"/>
  <c r="AF121" i="2"/>
  <c r="H121" i="1"/>
  <c r="AF174" i="2"/>
  <c r="H174" i="1"/>
  <c r="AF116" i="2"/>
  <c r="H116" i="1"/>
  <c r="AF127" i="2"/>
  <c r="H127" i="1"/>
  <c r="AF115" i="2"/>
  <c r="H115" i="1"/>
  <c r="AF130" i="2"/>
  <c r="H130" i="1"/>
  <c r="AF200" i="2"/>
  <c r="H200" i="1"/>
  <c r="AF133" i="2"/>
  <c r="H133" i="1"/>
  <c r="AF179" i="2"/>
  <c r="H179" i="1"/>
  <c r="AF170" i="2"/>
  <c r="H170" i="1"/>
  <c r="J7" i="1"/>
  <c r="AK7" i="2"/>
  <c r="L7" i="1" s="1"/>
  <c r="J54" i="1"/>
  <c r="AK54" i="2"/>
  <c r="L54" i="1" s="1"/>
  <c r="F141" i="1"/>
  <c r="AF15" i="2"/>
  <c r="AF16" i="2" s="1"/>
  <c r="H15" i="1"/>
  <c r="H16" i="1" s="1"/>
  <c r="AF137" i="2"/>
  <c r="H137" i="1"/>
  <c r="AF120" i="2"/>
  <c r="H120" i="1"/>
  <c r="AF154" i="2"/>
  <c r="H154" i="1"/>
  <c r="AF190" i="2"/>
  <c r="H190" i="1"/>
  <c r="AF183" i="2"/>
  <c r="H183" i="1"/>
  <c r="AF125" i="2"/>
  <c r="H125" i="1"/>
  <c r="AF150" i="2"/>
  <c r="H150" i="1"/>
  <c r="AF187" i="2"/>
  <c r="H187" i="1"/>
  <c r="AF153" i="2"/>
  <c r="H153" i="1"/>
  <c r="AF180" i="2"/>
  <c r="H180" i="1"/>
  <c r="H55" i="1"/>
  <c r="AF131" i="2"/>
  <c r="H131" i="1"/>
  <c r="AF114" i="2"/>
  <c r="H114" i="1"/>
  <c r="AF148" i="2"/>
  <c r="H148" i="1"/>
  <c r="AF184" i="2"/>
  <c r="H184" i="1"/>
  <c r="AF167" i="2"/>
  <c r="H167" i="1"/>
  <c r="AF59" i="2"/>
  <c r="AG59" i="2" s="1"/>
  <c r="AJ59" i="2" s="1"/>
  <c r="K59" i="1" s="1"/>
  <c r="H59" i="1"/>
  <c r="AF124" i="2"/>
  <c r="H124" i="1"/>
  <c r="AF186" i="2"/>
  <c r="H186" i="1"/>
  <c r="AF134" i="2"/>
  <c r="H134" i="1"/>
  <c r="AF163" i="2"/>
  <c r="H163" i="1"/>
  <c r="J9" i="1"/>
  <c r="AK9" i="2"/>
  <c r="L9" i="1" s="1"/>
  <c r="J8" i="1"/>
  <c r="AK8" i="2"/>
  <c r="L8" i="1" s="1"/>
  <c r="AF155" i="2"/>
  <c r="H155" i="1"/>
  <c r="AF165" i="2"/>
  <c r="H165" i="1"/>
  <c r="AF144" i="2"/>
  <c r="H144" i="1"/>
  <c r="F250" i="1"/>
  <c r="F255" i="1"/>
  <c r="AF113" i="2"/>
  <c r="H113" i="1"/>
  <c r="AF147" i="2"/>
  <c r="H147" i="1"/>
  <c r="AF128" i="2"/>
  <c r="H128" i="1"/>
  <c r="AF164" i="2"/>
  <c r="H164" i="1"/>
  <c r="AF198" i="2"/>
  <c r="H198" i="1"/>
  <c r="AF191" i="2"/>
  <c r="H191" i="1"/>
  <c r="AF151" i="2"/>
  <c r="H151" i="1"/>
  <c r="AF168" i="2"/>
  <c r="H168" i="1"/>
  <c r="AF53" i="2"/>
  <c r="H53" i="1"/>
  <c r="AF126" i="2"/>
  <c r="H126" i="1"/>
  <c r="AF196" i="2"/>
  <c r="H196" i="1"/>
  <c r="AF106" i="2"/>
  <c r="H106" i="1"/>
  <c r="AF139" i="2"/>
  <c r="H139" i="1"/>
  <c r="AF122" i="2"/>
  <c r="H122" i="1"/>
  <c r="AF156" i="2"/>
  <c r="H156" i="1"/>
  <c r="AF192" i="2"/>
  <c r="H192" i="1"/>
  <c r="AF177" i="2"/>
  <c r="H177" i="1"/>
  <c r="AF117" i="2"/>
  <c r="H117" i="1"/>
  <c r="AF140" i="2"/>
  <c r="H140" i="1"/>
  <c r="AF169" i="2"/>
  <c r="H169" i="1"/>
  <c r="AF119" i="2"/>
  <c r="H119" i="1"/>
  <c r="AF152" i="2"/>
  <c r="H152" i="1"/>
  <c r="AF189" i="2"/>
  <c r="H189" i="1"/>
  <c r="W143" i="2"/>
  <c r="W99" i="2"/>
  <c r="W236" i="2"/>
  <c r="W253" i="2"/>
  <c r="W219" i="2"/>
  <c r="W82" i="2"/>
  <c r="W242" i="2"/>
  <c r="W101" i="2"/>
  <c r="W95" i="2"/>
  <c r="W90" i="2"/>
  <c r="W261" i="2"/>
  <c r="W84" i="2"/>
  <c r="W213" i="2"/>
  <c r="W249" i="2"/>
  <c r="W265" i="2"/>
  <c r="W239" i="2"/>
  <c r="W98" i="2"/>
  <c r="W78" i="2"/>
  <c r="W215" i="2"/>
  <c r="W80" i="2"/>
  <c r="W100" i="2"/>
  <c r="W91" i="2"/>
  <c r="W235" i="2"/>
  <c r="W224" i="2"/>
  <c r="W238" i="2"/>
  <c r="W103" i="2"/>
  <c r="W283" i="2"/>
  <c r="W31" i="2"/>
  <c r="W89" i="2"/>
  <c r="W222" i="2"/>
  <c r="W94" i="2"/>
  <c r="W93" i="2"/>
  <c r="W282" i="2"/>
  <c r="W79" i="2"/>
  <c r="W220" i="2"/>
  <c r="W74" i="2"/>
  <c r="W233" i="2"/>
  <c r="W234" i="2"/>
  <c r="W76" i="2"/>
  <c r="W264" i="2"/>
  <c r="W88" i="2"/>
  <c r="W232" i="2"/>
  <c r="W105" i="2"/>
  <c r="W102" i="2"/>
  <c r="W252" i="2"/>
  <c r="W241" i="2"/>
  <c r="W110" i="2"/>
  <c r="W75" i="2"/>
  <c r="W262" i="2"/>
  <c r="W173" i="2"/>
  <c r="W104" i="2"/>
  <c r="W240" i="2"/>
  <c r="W221" i="2"/>
  <c r="W77" i="2"/>
  <c r="W231" i="2"/>
  <c r="W97" i="2"/>
  <c r="W109" i="2"/>
  <c r="W92" i="2"/>
  <c r="W83" i="2"/>
  <c r="W223" i="2"/>
  <c r="W263" i="2"/>
  <c r="W49" i="2"/>
  <c r="W87" i="2"/>
  <c r="W254" i="2"/>
  <c r="W269" i="2"/>
  <c r="W81" i="2"/>
  <c r="W260" i="2"/>
  <c r="W86" i="2"/>
  <c r="W85" i="2"/>
  <c r="W96" i="2"/>
  <c r="W268" i="2"/>
  <c r="W211" i="2"/>
  <c r="W212" i="2"/>
  <c r="W65" i="2"/>
  <c r="W108" i="2"/>
  <c r="B63" i="2"/>
  <c r="R63" i="2" s="1"/>
  <c r="W63" i="2" s="1"/>
  <c r="AF63" i="2" s="1"/>
  <c r="R62" i="2"/>
  <c r="F62" i="1" s="1"/>
  <c r="F63" i="1" s="1"/>
  <c r="B228" i="2"/>
  <c r="B258" i="2"/>
  <c r="R258" i="2" s="1"/>
  <c r="W258" i="2" s="1"/>
  <c r="AF258" i="2" s="1"/>
  <c r="R257" i="2"/>
  <c r="F257" i="1" s="1"/>
  <c r="F258" i="1" s="1"/>
  <c r="B20" i="2"/>
  <c r="R19" i="2"/>
  <c r="B275" i="2"/>
  <c r="B250" i="2"/>
  <c r="R250" i="2" s="1"/>
  <c r="B60" i="2"/>
  <c r="B44" i="2"/>
  <c r="B255" i="2"/>
  <c r="R255" i="2" s="1"/>
  <c r="W255" i="2" s="1"/>
  <c r="AF255" i="2" s="1"/>
  <c r="B209" i="2"/>
  <c r="R209" i="2" s="1"/>
  <c r="W209" i="2" s="1"/>
  <c r="AF209" i="2" s="1"/>
  <c r="B279" i="2"/>
  <c r="B225" i="2"/>
  <c r="B284" i="2"/>
  <c r="B243" i="2"/>
  <c r="B270" i="2"/>
  <c r="R270" i="2" s="1"/>
  <c r="W270" i="2" s="1"/>
  <c r="AF270" i="2" s="1"/>
  <c r="B216" i="2"/>
  <c r="D67" i="1"/>
  <c r="C69" i="1"/>
  <c r="C286" i="1" s="1"/>
  <c r="C287" i="1" s="1"/>
  <c r="B171" i="2"/>
  <c r="R171" i="2" s="1"/>
  <c r="W171" i="2" s="1"/>
  <c r="AF171" i="2" s="1"/>
  <c r="B51" i="2"/>
  <c r="R51" i="2" s="1"/>
  <c r="W51" i="2" s="1"/>
  <c r="AF51" i="2" s="1"/>
  <c r="B266" i="2"/>
  <c r="R266" i="2" s="1"/>
  <c r="W266" i="2" s="1"/>
  <c r="B141" i="2"/>
  <c r="R141" i="2" s="1"/>
  <c r="W141" i="2" s="1"/>
  <c r="AF141" i="2" s="1"/>
  <c r="D271" i="1"/>
  <c r="D244" i="1"/>
  <c r="AK11" i="2" l="1"/>
  <c r="L11" i="1" s="1"/>
  <c r="B45" i="2"/>
  <c r="F19" i="1"/>
  <c r="F20" i="1" s="1"/>
  <c r="R20" i="2"/>
  <c r="AF81" i="2"/>
  <c r="H81" i="1"/>
  <c r="AF223" i="2"/>
  <c r="H223" i="1"/>
  <c r="AF221" i="2"/>
  <c r="H221" i="1"/>
  <c r="AF262" i="2"/>
  <c r="H262" i="1"/>
  <c r="AF88" i="2"/>
  <c r="H88" i="1"/>
  <c r="AF234" i="2"/>
  <c r="H234" i="1"/>
  <c r="AF79" i="2"/>
  <c r="H79" i="1"/>
  <c r="AF283" i="2"/>
  <c r="H283" i="1"/>
  <c r="AF100" i="2"/>
  <c r="H100" i="1"/>
  <c r="AF213" i="2"/>
  <c r="H213" i="1"/>
  <c r="AF95" i="2"/>
  <c r="H95" i="1"/>
  <c r="AF143" i="2"/>
  <c r="H143" i="1"/>
  <c r="H171" i="1" s="1"/>
  <c r="J144" i="1"/>
  <c r="AK144" i="2"/>
  <c r="L144" i="1" s="1"/>
  <c r="J186" i="1"/>
  <c r="AK186" i="2"/>
  <c r="L186" i="1" s="1"/>
  <c r="J184" i="1"/>
  <c r="AK184" i="2"/>
  <c r="L184" i="1" s="1"/>
  <c r="J114" i="1"/>
  <c r="AK114" i="2"/>
  <c r="L114" i="1" s="1"/>
  <c r="J153" i="1"/>
  <c r="AK153" i="2"/>
  <c r="L153" i="1" s="1"/>
  <c r="J183" i="1"/>
  <c r="AK183" i="2"/>
  <c r="L183" i="1" s="1"/>
  <c r="J137" i="1"/>
  <c r="AK137" i="2"/>
  <c r="L137" i="1" s="1"/>
  <c r="J179" i="1"/>
  <c r="AK179" i="2"/>
  <c r="L179" i="1" s="1"/>
  <c r="J115" i="1"/>
  <c r="AK115" i="2"/>
  <c r="L115" i="1" s="1"/>
  <c r="J116" i="1"/>
  <c r="AK116" i="2"/>
  <c r="L116" i="1" s="1"/>
  <c r="J188" i="1"/>
  <c r="AK188" i="2"/>
  <c r="L188" i="1" s="1"/>
  <c r="J195" i="1"/>
  <c r="AK195" i="2"/>
  <c r="L195" i="1" s="1"/>
  <c r="J158" i="1"/>
  <c r="AK158" i="2"/>
  <c r="L158" i="1" s="1"/>
  <c r="J123" i="1"/>
  <c r="AK123" i="2"/>
  <c r="L123" i="1" s="1"/>
  <c r="J161" i="1"/>
  <c r="AK161" i="2"/>
  <c r="L161" i="1" s="1"/>
  <c r="J50" i="1"/>
  <c r="AK50" i="2"/>
  <c r="L50" i="1" s="1"/>
  <c r="J112" i="1"/>
  <c r="AK112" i="2"/>
  <c r="L112" i="1" s="1"/>
  <c r="J145" i="1"/>
  <c r="AK145" i="2"/>
  <c r="L145" i="1" s="1"/>
  <c r="J149" i="1"/>
  <c r="AK149" i="2"/>
  <c r="L149" i="1" s="1"/>
  <c r="J194" i="1"/>
  <c r="AK194" i="2"/>
  <c r="L194" i="1" s="1"/>
  <c r="AF85" i="2"/>
  <c r="H85" i="1"/>
  <c r="AF231" i="2"/>
  <c r="H231" i="1"/>
  <c r="AF240" i="2"/>
  <c r="H240" i="1"/>
  <c r="AF102" i="2"/>
  <c r="H102" i="1"/>
  <c r="AF233" i="2"/>
  <c r="H233" i="1"/>
  <c r="AF222" i="2"/>
  <c r="H222" i="1"/>
  <c r="AF103" i="2"/>
  <c r="H103" i="1"/>
  <c r="AF80" i="2"/>
  <c r="H80" i="1"/>
  <c r="AF239" i="2"/>
  <c r="H239" i="1"/>
  <c r="AF101" i="2"/>
  <c r="H101" i="1"/>
  <c r="AF253" i="2"/>
  <c r="H253" i="1"/>
  <c r="J152" i="1"/>
  <c r="AK152" i="2"/>
  <c r="L152" i="1" s="1"/>
  <c r="J117" i="1"/>
  <c r="AK117" i="2"/>
  <c r="L117" i="1" s="1"/>
  <c r="J192" i="1"/>
  <c r="AK192" i="2"/>
  <c r="L192" i="1" s="1"/>
  <c r="J122" i="1"/>
  <c r="AK122" i="2"/>
  <c r="L122" i="1" s="1"/>
  <c r="AK106" i="2"/>
  <c r="L106" i="1" s="1"/>
  <c r="J106" i="1"/>
  <c r="J126" i="1"/>
  <c r="AK126" i="2"/>
  <c r="L126" i="1" s="1"/>
  <c r="J168" i="1"/>
  <c r="AK168" i="2"/>
  <c r="L168" i="1" s="1"/>
  <c r="J191" i="1"/>
  <c r="AK191" i="2"/>
  <c r="L191" i="1" s="1"/>
  <c r="J164" i="1"/>
  <c r="AK164" i="2"/>
  <c r="L164" i="1" s="1"/>
  <c r="J147" i="1"/>
  <c r="AK147" i="2"/>
  <c r="L147" i="1" s="1"/>
  <c r="F271" i="1"/>
  <c r="AF108" i="2"/>
  <c r="H108" i="1"/>
  <c r="AF268" i="2"/>
  <c r="H268" i="1"/>
  <c r="AF86" i="2"/>
  <c r="H86" i="1"/>
  <c r="AF254" i="2"/>
  <c r="H254" i="1"/>
  <c r="AF263" i="2"/>
  <c r="H263" i="1"/>
  <c r="AF92" i="2"/>
  <c r="H92" i="1"/>
  <c r="AF104" i="2"/>
  <c r="H104" i="1"/>
  <c r="AF110" i="2"/>
  <c r="H110" i="1"/>
  <c r="AF105" i="2"/>
  <c r="H105" i="1"/>
  <c r="AF74" i="2"/>
  <c r="H74" i="1"/>
  <c r="AF89" i="2"/>
  <c r="H89" i="1"/>
  <c r="AF238" i="2"/>
  <c r="H238" i="1"/>
  <c r="AF235" i="2"/>
  <c r="H235" i="1"/>
  <c r="AF215" i="2"/>
  <c r="H215" i="1"/>
  <c r="AF265" i="2"/>
  <c r="H265" i="1"/>
  <c r="AF261" i="2"/>
  <c r="H261" i="1"/>
  <c r="AF242" i="2"/>
  <c r="H242" i="1"/>
  <c r="AF236" i="2"/>
  <c r="H236" i="1"/>
  <c r="J165" i="1"/>
  <c r="AK165" i="2"/>
  <c r="L165" i="1" s="1"/>
  <c r="J163" i="1"/>
  <c r="AK163" i="2"/>
  <c r="L163" i="1" s="1"/>
  <c r="J124" i="1"/>
  <c r="AK124" i="2"/>
  <c r="L124" i="1" s="1"/>
  <c r="J167" i="1"/>
  <c r="AK167" i="2"/>
  <c r="L167" i="1" s="1"/>
  <c r="J148" i="1"/>
  <c r="AK148" i="2"/>
  <c r="L148" i="1" s="1"/>
  <c r="J131" i="1"/>
  <c r="AK131" i="2"/>
  <c r="L131" i="1" s="1"/>
  <c r="J180" i="1"/>
  <c r="AK180" i="2"/>
  <c r="L180" i="1" s="1"/>
  <c r="J187" i="1"/>
  <c r="AK187" i="2"/>
  <c r="L187" i="1" s="1"/>
  <c r="J125" i="1"/>
  <c r="AK125" i="2"/>
  <c r="L125" i="1" s="1"/>
  <c r="J190" i="1"/>
  <c r="AK190" i="2"/>
  <c r="L190" i="1" s="1"/>
  <c r="J120" i="1"/>
  <c r="AK120" i="2"/>
  <c r="L120" i="1" s="1"/>
  <c r="J15" i="1"/>
  <c r="J16" i="1" s="1"/>
  <c r="AK15" i="2"/>
  <c r="J170" i="1"/>
  <c r="AK170" i="2"/>
  <c r="L170" i="1" s="1"/>
  <c r="AK133" i="2"/>
  <c r="L133" i="1" s="1"/>
  <c r="J133" i="1"/>
  <c r="J130" i="1"/>
  <c r="AK130" i="2"/>
  <c r="L130" i="1" s="1"/>
  <c r="J127" i="1"/>
  <c r="AK127" i="2"/>
  <c r="L127" i="1" s="1"/>
  <c r="AK174" i="2"/>
  <c r="L174" i="1" s="1"/>
  <c r="J174" i="1"/>
  <c r="J118" i="1"/>
  <c r="AK118" i="2"/>
  <c r="L118" i="1" s="1"/>
  <c r="J178" i="1"/>
  <c r="AK178" i="2"/>
  <c r="L178" i="1" s="1"/>
  <c r="J193" i="1"/>
  <c r="AK193" i="2"/>
  <c r="L193" i="1" s="1"/>
  <c r="J176" i="1"/>
  <c r="AK176" i="2"/>
  <c r="L176" i="1" s="1"/>
  <c r="J157" i="1"/>
  <c r="AK157" i="2"/>
  <c r="L157" i="1" s="1"/>
  <c r="J197" i="1"/>
  <c r="AK197" i="2"/>
  <c r="L197" i="1" s="1"/>
  <c r="J135" i="1"/>
  <c r="AK135" i="2"/>
  <c r="L135" i="1" s="1"/>
  <c r="J132" i="1"/>
  <c r="AK132" i="2"/>
  <c r="L132" i="1" s="1"/>
  <c r="J175" i="1"/>
  <c r="AK175" i="2"/>
  <c r="L175" i="1" s="1"/>
  <c r="J146" i="1"/>
  <c r="AK146" i="2"/>
  <c r="L146" i="1" s="1"/>
  <c r="J129" i="1"/>
  <c r="AK129" i="2"/>
  <c r="L129" i="1" s="1"/>
  <c r="J159" i="1"/>
  <c r="AK159" i="2"/>
  <c r="L159" i="1" s="1"/>
  <c r="J166" i="1"/>
  <c r="AK166" i="2"/>
  <c r="L166" i="1" s="1"/>
  <c r="J181" i="1"/>
  <c r="AK181" i="2"/>
  <c r="L181" i="1" s="1"/>
  <c r="J199" i="1"/>
  <c r="AK199" i="2"/>
  <c r="L199" i="1" s="1"/>
  <c r="AF212" i="2"/>
  <c r="H212" i="1"/>
  <c r="AF49" i="2"/>
  <c r="H49" i="1"/>
  <c r="H51" i="1" s="1"/>
  <c r="AF97" i="2"/>
  <c r="H97" i="1"/>
  <c r="AF252" i="2"/>
  <c r="H252" i="1"/>
  <c r="AF94" i="2"/>
  <c r="H94" i="1"/>
  <c r="AF98" i="2"/>
  <c r="H98" i="1"/>
  <c r="AF219" i="2"/>
  <c r="H219" i="1"/>
  <c r="J155" i="1"/>
  <c r="AK155" i="2"/>
  <c r="L155" i="1" s="1"/>
  <c r="J134" i="1"/>
  <c r="AK134" i="2"/>
  <c r="L134" i="1" s="1"/>
  <c r="J59" i="1"/>
  <c r="AK59" i="2"/>
  <c r="L59" i="1" s="1"/>
  <c r="J150" i="1"/>
  <c r="AK150" i="2"/>
  <c r="L150" i="1" s="1"/>
  <c r="J154" i="1"/>
  <c r="AK154" i="2"/>
  <c r="L154" i="1" s="1"/>
  <c r="J200" i="1"/>
  <c r="AK200" i="2"/>
  <c r="L200" i="1" s="1"/>
  <c r="J121" i="1"/>
  <c r="AK121" i="2"/>
  <c r="L121" i="1" s="1"/>
  <c r="J107" i="1"/>
  <c r="AK107" i="2"/>
  <c r="L107" i="1" s="1"/>
  <c r="AK138" i="2"/>
  <c r="L138" i="1" s="1"/>
  <c r="J138" i="1"/>
  <c r="J160" i="1"/>
  <c r="AK160" i="2"/>
  <c r="L160" i="1" s="1"/>
  <c r="J182" i="1"/>
  <c r="AK182" i="2"/>
  <c r="L182" i="1" s="1"/>
  <c r="J185" i="1"/>
  <c r="AK185" i="2"/>
  <c r="L185" i="1" s="1"/>
  <c r="J136" i="1"/>
  <c r="AK136" i="2"/>
  <c r="L136" i="1" s="1"/>
  <c r="AF211" i="2"/>
  <c r="H211" i="1"/>
  <c r="AF269" i="2"/>
  <c r="H269" i="1"/>
  <c r="AF83" i="2"/>
  <c r="H83" i="1"/>
  <c r="AF75" i="2"/>
  <c r="H75" i="1"/>
  <c r="AF264" i="2"/>
  <c r="H264" i="1"/>
  <c r="AF282" i="2"/>
  <c r="H282" i="1"/>
  <c r="AF224" i="2"/>
  <c r="H224" i="1"/>
  <c r="AF84" i="2"/>
  <c r="H84" i="1"/>
  <c r="J169" i="1"/>
  <c r="AK169" i="2"/>
  <c r="L169" i="1" s="1"/>
  <c r="AF65" i="2"/>
  <c r="H65" i="1"/>
  <c r="H66" i="1" s="1"/>
  <c r="AF96" i="2"/>
  <c r="H96" i="1"/>
  <c r="H260" i="1"/>
  <c r="AF87" i="2"/>
  <c r="H87" i="1"/>
  <c r="AF109" i="2"/>
  <c r="H109" i="1"/>
  <c r="AF77" i="2"/>
  <c r="H77" i="1"/>
  <c r="AF173" i="2"/>
  <c r="H173" i="1"/>
  <c r="H209" i="1" s="1"/>
  <c r="AF241" i="2"/>
  <c r="H241" i="1"/>
  <c r="AF232" i="2"/>
  <c r="H232" i="1"/>
  <c r="AF76" i="2"/>
  <c r="H76" i="1"/>
  <c r="AF220" i="2"/>
  <c r="H220" i="1"/>
  <c r="AF93" i="2"/>
  <c r="H93" i="1"/>
  <c r="AF31" i="2"/>
  <c r="H31" i="1"/>
  <c r="AF91" i="2"/>
  <c r="H91" i="1"/>
  <c r="AF78" i="2"/>
  <c r="H78" i="1"/>
  <c r="AF249" i="2"/>
  <c r="H249" i="1"/>
  <c r="AF90" i="2"/>
  <c r="H90" i="1"/>
  <c r="AF82" i="2"/>
  <c r="H82" i="1"/>
  <c r="AF99" i="2"/>
  <c r="H99" i="1"/>
  <c r="J189" i="1"/>
  <c r="AK189" i="2"/>
  <c r="L189" i="1" s="1"/>
  <c r="J119" i="1"/>
  <c r="AK119" i="2"/>
  <c r="L119" i="1" s="1"/>
  <c r="J140" i="1"/>
  <c r="AK140" i="2"/>
  <c r="L140" i="1" s="1"/>
  <c r="J177" i="1"/>
  <c r="AK177" i="2"/>
  <c r="L177" i="1" s="1"/>
  <c r="J156" i="1"/>
  <c r="AK156" i="2"/>
  <c r="L156" i="1" s="1"/>
  <c r="J139" i="1"/>
  <c r="AK139" i="2"/>
  <c r="L139" i="1" s="1"/>
  <c r="J196" i="1"/>
  <c r="AK196" i="2"/>
  <c r="L196" i="1" s="1"/>
  <c r="J53" i="1"/>
  <c r="AK53" i="2"/>
  <c r="L53" i="1" s="1"/>
  <c r="J151" i="1"/>
  <c r="AK151" i="2"/>
  <c r="L151" i="1" s="1"/>
  <c r="J198" i="1"/>
  <c r="AK198" i="2"/>
  <c r="L198" i="1" s="1"/>
  <c r="J128" i="1"/>
  <c r="AK128" i="2"/>
  <c r="L128" i="1" s="1"/>
  <c r="J113" i="1"/>
  <c r="AK113" i="2"/>
  <c r="L113" i="1" s="1"/>
  <c r="AJ270" i="2"/>
  <c r="AK270" i="2" s="1"/>
  <c r="AJ51" i="2"/>
  <c r="AK51" i="2" s="1"/>
  <c r="AJ255" i="2"/>
  <c r="AK255" i="2" s="1"/>
  <c r="AJ141" i="2"/>
  <c r="AK141" i="2" s="1"/>
  <c r="AJ66" i="2"/>
  <c r="AK66" i="2" s="1"/>
  <c r="AJ266" i="2"/>
  <c r="AJ225" i="2"/>
  <c r="AJ209" i="2"/>
  <c r="AK209" i="2" s="1"/>
  <c r="AJ171" i="2"/>
  <c r="AK171" i="2" s="1"/>
  <c r="W257" i="2"/>
  <c r="W19" i="2"/>
  <c r="W20" i="2" s="1"/>
  <c r="W62" i="2"/>
  <c r="B67" i="2"/>
  <c r="B244" i="2"/>
  <c r="B271" i="2"/>
  <c r="R271" i="2" s="1"/>
  <c r="L15" i="1" l="1"/>
  <c r="L16" i="1" s="1"/>
  <c r="AK16" i="2"/>
  <c r="H255" i="1"/>
  <c r="AF257" i="2"/>
  <c r="H257" i="1"/>
  <c r="H258" i="1" s="1"/>
  <c r="J249" i="1"/>
  <c r="AK249" i="2"/>
  <c r="L249" i="1" s="1"/>
  <c r="J77" i="1"/>
  <c r="AK77" i="2"/>
  <c r="L77" i="1" s="1"/>
  <c r="J100" i="1"/>
  <c r="AK100" i="2"/>
  <c r="L100" i="1" s="1"/>
  <c r="J88" i="1"/>
  <c r="AK88" i="2"/>
  <c r="L88" i="1" s="1"/>
  <c r="J84" i="1"/>
  <c r="AK84" i="2"/>
  <c r="L84" i="1" s="1"/>
  <c r="J282" i="1"/>
  <c r="AK282" i="2"/>
  <c r="L282" i="1" s="1"/>
  <c r="J75" i="1"/>
  <c r="AK75" i="2"/>
  <c r="L75" i="1" s="1"/>
  <c r="J269" i="1"/>
  <c r="AK269" i="2"/>
  <c r="L269" i="1" s="1"/>
  <c r="J98" i="1"/>
  <c r="AK98" i="2"/>
  <c r="L98" i="1" s="1"/>
  <c r="J252" i="1"/>
  <c r="AK252" i="2"/>
  <c r="L252" i="1" s="1"/>
  <c r="J49" i="1"/>
  <c r="J51" i="1" s="1"/>
  <c r="AK49" i="2"/>
  <c r="L49" i="1" s="1"/>
  <c r="L51" i="1" s="1"/>
  <c r="J236" i="1"/>
  <c r="AK236" i="2"/>
  <c r="L236" i="1" s="1"/>
  <c r="J261" i="1"/>
  <c r="AK261" i="2"/>
  <c r="L261" i="1" s="1"/>
  <c r="J215" i="1"/>
  <c r="AK215" i="2"/>
  <c r="L215" i="1" s="1"/>
  <c r="J238" i="1"/>
  <c r="AK238" i="2"/>
  <c r="L238" i="1" s="1"/>
  <c r="J110" i="1"/>
  <c r="AK110" i="2"/>
  <c r="L110" i="1" s="1"/>
  <c r="J263" i="1"/>
  <c r="AK263" i="2"/>
  <c r="L263" i="1" s="1"/>
  <c r="J86" i="1"/>
  <c r="AK86" i="2"/>
  <c r="L86" i="1" s="1"/>
  <c r="J108" i="1"/>
  <c r="AK108" i="2"/>
  <c r="L108" i="1" s="1"/>
  <c r="AK253" i="2"/>
  <c r="L253" i="1" s="1"/>
  <c r="J253" i="1"/>
  <c r="J239" i="1"/>
  <c r="AK239" i="2"/>
  <c r="L239" i="1" s="1"/>
  <c r="J103" i="1"/>
  <c r="AK103" i="2"/>
  <c r="L103" i="1" s="1"/>
  <c r="J233" i="1"/>
  <c r="AK233" i="2"/>
  <c r="L233" i="1" s="1"/>
  <c r="J240" i="1"/>
  <c r="AK240" i="2"/>
  <c r="L240" i="1" s="1"/>
  <c r="J91" i="1"/>
  <c r="AK91" i="2"/>
  <c r="L91" i="1" s="1"/>
  <c r="J241" i="1"/>
  <c r="AK241" i="2"/>
  <c r="L241" i="1" s="1"/>
  <c r="J95" i="1"/>
  <c r="AK95" i="2"/>
  <c r="L95" i="1" s="1"/>
  <c r="J79" i="1"/>
  <c r="AK79" i="2"/>
  <c r="L79" i="1" s="1"/>
  <c r="J81" i="1"/>
  <c r="AK81" i="2"/>
  <c r="L81" i="1" s="1"/>
  <c r="AF62" i="2"/>
  <c r="H62" i="1"/>
  <c r="H63" i="1" s="1"/>
  <c r="J31" i="1"/>
  <c r="AK31" i="2"/>
  <c r="J173" i="1"/>
  <c r="J209" i="1" s="1"/>
  <c r="AK173" i="2"/>
  <c r="L173" i="1" s="1"/>
  <c r="L209" i="1" s="1"/>
  <c r="J109" i="1"/>
  <c r="AK109" i="2"/>
  <c r="L109" i="1" s="1"/>
  <c r="J96" i="1"/>
  <c r="AK96" i="2"/>
  <c r="L96" i="1" s="1"/>
  <c r="H141" i="1"/>
  <c r="H270" i="1"/>
  <c r="J143" i="1"/>
  <c r="J171" i="1" s="1"/>
  <c r="AK143" i="2"/>
  <c r="L143" i="1" s="1"/>
  <c r="L171" i="1" s="1"/>
  <c r="J213" i="1"/>
  <c r="AK213" i="2"/>
  <c r="L213" i="1" s="1"/>
  <c r="J283" i="1"/>
  <c r="AK283" i="2"/>
  <c r="L283" i="1" s="1"/>
  <c r="J234" i="1"/>
  <c r="AK234" i="2"/>
  <c r="L234" i="1" s="1"/>
  <c r="J262" i="1"/>
  <c r="AK262" i="2"/>
  <c r="L262" i="1" s="1"/>
  <c r="J223" i="1"/>
  <c r="AK223" i="2"/>
  <c r="L223" i="1" s="1"/>
  <c r="J82" i="1"/>
  <c r="AK82" i="2"/>
  <c r="L82" i="1" s="1"/>
  <c r="J93" i="1"/>
  <c r="AK93" i="2"/>
  <c r="L93" i="1" s="1"/>
  <c r="J76" i="1"/>
  <c r="AK76" i="2"/>
  <c r="L76" i="1" s="1"/>
  <c r="J65" i="1"/>
  <c r="J66" i="1" s="1"/>
  <c r="AK65" i="2"/>
  <c r="L65" i="1" s="1"/>
  <c r="L66" i="1" s="1"/>
  <c r="J221" i="1"/>
  <c r="AK221" i="2"/>
  <c r="L221" i="1" s="1"/>
  <c r="J99" i="1"/>
  <c r="AK99" i="2"/>
  <c r="L99" i="1" s="1"/>
  <c r="AK90" i="2"/>
  <c r="L90" i="1" s="1"/>
  <c r="J90" i="1"/>
  <c r="J78" i="1"/>
  <c r="AK78" i="2"/>
  <c r="L78" i="1" s="1"/>
  <c r="J220" i="1"/>
  <c r="AK220" i="2"/>
  <c r="L220" i="1" s="1"/>
  <c r="J232" i="1"/>
  <c r="AK232" i="2"/>
  <c r="L232" i="1" s="1"/>
  <c r="J87" i="1"/>
  <c r="AK87" i="2"/>
  <c r="L87" i="1" s="1"/>
  <c r="AF19" i="2"/>
  <c r="AF20" i="2" s="1"/>
  <c r="H19" i="1"/>
  <c r="H20" i="1" s="1"/>
  <c r="H266" i="1"/>
  <c r="J224" i="1"/>
  <c r="AK224" i="2"/>
  <c r="L224" i="1" s="1"/>
  <c r="J264" i="1"/>
  <c r="AK264" i="2"/>
  <c r="L264" i="1" s="1"/>
  <c r="J83" i="1"/>
  <c r="AK83" i="2"/>
  <c r="L83" i="1" s="1"/>
  <c r="J211" i="1"/>
  <c r="AK211" i="2"/>
  <c r="L211" i="1" s="1"/>
  <c r="J219" i="1"/>
  <c r="AK219" i="2"/>
  <c r="L219" i="1" s="1"/>
  <c r="J94" i="1"/>
  <c r="AK94" i="2"/>
  <c r="L94" i="1" s="1"/>
  <c r="J97" i="1"/>
  <c r="AK97" i="2"/>
  <c r="L97" i="1" s="1"/>
  <c r="J212" i="1"/>
  <c r="AK212" i="2"/>
  <c r="L212" i="1" s="1"/>
  <c r="J242" i="1"/>
  <c r="AK242" i="2"/>
  <c r="L242" i="1" s="1"/>
  <c r="J265" i="1"/>
  <c r="AK265" i="2"/>
  <c r="L265" i="1" s="1"/>
  <c r="J235" i="1"/>
  <c r="AK235" i="2"/>
  <c r="L235" i="1" s="1"/>
  <c r="J89" i="1"/>
  <c r="AK89" i="2"/>
  <c r="L89" i="1" s="1"/>
  <c r="AK74" i="2"/>
  <c r="L74" i="1" s="1"/>
  <c r="J74" i="1"/>
  <c r="J105" i="1"/>
  <c r="AK105" i="2"/>
  <c r="L105" i="1" s="1"/>
  <c r="J104" i="1"/>
  <c r="AK104" i="2"/>
  <c r="L104" i="1" s="1"/>
  <c r="J92" i="1"/>
  <c r="AK92" i="2"/>
  <c r="L92" i="1" s="1"/>
  <c r="J254" i="1"/>
  <c r="AK254" i="2"/>
  <c r="L254" i="1" s="1"/>
  <c r="J268" i="1"/>
  <c r="AK268" i="2"/>
  <c r="L268" i="1" s="1"/>
  <c r="J101" i="1"/>
  <c r="AK101" i="2"/>
  <c r="L101" i="1" s="1"/>
  <c r="J80" i="1"/>
  <c r="AK80" i="2"/>
  <c r="L80" i="1" s="1"/>
  <c r="J222" i="1"/>
  <c r="AK222" i="2"/>
  <c r="L222" i="1" s="1"/>
  <c r="J102" i="1"/>
  <c r="AK102" i="2"/>
  <c r="L102" i="1" s="1"/>
  <c r="J231" i="1"/>
  <c r="AK231" i="2"/>
  <c r="L231" i="1" s="1"/>
  <c r="AK85" i="2"/>
  <c r="L85" i="1" s="1"/>
  <c r="J85" i="1"/>
  <c r="AJ228" i="2"/>
  <c r="AJ284" i="2"/>
  <c r="AJ63" i="2"/>
  <c r="AK63" i="2" s="1"/>
  <c r="AJ258" i="2"/>
  <c r="AK258" i="2" s="1"/>
  <c r="B69" i="2"/>
  <c r="L31" i="1" l="1"/>
  <c r="J270" i="1"/>
  <c r="L141" i="1"/>
  <c r="L270" i="1"/>
  <c r="J62" i="1"/>
  <c r="J63" i="1" s="1"/>
  <c r="AK62" i="2"/>
  <c r="L62" i="1" s="1"/>
  <c r="L63" i="1" s="1"/>
  <c r="L255" i="1"/>
  <c r="J19" i="1"/>
  <c r="J20" i="1" s="1"/>
  <c r="AK19" i="2"/>
  <c r="J255" i="1"/>
  <c r="J141" i="1"/>
  <c r="J257" i="1"/>
  <c r="J258" i="1" s="1"/>
  <c r="AK257" i="2"/>
  <c r="L257" i="1" s="1"/>
  <c r="L258" i="1" s="1"/>
  <c r="B286" i="2"/>
  <c r="B287" i="2" s="1"/>
  <c r="L19" i="1" l="1"/>
  <c r="L20" i="1" s="1"/>
  <c r="AK20" i="2"/>
  <c r="E270" i="1" l="1"/>
  <c r="E171" i="1"/>
  <c r="E258" i="1"/>
  <c r="E63" i="1"/>
  <c r="E66" i="1"/>
  <c r="E266" i="1" l="1"/>
  <c r="E141" i="1" l="1"/>
  <c r="E209" i="1" l="1"/>
  <c r="E255" i="1" l="1"/>
  <c r="E250" i="1" l="1"/>
  <c r="E271" i="1" l="1"/>
  <c r="G44" i="2" l="1"/>
  <c r="G13" i="2"/>
  <c r="G45" i="2" l="1"/>
  <c r="Q57" i="2"/>
  <c r="Q56" i="2"/>
  <c r="G14" i="3"/>
  <c r="G225" i="2"/>
  <c r="Q218" i="2"/>
  <c r="Q227" i="2"/>
  <c r="G228" i="2"/>
  <c r="G60" i="2" l="1"/>
  <c r="G67" i="2" s="1"/>
  <c r="G69" i="2" s="1"/>
  <c r="Q228" i="2"/>
  <c r="R228" i="2" s="1"/>
  <c r="W228" i="2" s="1"/>
  <c r="AF228" i="2" s="1"/>
  <c r="AK228" i="2" s="1"/>
  <c r="E227" i="1"/>
  <c r="E228" i="1" s="1"/>
  <c r="R227" i="2"/>
  <c r="Q225" i="2"/>
  <c r="R225" i="2" s="1"/>
  <c r="W225" i="2" s="1"/>
  <c r="E218" i="1"/>
  <c r="E225" i="1" s="1"/>
  <c r="R218" i="2"/>
  <c r="Q60" i="2"/>
  <c r="E56" i="1"/>
  <c r="R56" i="2"/>
  <c r="E57" i="1"/>
  <c r="R57" i="2"/>
  <c r="E60" i="1" l="1"/>
  <c r="E67" i="1" s="1"/>
  <c r="F227" i="1"/>
  <c r="F228" i="1" s="1"/>
  <c r="W227" i="2"/>
  <c r="F57" i="1"/>
  <c r="W57" i="2"/>
  <c r="Q67" i="2"/>
  <c r="R67" i="2" s="1"/>
  <c r="W67" i="2" s="1"/>
  <c r="R60" i="2"/>
  <c r="W60" i="2" s="1"/>
  <c r="F218" i="1"/>
  <c r="F225" i="1" s="1"/>
  <c r="W218" i="2"/>
  <c r="F56" i="1"/>
  <c r="W56" i="2"/>
  <c r="AF56" i="2" l="1"/>
  <c r="AG56" i="2" s="1"/>
  <c r="AJ56" i="2" s="1"/>
  <c r="K56" i="1" s="1"/>
  <c r="H56" i="1"/>
  <c r="H227" i="1"/>
  <c r="H228" i="1" s="1"/>
  <c r="AF227" i="2"/>
  <c r="F60" i="1"/>
  <c r="F67" i="1" s="1"/>
  <c r="H218" i="1"/>
  <c r="H225" i="1" s="1"/>
  <c r="AF57" i="2"/>
  <c r="AG57" i="2" s="1"/>
  <c r="AJ57" i="2" s="1"/>
  <c r="K57" i="1" s="1"/>
  <c r="H57" i="1"/>
  <c r="H60" i="1" l="1"/>
  <c r="H67" i="1" s="1"/>
  <c r="J227" i="1"/>
  <c r="J228" i="1" s="1"/>
  <c r="AK227" i="2"/>
  <c r="L227" i="1" s="1"/>
  <c r="L228" i="1" s="1"/>
  <c r="J56" i="1"/>
  <c r="AK56" i="2"/>
  <c r="L56" i="1" s="1"/>
  <c r="AK57" i="2"/>
  <c r="L57" i="1" s="1"/>
  <c r="J57" i="1"/>
  <c r="B29" i="1" l="1"/>
  <c r="B45" i="1" s="1"/>
  <c r="B69" i="1" s="1"/>
  <c r="B286" i="1" s="1"/>
  <c r="B287" i="1" s="1"/>
  <c r="D28" i="1"/>
  <c r="D29" i="1" s="1"/>
  <c r="D45" i="1" s="1"/>
  <c r="D69" i="1" s="1"/>
  <c r="D286" i="1" s="1"/>
  <c r="D287" i="1" s="1"/>
  <c r="G243" i="2" l="1"/>
  <c r="G216" i="2" l="1"/>
  <c r="G244" i="2" s="1"/>
  <c r="G275" i="2" l="1"/>
  <c r="G279" i="2" l="1"/>
  <c r="G286" i="2" s="1"/>
  <c r="G287" i="2" s="1"/>
  <c r="G1" i="2" l="1"/>
  <c r="AG13" i="2" l="1"/>
  <c r="J275" i="2" l="1"/>
  <c r="J243" i="2"/>
  <c r="J244" i="2" s="1"/>
  <c r="Q230" i="2"/>
  <c r="E230" i="1" l="1"/>
  <c r="R230" i="2"/>
  <c r="J279" i="2"/>
  <c r="J286" i="2" s="1"/>
  <c r="J287" i="2" s="1"/>
  <c r="J1" i="2" l="1"/>
  <c r="F230" i="1"/>
  <c r="W230" i="2"/>
  <c r="H230" i="1" l="1"/>
  <c r="AF230" i="2"/>
  <c r="J230" i="1" l="1"/>
  <c r="AK230" i="2"/>
  <c r="L230" i="1" s="1"/>
  <c r="AH13" i="2" l="1"/>
  <c r="AH45" i="2" s="1"/>
  <c r="AH69" i="2" s="1"/>
  <c r="AJ10" i="2"/>
  <c r="K10" i="1" l="1"/>
  <c r="K13" i="1" s="1"/>
  <c r="AJ13" i="2"/>
  <c r="AG44" i="2" l="1"/>
  <c r="AG45" i="2" s="1"/>
  <c r="AJ40" i="2"/>
  <c r="K40" i="1" l="1"/>
  <c r="K44" i="1" s="1"/>
  <c r="K45" i="1" s="1"/>
  <c r="AJ44" i="2"/>
  <c r="AJ45" i="2" s="1"/>
  <c r="C243" i="2" l="1"/>
  <c r="P279" i="2"/>
  <c r="P286" i="2" s="1"/>
  <c r="P287" i="2" s="1"/>
  <c r="C13" i="2" l="1"/>
  <c r="C45" i="2" s="1"/>
  <c r="C69" i="2" s="1"/>
  <c r="P1" i="2" l="1"/>
  <c r="F279" i="2" l="1"/>
  <c r="F286" i="2" s="1"/>
  <c r="F287" i="2" s="1"/>
  <c r="F1" i="2" l="1"/>
  <c r="AG243" i="2"/>
  <c r="B1" i="2" l="1"/>
  <c r="AH250" i="2" l="1"/>
  <c r="AH271" i="2" s="1"/>
  <c r="AJ248" i="2"/>
  <c r="K248" i="1" l="1"/>
  <c r="K250" i="1" s="1"/>
  <c r="K271" i="1" s="1"/>
  <c r="AJ250" i="2"/>
  <c r="AJ271" i="2" s="1"/>
  <c r="D29" i="2" l="1"/>
  <c r="Q28" i="2"/>
  <c r="Q42" i="2"/>
  <c r="D44" i="2"/>
  <c r="Q44" i="2" l="1"/>
  <c r="R42" i="2"/>
  <c r="E42" i="1"/>
  <c r="E44" i="1" s="1"/>
  <c r="E28" i="1"/>
  <c r="E29" i="1" s="1"/>
  <c r="R28" i="2"/>
  <c r="Q29" i="2"/>
  <c r="F42" i="1" l="1"/>
  <c r="F44" i="1" s="1"/>
  <c r="W42" i="2"/>
  <c r="R44" i="2"/>
  <c r="W28" i="2"/>
  <c r="F28" i="1"/>
  <c r="F29" i="1" s="1"/>
  <c r="R29" i="2"/>
  <c r="W29" i="2" l="1"/>
  <c r="H28" i="1"/>
  <c r="H29" i="1" s="1"/>
  <c r="W44" i="2"/>
  <c r="H42" i="1"/>
  <c r="H44" i="1" s="1"/>
  <c r="D13" i="2" l="1"/>
  <c r="D45" i="2" s="1"/>
  <c r="D69" i="2" s="1"/>
  <c r="Q10" i="2"/>
  <c r="R10" i="2" l="1"/>
  <c r="E10" i="1"/>
  <c r="E13" i="1" s="1"/>
  <c r="E45" i="1" s="1"/>
  <c r="E69" i="1" s="1"/>
  <c r="Q13" i="2"/>
  <c r="Q45" i="2" s="1"/>
  <c r="Q69" i="2" s="1"/>
  <c r="R69" i="2" s="1"/>
  <c r="W69" i="2" s="1"/>
  <c r="D243" i="2" l="1"/>
  <c r="Q237" i="2"/>
  <c r="F10" i="1"/>
  <c r="F13" i="1" s="1"/>
  <c r="F45" i="1" s="1"/>
  <c r="F69" i="1" s="1"/>
  <c r="R13" i="2"/>
  <c r="R45" i="2" s="1"/>
  <c r="W10" i="2"/>
  <c r="I279" i="2"/>
  <c r="I216" i="2"/>
  <c r="I244" i="2" s="1"/>
  <c r="I286" i="2" l="1"/>
  <c r="I287" i="2" s="1"/>
  <c r="E237" i="1"/>
  <c r="E243" i="1" s="1"/>
  <c r="R237" i="2"/>
  <c r="Q243" i="2"/>
  <c r="W13" i="2"/>
  <c r="W45" i="2" s="1"/>
  <c r="H10" i="1"/>
  <c r="H13" i="1" s="1"/>
  <c r="H45" i="1" s="1"/>
  <c r="H69" i="1" s="1"/>
  <c r="I1" i="2" l="1"/>
  <c r="F237" i="1"/>
  <c r="F243" i="1" s="1"/>
  <c r="W237" i="2"/>
  <c r="R243" i="2"/>
  <c r="W243" i="2" s="1"/>
  <c r="H237" i="1" l="1"/>
  <c r="H243" i="1" s="1"/>
  <c r="AE260" i="2" l="1"/>
  <c r="AC266" i="2"/>
  <c r="AC271" i="2" s="1"/>
  <c r="I260" i="1" l="1"/>
  <c r="I266" i="1" s="1"/>
  <c r="AE266" i="2"/>
  <c r="AF266" i="2" s="1"/>
  <c r="AK266" i="2" s="1"/>
  <c r="AF260" i="2"/>
  <c r="AK260" i="2" l="1"/>
  <c r="L260" i="1" s="1"/>
  <c r="L266" i="1" s="1"/>
  <c r="J260" i="1"/>
  <c r="J266" i="1" s="1"/>
  <c r="AC279" i="2"/>
  <c r="AC286" i="2" s="1"/>
  <c r="AC287" i="2" s="1"/>
  <c r="AB279" i="2"/>
  <c r="AB286" i="2" s="1"/>
  <c r="AB287" i="2" s="1"/>
  <c r="AB1" i="2" l="1"/>
  <c r="AC1" i="2"/>
  <c r="AE218" i="2"/>
  <c r="AD225" i="2"/>
  <c r="AD244" i="2" s="1"/>
  <c r="AE225" i="2" l="1"/>
  <c r="AF218" i="2"/>
  <c r="I218" i="1"/>
  <c r="I225" i="1" s="1"/>
  <c r="AD279" i="2"/>
  <c r="AD286" i="2" s="1"/>
  <c r="AD287" i="2" s="1"/>
  <c r="J218" i="1" l="1"/>
  <c r="J225" i="1" s="1"/>
  <c r="AK218" i="2"/>
  <c r="L218" i="1" s="1"/>
  <c r="L225" i="1" s="1"/>
  <c r="AF225" i="2"/>
  <c r="AK225" i="2" s="1"/>
  <c r="AD1" i="2" l="1"/>
  <c r="C216" i="2" l="1"/>
  <c r="C244" i="2" s="1"/>
  <c r="D216" i="2" l="1"/>
  <c r="D244" i="2" s="1"/>
  <c r="Q214" i="2"/>
  <c r="C275" i="2"/>
  <c r="D275" i="2" l="1"/>
  <c r="Q274" i="2"/>
  <c r="Q216" i="2"/>
  <c r="E214" i="1"/>
  <c r="E216" i="1" s="1"/>
  <c r="E244" i="1" s="1"/>
  <c r="R214" i="2"/>
  <c r="C279" i="2"/>
  <c r="C286" i="2" s="1"/>
  <c r="C287" i="2" s="1"/>
  <c r="AG279" i="2" l="1"/>
  <c r="R216" i="2"/>
  <c r="W216" i="2" s="1"/>
  <c r="Q244" i="2"/>
  <c r="R244" i="2" s="1"/>
  <c r="W244" i="2" s="1"/>
  <c r="Q275" i="2"/>
  <c r="R274" i="2"/>
  <c r="E274" i="1"/>
  <c r="E275" i="1" s="1"/>
  <c r="F214" i="1"/>
  <c r="F216" i="1" s="1"/>
  <c r="F244" i="1" s="1"/>
  <c r="W214" i="2"/>
  <c r="C1" i="2" l="1"/>
  <c r="D279" i="2"/>
  <c r="D286" i="2" s="1"/>
  <c r="D287" i="2" s="1"/>
  <c r="F274" i="1"/>
  <c r="F275" i="1" s="1"/>
  <c r="W274" i="2"/>
  <c r="R275" i="2"/>
  <c r="H214" i="1"/>
  <c r="H216" i="1" s="1"/>
  <c r="H244" i="1" s="1"/>
  <c r="D1" i="2" l="1"/>
  <c r="H274" i="1"/>
  <c r="H275" i="1" s="1"/>
  <c r="W275" i="2"/>
  <c r="AG275" i="2" l="1"/>
  <c r="AG216" i="2"/>
  <c r="AG244" i="2" s="1"/>
  <c r="AE43" i="2" l="1"/>
  <c r="I43" i="1" l="1"/>
  <c r="AF43" i="2"/>
  <c r="AE42" i="2"/>
  <c r="I42" i="1" l="1"/>
  <c r="AF42" i="2"/>
  <c r="J43" i="1"/>
  <c r="AK43" i="2"/>
  <c r="L43" i="1" s="1"/>
  <c r="AE40" i="2"/>
  <c r="X44" i="2"/>
  <c r="AK42" i="2" l="1"/>
  <c r="L42" i="1" s="1"/>
  <c r="J42" i="1"/>
  <c r="I40" i="1"/>
  <c r="I44" i="1" s="1"/>
  <c r="AF40" i="2"/>
  <c r="AE44" i="2"/>
  <c r="J40" i="1" l="1"/>
  <c r="J44" i="1" s="1"/>
  <c r="AK40" i="2"/>
  <c r="AF44" i="2"/>
  <c r="L40" i="1" l="1"/>
  <c r="L44" i="1" s="1"/>
  <c r="AK44" i="2"/>
  <c r="AE55" i="2" l="1"/>
  <c r="X60" i="2"/>
  <c r="X67" i="2" s="1"/>
  <c r="AE60" i="2" l="1"/>
  <c r="I55" i="1"/>
  <c r="I60" i="1" s="1"/>
  <c r="I67" i="1" s="1"/>
  <c r="AF55" i="2"/>
  <c r="J55" i="1" l="1"/>
  <c r="J60" i="1" s="1"/>
  <c r="J67" i="1" s="1"/>
  <c r="AG55" i="2"/>
  <c r="AF60" i="2"/>
  <c r="AE67" i="2"/>
  <c r="AF67" i="2" s="1"/>
  <c r="AJ55" i="2" l="1"/>
  <c r="AG60" i="2"/>
  <c r="AG67" i="2" s="1"/>
  <c r="AG69" i="2" s="1"/>
  <c r="AG286" i="2" s="1"/>
  <c r="AG287" i="2" s="1"/>
  <c r="AJ60" i="2" l="1"/>
  <c r="K55" i="1"/>
  <c r="K60" i="1" s="1"/>
  <c r="K67" i="1" s="1"/>
  <c r="K69" i="1" s="1"/>
  <c r="AK55" i="2"/>
  <c r="L55" i="1" s="1"/>
  <c r="L60" i="1" s="1"/>
  <c r="L67" i="1" s="1"/>
  <c r="AJ67" i="2" l="1"/>
  <c r="AK60" i="2"/>
  <c r="AJ69" i="2" l="1"/>
  <c r="AK67" i="2"/>
  <c r="AG1" i="2"/>
  <c r="AE28" i="2" l="1"/>
  <c r="X29" i="2"/>
  <c r="AE29" i="2" l="1"/>
  <c r="I28" i="1"/>
  <c r="I29" i="1" s="1"/>
  <c r="AF28" i="2"/>
  <c r="AF29" i="2" l="1"/>
  <c r="AK28" i="2"/>
  <c r="J28" i="1"/>
  <c r="J29" i="1" s="1"/>
  <c r="AK29" i="2" l="1"/>
  <c r="L28" i="1"/>
  <c r="L29" i="1" s="1"/>
  <c r="AE10" i="2" l="1"/>
  <c r="X13" i="2"/>
  <c r="X45" i="2" s="1"/>
  <c r="X69" i="2" s="1"/>
  <c r="AE13" i="2" l="1"/>
  <c r="AE45" i="2" s="1"/>
  <c r="AE69" i="2" s="1"/>
  <c r="AF69" i="2" s="1"/>
  <c r="AK69" i="2" s="1"/>
  <c r="I10" i="1"/>
  <c r="I13" i="1" s="1"/>
  <c r="I45" i="1" s="1"/>
  <c r="I69" i="1" s="1"/>
  <c r="AF10" i="2"/>
  <c r="J10" i="1" l="1"/>
  <c r="J13" i="1" s="1"/>
  <c r="J45" i="1" s="1"/>
  <c r="J69" i="1" s="1"/>
  <c r="AK10" i="2"/>
  <c r="AF13" i="2"/>
  <c r="AF45" i="2" s="1"/>
  <c r="AE214" i="2"/>
  <c r="X216" i="2"/>
  <c r="X275" i="2" l="1"/>
  <c r="AE274" i="2"/>
  <c r="L10" i="1"/>
  <c r="L13" i="1" s="1"/>
  <c r="L45" i="1" s="1"/>
  <c r="L69" i="1" s="1"/>
  <c r="AK13" i="2"/>
  <c r="AK45" i="2" s="1"/>
  <c r="AE237" i="2"/>
  <c r="X243" i="2"/>
  <c r="X244" i="2" s="1"/>
  <c r="I214" i="1"/>
  <c r="I216" i="1" s="1"/>
  <c r="AE216" i="2"/>
  <c r="AF216" i="2" s="1"/>
  <c r="AF214" i="2"/>
  <c r="AE275" i="2" l="1"/>
  <c r="I274" i="1"/>
  <c r="I275" i="1" s="1"/>
  <c r="AF274" i="2"/>
  <c r="J214" i="1"/>
  <c r="J216" i="1" s="1"/>
  <c r="I237" i="1"/>
  <c r="I243" i="1" s="1"/>
  <c r="I244" i="1" s="1"/>
  <c r="AE243" i="2"/>
  <c r="AF237" i="2"/>
  <c r="AF243" i="2" l="1"/>
  <c r="AE244" i="2"/>
  <c r="AF244" i="2" s="1"/>
  <c r="J274" i="1"/>
  <c r="J275" i="1" s="1"/>
  <c r="AF275" i="2"/>
  <c r="J237" i="1"/>
  <c r="J243" i="1" s="1"/>
  <c r="J244" i="1" s="1"/>
  <c r="X279" i="2"/>
  <c r="X286" i="2" s="1"/>
  <c r="X287" i="2" s="1"/>
  <c r="X1" i="2" l="1"/>
  <c r="AI279" i="2" l="1"/>
  <c r="AI286" i="2" s="1"/>
  <c r="AI287" i="2" s="1"/>
  <c r="AI1" i="2" l="1"/>
  <c r="AH243" i="2" l="1"/>
  <c r="AJ237" i="2"/>
  <c r="AJ243" i="2" l="1"/>
  <c r="K237" i="1"/>
  <c r="K243" i="1" s="1"/>
  <c r="AK237" i="2"/>
  <c r="L237" i="1" s="1"/>
  <c r="L243" i="1" s="1"/>
  <c r="AK243" i="2" l="1"/>
  <c r="AH216" i="2"/>
  <c r="AH244" i="2" s="1"/>
  <c r="AJ214" i="2"/>
  <c r="K214" i="1" l="1"/>
  <c r="K216" i="1" s="1"/>
  <c r="K244" i="1" s="1"/>
  <c r="AJ216" i="2"/>
  <c r="AK214" i="2"/>
  <c r="L214" i="1" s="1"/>
  <c r="L216" i="1" s="1"/>
  <c r="L244" i="1" s="1"/>
  <c r="AH275" i="2"/>
  <c r="AJ274" i="2"/>
  <c r="AJ275" i="2" l="1"/>
  <c r="K274" i="1"/>
  <c r="K275" i="1" s="1"/>
  <c r="AK274" i="2"/>
  <c r="AH279" i="2"/>
  <c r="AH286" i="2" s="1"/>
  <c r="AH287" i="2" s="1"/>
  <c r="AJ278" i="2"/>
  <c r="AK216" i="2"/>
  <c r="AJ244" i="2"/>
  <c r="AK244" i="2" l="1"/>
  <c r="AK275" i="2"/>
  <c r="L274" i="1"/>
  <c r="L275" i="1" s="1"/>
  <c r="K278" i="1"/>
  <c r="K279" i="1" s="1"/>
  <c r="K286" i="1" s="1"/>
  <c r="K287" i="1" s="1"/>
  <c r="AJ279" i="2"/>
  <c r="AJ286" i="2" s="1"/>
  <c r="AJ287" i="2" s="1"/>
  <c r="AH1" i="2"/>
  <c r="AJ1" i="2" l="1"/>
  <c r="T279" i="2" l="1"/>
  <c r="T250" i="2"/>
  <c r="T271" i="2" s="1"/>
  <c r="T286" i="2" s="1"/>
  <c r="T287" i="2" s="1"/>
  <c r="V248" i="2"/>
  <c r="G248" i="1" l="1"/>
  <c r="G250" i="1" s="1"/>
  <c r="G271" i="1" s="1"/>
  <c r="W248" i="2"/>
  <c r="V250" i="2"/>
  <c r="Y250" i="2"/>
  <c r="Y271" i="2" s="1"/>
  <c r="AE248" i="2"/>
  <c r="Y279" i="2"/>
  <c r="Y286" i="2" l="1"/>
  <c r="Y287" i="2" s="1"/>
  <c r="W250" i="2"/>
  <c r="V271" i="2"/>
  <c r="W271" i="2" s="1"/>
  <c r="T1" i="2"/>
  <c r="H248" i="1"/>
  <c r="H250" i="1" s="1"/>
  <c r="H271" i="1" s="1"/>
  <c r="AF248" i="2"/>
  <c r="I248" i="1"/>
  <c r="I250" i="1" s="1"/>
  <c r="I271" i="1" s="1"/>
  <c r="AE250" i="2"/>
  <c r="AE271" i="2" s="1"/>
  <c r="AF250" i="2" l="1"/>
  <c r="AK250" i="2" s="1"/>
  <c r="Y1" i="2"/>
  <c r="J248" i="1"/>
  <c r="J250" i="1" s="1"/>
  <c r="J271" i="1" s="1"/>
  <c r="AK248" i="2"/>
  <c r="L248" i="1" s="1"/>
  <c r="L250" i="1" s="1"/>
  <c r="L271" i="1" s="1"/>
  <c r="AF271" i="2"/>
  <c r="AK271" i="2" s="1"/>
  <c r="E279" i="2" l="1"/>
  <c r="Q278" i="2"/>
  <c r="Q279" i="2" l="1"/>
  <c r="R278" i="2"/>
  <c r="E278" i="1"/>
  <c r="E279" i="1" s="1"/>
  <c r="F278" i="1" l="1"/>
  <c r="F279" i="1" s="1"/>
  <c r="R279" i="2"/>
  <c r="Q281" i="2" l="1"/>
  <c r="E284" i="2"/>
  <c r="E286" i="2" s="1"/>
  <c r="E287" i="2" s="1"/>
  <c r="E1" i="2" l="1"/>
  <c r="E281" i="1"/>
  <c r="E284" i="1" s="1"/>
  <c r="E286" i="1" s="1"/>
  <c r="E287" i="1" s="1"/>
  <c r="Q284" i="2"/>
  <c r="Q286" i="2" s="1"/>
  <c r="Q287" i="2" s="1"/>
  <c r="R281" i="2"/>
  <c r="Q1" i="2" l="1"/>
  <c r="F281" i="1"/>
  <c r="F284" i="1" s="1"/>
  <c r="F286" i="1" s="1"/>
  <c r="F287" i="1" s="1"/>
  <c r="R284" i="2"/>
  <c r="R286" i="2" s="1"/>
  <c r="R287" i="2" s="1"/>
  <c r="W281" i="2"/>
  <c r="R1" i="2" l="1"/>
  <c r="A1" i="2" s="1"/>
  <c r="W284" i="2"/>
  <c r="H281" i="1"/>
  <c r="H284" i="1" s="1"/>
  <c r="U279" i="2" l="1"/>
  <c r="U286" i="2" s="1"/>
  <c r="V278" i="2"/>
  <c r="U287" i="2" l="1"/>
  <c r="U1" i="2" s="1"/>
  <c r="AA279" i="2"/>
  <c r="AA286" i="2" s="1"/>
  <c r="AA287" i="2" s="1"/>
  <c r="G278" i="1"/>
  <c r="G279" i="1" s="1"/>
  <c r="G286" i="1" s="1"/>
  <c r="G287" i="1" s="1"/>
  <c r="V279" i="2"/>
  <c r="V286" i="2" s="1"/>
  <c r="V287" i="2" s="1"/>
  <c r="W278" i="2"/>
  <c r="V1" i="2" l="1"/>
  <c r="W279" i="2"/>
  <c r="W286" i="2" s="1"/>
  <c r="W287" i="2" s="1"/>
  <c r="H278" i="1"/>
  <c r="H279" i="1" s="1"/>
  <c r="H286" i="1" s="1"/>
  <c r="H287" i="1" s="1"/>
  <c r="AA1" i="2"/>
  <c r="W1" i="2" l="1"/>
  <c r="Z279" i="2"/>
  <c r="AE278" i="2"/>
  <c r="AE279" i="2" l="1"/>
  <c r="I278" i="1"/>
  <c r="I279" i="1" s="1"/>
  <c r="AF278" i="2"/>
  <c r="J278" i="1" l="1"/>
  <c r="J279" i="1" s="1"/>
  <c r="AK278" i="2"/>
  <c r="AF279" i="2"/>
  <c r="AK279" i="2" l="1"/>
  <c r="L278" i="1"/>
  <c r="L279" i="1" s="1"/>
  <c r="Z284" i="2"/>
  <c r="Z286" i="2" s="1"/>
  <c r="Z287" i="2" s="1"/>
  <c r="AE281" i="2"/>
  <c r="Z1" i="2" l="1"/>
  <c r="AF281" i="2"/>
  <c r="AE284" i="2"/>
  <c r="AE286" i="2" s="1"/>
  <c r="AE287" i="2" s="1"/>
  <c r="I281" i="1"/>
  <c r="I284" i="1" s="1"/>
  <c r="I286" i="1" s="1"/>
  <c r="I287" i="1" s="1"/>
  <c r="AE1" i="2" l="1"/>
  <c r="AK281" i="2"/>
  <c r="AF284" i="2"/>
  <c r="AF286" i="2" s="1"/>
  <c r="AF287" i="2" s="1"/>
  <c r="J281" i="1"/>
  <c r="J284" i="1" s="1"/>
  <c r="J286" i="1" s="1"/>
  <c r="J287" i="1" s="1"/>
  <c r="AF1" i="2" l="1"/>
  <c r="AK284" i="2"/>
  <c r="AK286" i="2" s="1"/>
  <c r="AK287" i="2" s="1"/>
  <c r="L281" i="1"/>
  <c r="L284" i="1" s="1"/>
  <c r="L286" i="1" s="1"/>
  <c r="L287" i="1" s="1"/>
  <c r="AK1" i="2" l="1"/>
</calcChain>
</file>

<file path=xl/sharedStrings.xml><?xml version="1.0" encoding="utf-8"?>
<sst xmlns="http://schemas.openxmlformats.org/spreadsheetml/2006/main" count="676" uniqueCount="351">
  <si>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</si>
  <si>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</si>
  <si>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</si>
  <si>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</si>
  <si>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</si>
  <si>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</si>
  <si>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</si>
  <si>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</si>
  <si>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</si>
  <si>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</si>
  <si>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</si>
  <si>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</si>
  <si>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     (3) 447 - Electric Sales For Resale</t>
  </si>
  <si>
    <t xml:space="preserve">               (3) SUBTOTAL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</si>
  <si>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</si>
  <si>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</si>
  <si>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</si>
  <si>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</si>
  <si>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</si>
  <si>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</si>
  <si>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</si>
  <si>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</si>
  <si>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</si>
  <si>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</si>
  <si>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</si>
  <si>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</si>
  <si>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</si>
  <si>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</si>
  <si>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</si>
  <si>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</si>
  <si>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</si>
  <si>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</si>
  <si>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</si>
  <si>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</si>
  <si>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</si>
  <si>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</si>
  <si>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</si>
  <si>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</si>
  <si>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</si>
  <si>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</si>
  <si>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</si>
  <si>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</si>
  <si>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          (17) SUBTOTAL</t>
  </si>
  <si>
    <t xml:space="preserve">                    (18) SUBTOTAL</t>
  </si>
  <si>
    <t xml:space="preserve">                    (19) SUBTOTAL</t>
  </si>
  <si>
    <t xml:space="preserve">                    (20) SUBTOTAL</t>
  </si>
  <si>
    <t xml:space="preserve">               (21) 908 - Customer Assistance Expense</t>
  </si>
  <si>
    <t xml:space="preserve">                    (21) SUBTOTAL</t>
  </si>
  <si>
    <t xml:space="preserve">                    (22) SUBTOTAL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</si>
  <si>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</si>
  <si>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</si>
  <si>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</si>
  <si>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          (24) SUBTOTAL</t>
  </si>
  <si>
    <t xml:space="preserve">                    (25) SUBTOTAL</t>
  </si>
  <si>
    <t xml:space="preserve">                    (26)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</si>
  <si>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</si>
  <si>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</si>
  <si>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</si>
  <si>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</si>
  <si>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</si>
  <si>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          (29) SUBTOTAL</t>
  </si>
  <si>
    <t>NET OPERATING INCOME</t>
  </si>
  <si>
    <t>Direct</t>
  </si>
  <si>
    <t>ACTUAL RESULTS OF</t>
  </si>
  <si>
    <t>OPERATIONS</t>
  </si>
  <si>
    <t>Common</t>
  </si>
  <si>
    <t>Gas Allocated</t>
  </si>
  <si>
    <t>DETAIL BY FERC NEEDED BEGINNING HERE FOR COS!!!!!!!!!!!!!!!!!!!!!!!!!!!!!!!!!!!!!!!!!!!!!!!!!!!!!!!!!!!!!!!!!!!!!!!!!!!!!!!!!!!!!!</t>
  </si>
  <si>
    <t>TOTAL</t>
  </si>
  <si>
    <t>ADJUSTMENTS</t>
  </si>
  <si>
    <t>RESULTS OF</t>
  </si>
  <si>
    <t>12ME June 30, 2018</t>
  </si>
  <si>
    <t>CBR</t>
  </si>
  <si>
    <t>CBR RESTATED</t>
  </si>
  <si>
    <t>ADJUSTMENT</t>
  </si>
  <si>
    <t>EOP RESTATED</t>
  </si>
  <si>
    <t>TO "EOP"</t>
  </si>
  <si>
    <t>(END OF PERIOD)</t>
  </si>
  <si>
    <t>17GRC ERF</t>
  </si>
  <si>
    <t>EOP ANNUALIZED</t>
  </si>
  <si>
    <t>REMOVE</t>
  </si>
  <si>
    <t>ERF ADJUSTED</t>
  </si>
  <si>
    <t>ANNUALIZING</t>
  </si>
  <si>
    <t>NON-ERF</t>
  </si>
  <si>
    <t>OPERATIONS ERF</t>
  </si>
  <si>
    <t>PGA/CRM RELATED</t>
  </si>
  <si>
    <t>TO REMOVE</t>
  </si>
  <si>
    <t>NON-ERF (PGA)</t>
  </si>
  <si>
    <t>NON-ERF (CRM)</t>
  </si>
  <si>
    <t>TAX BENEFIT</t>
  </si>
  <si>
    <t>OF INTEREST</t>
  </si>
  <si>
    <t>ON CRM ADJ.</t>
  </si>
  <si>
    <t xml:space="preserve">     n/a - SALES FOR RESALE-FIRM</t>
  </si>
  <si>
    <t xml:space="preserve">     n/a - SALES TO OTHER UTILITIES</t>
  </si>
  <si>
    <t xml:space="preserve">     3 - MUNICIPAL ADDITIONS</t>
  </si>
  <si>
    <t xml:space="preserve">     4b - OTHER OPERATING REVENUES</t>
  </si>
  <si>
    <t xml:space="preserve">     4a - RENTALS</t>
  </si>
  <si>
    <t xml:space="preserve">          (3) 493 - Rent From Gas Property</t>
  </si>
  <si>
    <t xml:space="preserve">          (4b) 449.1 - Provision for rate refunds E</t>
  </si>
  <si>
    <t xml:space="preserve">          (4b) 450 - Forfeited Discounts</t>
  </si>
  <si>
    <t xml:space="preserve">          (4b) 451 - Electric Misc Service Revenue</t>
  </si>
  <si>
    <t xml:space="preserve">          (4b) 454 - Rent For Electric Property</t>
  </si>
  <si>
    <t xml:space="preserve">          (4b) 456.1 - Other Electric Revenues - Transmission</t>
  </si>
  <si>
    <t xml:space="preserve">          (4b) 456 - Other Electric Revenues</t>
  </si>
  <si>
    <t xml:space="preserve">          (4b) 487 - Forfeited Discounts</t>
  </si>
  <si>
    <t xml:space="preserve">          (4b) 488 - Gas Misc Service Revenues</t>
  </si>
  <si>
    <t xml:space="preserve">          (4b) 4894 - Gas Revenues from Storing Gas of Others</t>
  </si>
  <si>
    <t xml:space="preserve">          (4b) 495 - Other Gas Revenues</t>
  </si>
  <si>
    <t xml:space="preserve">          (4b)  496 - Provision for rate refunds G</t>
  </si>
  <si>
    <t xml:space="preserve">          (4b) 412 - Lease Inc Everett Delta to NWP - Gas</t>
  </si>
  <si>
    <t xml:space="preserve">          (4a) 493 - Rent From Gas Property</t>
  </si>
  <si>
    <t xml:space="preserve">          (3) 480 - Gas Residential Sales</t>
  </si>
  <si>
    <t xml:space="preserve">          (3) 481 - Gas Commercial &amp; Industrial Sales</t>
  </si>
  <si>
    <t xml:space="preserve">          (3) 489 - Rev From Transportation Of Gas To Others</t>
  </si>
  <si>
    <t/>
  </si>
  <si>
    <t>Sub-Transaction</t>
  </si>
  <si>
    <t>StatisticGrp Amount</t>
  </si>
  <si>
    <t>GSC_FFSTAT, GSR_FFSTAT, GST_FFSTAT, GSU_FFSTAT</t>
  </si>
  <si>
    <t>Statistical Rate</t>
  </si>
  <si>
    <t>StatGroup Quantity</t>
  </si>
  <si>
    <t>Rate Category</t>
  </si>
  <si>
    <t>Main Transaction</t>
  </si>
  <si>
    <t>MODEL</t>
  </si>
  <si>
    <t>,Total Billed Amount Incl Tax</t>
  </si>
  <si>
    <t>Key Figures</t>
  </si>
  <si>
    <t>Overall Result</t>
  </si>
  <si>
    <t>Header Line</t>
  </si>
  <si>
    <t>Gas Rental Services Revenue</t>
  </si>
  <si>
    <t>49300142</t>
  </si>
  <si>
    <t>G/L Account</t>
  </si>
  <si>
    <t>Fiscal year/period</t>
  </si>
  <si>
    <t>Industrial - Gas Transportation Svc</t>
  </si>
  <si>
    <t>48900516</t>
  </si>
  <si>
    <t>20 Gas</t>
  </si>
  <si>
    <t>Division</t>
  </si>
  <si>
    <t>Commercial - Gas Transportation Svc</t>
  </si>
  <si>
    <t>48900116</t>
  </si>
  <si>
    <t>Contract Account</t>
  </si>
  <si>
    <t>Industrial Interruptible - Gas Service</t>
  </si>
  <si>
    <t>48100806</t>
  </si>
  <si>
    <t>CO Order</t>
  </si>
  <si>
    <t>Commercial Interruptible - Gas Service</t>
  </si>
  <si>
    <t>48100506</t>
  </si>
  <si>
    <t>Business Partner</t>
  </si>
  <si>
    <t>Industrial Firm - Gas Service</t>
  </si>
  <si>
    <t>48100316</t>
  </si>
  <si>
    <t>Billing Portion</t>
  </si>
  <si>
    <t>Commercial Firm - Gas Service</t>
  </si>
  <si>
    <t>48100016</t>
  </si>
  <si>
    <t>Billing Document</t>
  </si>
  <si>
    <t>Residential - Gas Service</t>
  </si>
  <si>
    <t>48000016</t>
  </si>
  <si>
    <t>Bill Line Item Type</t>
  </si>
  <si>
    <t>Total Billed Amount Incl Tax</t>
  </si>
  <si>
    <t>ADID</t>
  </si>
  <si>
    <t>Table</t>
  </si>
  <si>
    <t>Filter</t>
  </si>
  <si>
    <t xml:space="preserve">          (4b) 493 - Rent From Gas Property</t>
  </si>
  <si>
    <t xml:space="preserve">          16 - OTHER ENERGY SUPPLY EXPENSES</t>
  </si>
  <si>
    <t xml:space="preserve">               (16) 500 - Steam Oper Supv &amp; Engineering</t>
  </si>
  <si>
    <t xml:space="preserve">               (16) 502 - Steam Oper Steam Expenses</t>
  </si>
  <si>
    <t xml:space="preserve">               (16) 505 - Steam Oper Electric Expense</t>
  </si>
  <si>
    <t xml:space="preserve">               (16) 506 - Steam Oper Misc Steam Power</t>
  </si>
  <si>
    <t xml:space="preserve">               (16) 507 - Steam Operations Rents</t>
  </si>
  <si>
    <t xml:space="preserve">               (16) 510 - Steam Maint Supv &amp; Engineering</t>
  </si>
  <si>
    <t xml:space="preserve">               (16) 511 - Steam Maint Structures</t>
  </si>
  <si>
    <t xml:space="preserve">               (16) 512 - Steam Maint Boiler Plant</t>
  </si>
  <si>
    <t xml:space="preserve">               (16) 513 - Steam Maint Electric Plant</t>
  </si>
  <si>
    <t xml:space="preserve">               (16) 514 - Steam Maint Misc Steam Plant</t>
  </si>
  <si>
    <t xml:space="preserve">               (16) 535 - Hydro Oper Supv &amp; Engineering</t>
  </si>
  <si>
    <t xml:space="preserve">               (16) 536 - Hydro Oper Water For Power</t>
  </si>
  <si>
    <t xml:space="preserve">               (16) 537 - Hydro Oper Hydraulic Expenses</t>
  </si>
  <si>
    <t xml:space="preserve">               (16) 538 - Hydro Oper Electric Expenses</t>
  </si>
  <si>
    <t xml:space="preserve">               (16) 539 - Hydro Oper Misc Hydraulic Exp</t>
  </si>
  <si>
    <t xml:space="preserve">               (16) 540 - Hydro Office Rents</t>
  </si>
  <si>
    <t xml:space="preserve">               (16) 541 - Hydro Maint Supv &amp; Engineering</t>
  </si>
  <si>
    <t xml:space="preserve">               (16) 542 - Hydro Maint Structures</t>
  </si>
  <si>
    <t xml:space="preserve">               (16) 543 - Hydro Maint Res. Dams &amp; Waterways</t>
  </si>
  <si>
    <t xml:space="preserve">               (16) 544 - Hydro Maint Electric Plant</t>
  </si>
  <si>
    <t xml:space="preserve">               (16) 545 - Hydro Maint Misc Hydraulic Plant</t>
  </si>
  <si>
    <t xml:space="preserve">               (16) 546 - Other Pwr Gen Oper Supv &amp; Eng</t>
  </si>
  <si>
    <t xml:space="preserve">               (16) 548 - Other Power Gen Oper Gen Exp</t>
  </si>
  <si>
    <t xml:space="preserve">               (16) 549 - Other Power Gen Oper Misc</t>
  </si>
  <si>
    <t xml:space="preserve">               (16) 550 - Other Power Gen Oper Rents</t>
  </si>
  <si>
    <t xml:space="preserve">               (16) 551 - Other Power Gen Maint Supv &amp; Eng</t>
  </si>
  <si>
    <t xml:space="preserve">               (16) 552 - Other Power Gen Maint Structures</t>
  </si>
  <si>
    <t xml:space="preserve">               (16) 553 - Other Power Gen Maint Gen &amp; Elec</t>
  </si>
  <si>
    <t xml:space="preserve">               (16) 554 - Other Power Gen Maint Misc</t>
  </si>
  <si>
    <t xml:space="preserve">               (16) 556 - System Control &amp; Load Dispatch</t>
  </si>
  <si>
    <t xml:space="preserve">               (16) 710 - Production Operations Supv &amp; Engineering</t>
  </si>
  <si>
    <t xml:space="preserve">               (16) 717 - Liquefied Petroleum Gas Expenses</t>
  </si>
  <si>
    <t xml:space="preserve">               (16) 735 - Misc Gas Production Exp</t>
  </si>
  <si>
    <t xml:space="preserve">               (16) 741 - Production Plant Maint Structures</t>
  </si>
  <si>
    <t xml:space="preserve">               (16) 742 - Production Plant Maint Prod Equip</t>
  </si>
  <si>
    <t xml:space="preserve">               (16) 8072 - Purchased Gas Expenses</t>
  </si>
  <si>
    <t xml:space="preserve">               (16) 8074 - Purchased Gas Calculation Exp</t>
  </si>
  <si>
    <t xml:space="preserve">               (16) 8075 - Purchased Gas Other Expense</t>
  </si>
  <si>
    <t xml:space="preserve">               (16) 812 - Gas Used For Other Utility Operations</t>
  </si>
  <si>
    <t xml:space="preserve">               (16) 813 - Other Gas Supply Expenses</t>
  </si>
  <si>
    <t xml:space="preserve">               (16) 814 - Undergrnd Strge - Operation Supv &amp; Eng</t>
  </si>
  <si>
    <t xml:space="preserve">               (16) 815 - Undergrnd Strge - Oper Map &amp; Records</t>
  </si>
  <si>
    <t xml:space="preserve">               (16) 816 - Undergrnd Strge - Oper Wells Expense</t>
  </si>
  <si>
    <t xml:space="preserve">               (16) 817 - Undergrnd Strge - Oper Lines Expense</t>
  </si>
  <si>
    <t xml:space="preserve">               (16) 818 - Undergrnd Strge - Oper Compressor Sta Exp</t>
  </si>
  <si>
    <t xml:space="preserve">               (16) 819 - Undergrnd Strge - Oper Compressor Sta Fuel</t>
  </si>
  <si>
    <t xml:space="preserve">               (16) 820 - Undergrnd Strge - Oper Meas &amp; Reg Sta Exp</t>
  </si>
  <si>
    <t xml:space="preserve">               (16) 821 - Undergrnd Strge - Oper Purification Exp</t>
  </si>
  <si>
    <t xml:space="preserve">               (16) 823 - Storage Gas Losses</t>
  </si>
  <si>
    <t xml:space="preserve">               (16) 824 - Undergrnd Strge - Oper Other Expenses</t>
  </si>
  <si>
    <t xml:space="preserve">               (16) 825 - Undergrnd Strge - Oper Storage Well Royalty</t>
  </si>
  <si>
    <t xml:space="preserve">               (16) 826 - Undergrnd Strge - Oper Other Storage Rents</t>
  </si>
  <si>
    <t xml:space="preserve">               (16) 830 - Undergrnd Strge - Maint Supv &amp; Engineering</t>
  </si>
  <si>
    <t xml:space="preserve">               (16) 831 - Undergrnd Strge - Maint Structures</t>
  </si>
  <si>
    <t xml:space="preserve">               (16) 832 - Undergrnd Strge - Maint Reservoirs &amp; Wells</t>
  </si>
  <si>
    <t xml:space="preserve">               (16) 833 - Undergrnd Strge - Maint Of Lines</t>
  </si>
  <si>
    <t xml:space="preserve">               (16) 834 - Undergrnd Strge - Maint Compressor Sta Equip</t>
  </si>
  <si>
    <t xml:space="preserve">               (16) 835 - Undergrnd Strge - Maint Meas &amp; Reg Sta E</t>
  </si>
  <si>
    <t xml:space="preserve">               (16) 836 - Undergrnd Strge - Maint Purification Equip</t>
  </si>
  <si>
    <t xml:space="preserve">               (16) 837 - Undergrnd Strge-Maint Other Equipment</t>
  </si>
  <si>
    <t xml:space="preserve">               (16) 841 - Operating Labor &amp; Expenses</t>
  </si>
  <si>
    <t xml:space="preserve">               (16) 8432 - Maint Struc &amp; Impro</t>
  </si>
  <si>
    <t xml:space="preserve">               (16) 8433 - Maintenance of Gas Holders</t>
  </si>
  <si>
    <t xml:space="preserve">               (16) 8436 - Maintenance of Vaporizing Equipment</t>
  </si>
  <si>
    <t xml:space="preserve">               (16) 8438 - Maint Measure &amp; Reg</t>
  </si>
  <si>
    <t xml:space="preserve">               (16) 8439 - Other Gas Maintenance</t>
  </si>
  <si>
    <t xml:space="preserve">               (16) 8441 - Gas LNG Oper Sup &amp; Eng</t>
  </si>
  <si>
    <t xml:space="preserve">                    (16) SUBTOTAL</t>
  </si>
  <si>
    <t xml:space="preserve">               (17) 560 - Transmission Oper Supv &amp; Engineering</t>
  </si>
  <si>
    <t xml:space="preserve">               (17) 561 - Transmission Oper Load Dispatching</t>
  </si>
  <si>
    <t xml:space="preserve">               (17) 5611 - Transmission Oper Load Dispatching</t>
  </si>
  <si>
    <t xml:space="preserve">               (17) 5612 - Load Dispatch - Monitor &amp; Oper Trans System</t>
  </si>
  <si>
    <t xml:space="preserve">               (17) 5613 - Load Dispatch - Service and Scheduling</t>
  </si>
  <si>
    <t xml:space="preserve">               (17) 5615 - Reliability Planning &amp; Standards</t>
  </si>
  <si>
    <t xml:space="preserve">               (17) 5616 - Transmission Svc Studies</t>
  </si>
  <si>
    <t xml:space="preserve">               (17) 5617 Gen Intercnct Studies</t>
  </si>
  <si>
    <t xml:space="preserve">               (17) 5618 - Reliability Planning</t>
  </si>
  <si>
    <t xml:space="preserve">               (17) 562 - Transmission Oper Station Expense</t>
  </si>
  <si>
    <t xml:space="preserve">               (17) 563 - Transmission Oper Overhead Line Exp</t>
  </si>
  <si>
    <t xml:space="preserve">               (17) 566 - Transmission Oper Misc</t>
  </si>
  <si>
    <t xml:space="preserve">               (17) 567 - Transmission Oper Rents</t>
  </si>
  <si>
    <t xml:space="preserve">               (17) 568 - Transmission Maint Supv &amp; Eng</t>
  </si>
  <si>
    <t xml:space="preserve">               (17) 569 - Transmission Maint Structures</t>
  </si>
  <si>
    <t xml:space="preserve">               (17) 5691 - Transmission Computer Hardware Maint</t>
  </si>
  <si>
    <t xml:space="preserve">               (17) 5692 - Maintenance of Computer Software</t>
  </si>
  <si>
    <t xml:space="preserve">               (17) 570 - Transmission Maint Station Equipment</t>
  </si>
  <si>
    <t xml:space="preserve">               (17) 571 - Transmission Maint Overhead Lines</t>
  </si>
  <si>
    <t xml:space="preserve">               (17) 572 - Transmission Maint Underground Lines</t>
  </si>
  <si>
    <t xml:space="preserve">               (17) 573 - Transm Maint Misc</t>
  </si>
  <si>
    <t xml:space="preserve">               (17) 850 - Transmission Oper Supv &amp; Engineering</t>
  </si>
  <si>
    <t xml:space="preserve">               (17) 856 - Transmission Oper Mains Expenses</t>
  </si>
  <si>
    <t xml:space="preserve">               (17) 857 - Transmission Oper Meas &amp; Reg Sta Exp</t>
  </si>
  <si>
    <t xml:space="preserve">               (17) 862 - Transmission Maint Structures &amp; Improvements</t>
  </si>
  <si>
    <t xml:space="preserve">               (17) 863 - Transmission Maint Supv &amp; Eng</t>
  </si>
  <si>
    <t xml:space="preserve">               (17) 865 - Transmission Maint of measur &amp; regul station equip</t>
  </si>
  <si>
    <t xml:space="preserve">               (17) 867 - Transmission Maint Other Equipment</t>
  </si>
  <si>
    <t xml:space="preserve">          17 - TRANSMISSION EXPENSE</t>
  </si>
  <si>
    <t xml:space="preserve">          18 - DISTRIBUTION EXPENSE</t>
  </si>
  <si>
    <t xml:space="preserve">               (18) 581 - Distribution Oper Load Dispatching</t>
  </si>
  <si>
    <t xml:space="preserve">               (18) 582 - Distribution Oper Station Expenses</t>
  </si>
  <si>
    <t xml:space="preserve">               (18) 583 - Distribution Oper Overhead Line Exp</t>
  </si>
  <si>
    <t xml:space="preserve">               (18) 584 - Distribution Oper Underground Line Exp</t>
  </si>
  <si>
    <t xml:space="preserve">               (18) 585 - Distribution Oper St Lighting &amp; Signal</t>
  </si>
  <si>
    <t xml:space="preserve">               (18) 586 - Distribution Oper Meter Expense</t>
  </si>
  <si>
    <t xml:space="preserve">               (18) 587 - Distribution Oper Cust Installation</t>
  </si>
  <si>
    <t xml:space="preserve">               (18) 588 - Distribution Oper Misc Dist Exp</t>
  </si>
  <si>
    <t xml:space="preserve">               (18) 589 - Distribution Oper Rents</t>
  </si>
  <si>
    <t xml:space="preserve">               (18) 590 - Distribution Maint Superv &amp; Engineering</t>
  </si>
  <si>
    <t xml:space="preserve">               (18) 591 - Distribution Maint Structures</t>
  </si>
  <si>
    <t xml:space="preserve">               (18) 592 - Distribution Maint Station Equipment</t>
  </si>
  <si>
    <t xml:space="preserve">               (18) 593 - Distribution Maint Overhead Lines</t>
  </si>
  <si>
    <t xml:space="preserve">               (18) 594 - Distribution Maint Underground Lines</t>
  </si>
  <si>
    <t xml:space="preserve">               (18) 595 - Distribution Maint Line Transformers</t>
  </si>
  <si>
    <t xml:space="preserve">               (18) 596 - Distribution Maint St Lighting/Signal</t>
  </si>
  <si>
    <t xml:space="preserve">               (18) 597 - Distribution Maint Meters</t>
  </si>
  <si>
    <t xml:space="preserve">               (18) 598 - Distribution Maint Misc Dist Plant</t>
  </si>
  <si>
    <t xml:space="preserve">               (18) 870 - Distribution Oper Supv &amp; Engineering</t>
  </si>
  <si>
    <t xml:space="preserve">               (18) 871 - Distribution Oper Load Dispatching</t>
  </si>
  <si>
    <t xml:space="preserve">               (18) 874 - Distribution Oper Mains &amp; Services Exp</t>
  </si>
  <si>
    <t xml:space="preserve">               (18) 875 - Distribution Oper Meas &amp; Reg Sta Gen</t>
  </si>
  <si>
    <t xml:space="preserve">               (18) 876 - Distribution Oper Meas &amp; Reg Sta Indus</t>
  </si>
  <si>
    <t xml:space="preserve">               (18) 878 - Distribution Oper Meter &amp; House Reg</t>
  </si>
  <si>
    <t xml:space="preserve">               (18) 879 - Distribution Oper Customer Install Exp</t>
  </si>
  <si>
    <t xml:space="preserve">               (18) 880 - Distribution Oper Other Expense</t>
  </si>
  <si>
    <t xml:space="preserve">               (18) 881 - Distribution Oper Rents Expense</t>
  </si>
  <si>
    <t xml:space="preserve">               (18) 885 - Dist Maint Supv &amp; Engineering</t>
  </si>
  <si>
    <t xml:space="preserve">               (18) 886 - Maint of Facilities and Structures</t>
  </si>
  <si>
    <t xml:space="preserve">               (18) 887 - Distribution Maint Mains</t>
  </si>
  <si>
    <t xml:space="preserve">               (18) 889 - Distribution Maint Meas &amp; Reg Sta Gen</t>
  </si>
  <si>
    <t xml:space="preserve">               (18) 890 - Distribution Maint Meas &amp; Reg Sta Ind</t>
  </si>
  <si>
    <t xml:space="preserve">               (18) 892 - Distribution Maint Services</t>
  </si>
  <si>
    <t xml:space="preserve">               (18) 893 - Distribution Maint Meters &amp; House Reg</t>
  </si>
  <si>
    <t xml:space="preserve">               (18) 894 - Distribution Maint Other Equipment</t>
  </si>
  <si>
    <t xml:space="preserve">               (18) 580 - Distribution Oper Supv &amp; Engineering</t>
  </si>
  <si>
    <t xml:space="preserve">               (19) 901 - Customer Accounts Supervision</t>
  </si>
  <si>
    <t xml:space="preserve">               (19) 902 - Meter Reading Expense</t>
  </si>
  <si>
    <t xml:space="preserve">               (19) 903 - Customer Records &amp; Collection Expense</t>
  </si>
  <si>
    <t xml:space="preserve">               (19) 904 - Uncollectible Accounts</t>
  </si>
  <si>
    <t xml:space="preserve">               (19) 905 - Misc. Customer Accounts Expense</t>
  </si>
  <si>
    <t xml:space="preserve">          19 - CUSTOMER ACCTS EXPENSES</t>
  </si>
  <si>
    <t xml:space="preserve">               (20) 908 - Customer Assistance Expense</t>
  </si>
  <si>
    <t xml:space="preserve">               (20) 909 - Info &amp; Instructional Advertising</t>
  </si>
  <si>
    <t xml:space="preserve">               (20) 910 - Misc Cust Svc &amp; Info Expense</t>
  </si>
  <si>
    <t xml:space="preserve">               (20) 911 - Sales Supervision Exp</t>
  </si>
  <si>
    <t xml:space="preserve">               (20) 912 - Demonstration &amp; Selling Expense</t>
  </si>
  <si>
    <t xml:space="preserve">               (20) 913 - Advertising Expenses</t>
  </si>
  <si>
    <t xml:space="preserve">               (20) 916 - Misc. Sales Expense</t>
  </si>
  <si>
    <t xml:space="preserve">          20 - CUSTOMER SERVICE EXPENSES</t>
  </si>
  <si>
    <t xml:space="preserve">          21 - CONSERVATION AMORTIZATION</t>
  </si>
  <si>
    <t xml:space="preserve">          22 - ADMIN &amp; GENERAL EXPENSE</t>
  </si>
  <si>
    <t xml:space="preserve">               (22) 921 - Office Supplies and Expenses</t>
  </si>
  <si>
    <t xml:space="preserve">               (22) 922 - Admin Expenses Transferred</t>
  </si>
  <si>
    <t xml:space="preserve">               (22) 923 - Outside Services Employed</t>
  </si>
  <si>
    <t xml:space="preserve">               (22) 924 - Property Insurance</t>
  </si>
  <si>
    <t xml:space="preserve">               (22) 925 - Injuries &amp; Damages</t>
  </si>
  <si>
    <t xml:space="preserve">               (22) 926 - Emp Pension &amp; Benefits</t>
  </si>
  <si>
    <t xml:space="preserve">               (22) 928 - Regulatory Commission Expense</t>
  </si>
  <si>
    <t xml:space="preserve">               (22) 9301 - Gen Advertising Exp</t>
  </si>
  <si>
    <t xml:space="preserve">               (22) 9302 - Misc. General Expenses</t>
  </si>
  <si>
    <t xml:space="preserve">               (22) 931 - Rents</t>
  </si>
  <si>
    <t xml:space="preserve">               (22) 932 - Maint Of General Plant- Gas</t>
  </si>
  <si>
    <t xml:space="preserve">               (22) 935 - Maint General Plant - Electric</t>
  </si>
  <si>
    <t xml:space="preserve">               (22) 920 - A &amp; G Salaries</t>
  </si>
  <si>
    <t xml:space="preserve">          23 - DEPRECIATION</t>
  </si>
  <si>
    <t xml:space="preserve">          (29) 4101 - Def Fit-Util Oper Income</t>
  </si>
  <si>
    <t xml:space="preserve">          (29) 4111 - Def Fit-Cr - Util Oper Income</t>
  </si>
  <si>
    <t xml:space="preserve">          (29) 4114 - Inv Tax Cr Adj-Util Operations</t>
  </si>
  <si>
    <t xml:space="preserve">     29 - DEFERRED INCOME TAXES</t>
  </si>
  <si>
    <t xml:space="preserve">     28 - INCOME TAXES</t>
  </si>
  <si>
    <t xml:space="preserve">          (28) 4091 - Fit-Util Oper Income</t>
  </si>
  <si>
    <t xml:space="preserve">               (28) SUBTOTAL</t>
  </si>
  <si>
    <t xml:space="preserve">          (27) 4081 - Taxes Other-Util Income</t>
  </si>
  <si>
    <t xml:space="preserve">               (27) SUBTOTAL</t>
  </si>
  <si>
    <t xml:space="preserve">     27 - TAXES OTHER THAN INCOME TAXES</t>
  </si>
  <si>
    <t xml:space="preserve">               (26) 4073 - Regulatory Debits</t>
  </si>
  <si>
    <t xml:space="preserve">               (26) 4074 - Regulatory Credits</t>
  </si>
  <si>
    <t xml:space="preserve">               (26) 4116 - Gains From Disposition Of Utility Plant</t>
  </si>
  <si>
    <t xml:space="preserve">               (26) 4117 - Losses From Disposition Of Utility Plant</t>
  </si>
  <si>
    <t xml:space="preserve">               (26) 4118 - Gains From Disposition Of Allowances</t>
  </si>
  <si>
    <t xml:space="preserve">               (26) 414 - Other Utility Operating Income</t>
  </si>
  <si>
    <t xml:space="preserve">          26 - OTHER OPERATING EXPENSES</t>
  </si>
  <si>
    <t xml:space="preserve">               (25) 407 - Amortization Of Prop. Losses</t>
  </si>
  <si>
    <t xml:space="preserve">          25 - AMORTIZ OF PROPERTY LOSS</t>
  </si>
  <si>
    <t xml:space="preserve">               (23) 403 - Depreciation Expense</t>
  </si>
  <si>
    <t xml:space="preserve">               (23) 4031 - Depreciation Expense - FAS143</t>
  </si>
  <si>
    <t xml:space="preserve">               (24) 404 - Amort Ltd-Term Plant</t>
  </si>
  <si>
    <t xml:space="preserve">               (24) 406 - Amortization Of Plant Acquisition Adj</t>
  </si>
  <si>
    <t xml:space="preserve">               (24) 4111 - Accretion Exp - FAS143</t>
  </si>
  <si>
    <t xml:space="preserve">          24 - AMORTIZATION</t>
  </si>
  <si>
    <t xml:space="preserve">          n/a - ASC 815</t>
  </si>
  <si>
    <t xml:space="preserve">               (4b) SUBTOTAL</t>
  </si>
  <si>
    <t xml:space="preserve">               (4a)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</si>
</sst>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;\-&quot;$&quot;#,##0"/>
    <numFmt numFmtId="177" formatCode="0.00_)"/>
    <numFmt numFmtId="178" formatCode="mmmm\ d\,\ yyyy"/>
    <numFmt numFmtId="179" formatCode="0.0%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&quot;$&quot;#,##0.00"/>
    <numFmt numFmtId="183" formatCode="00000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14"/>
      <name val="Calibri"/>
      <family val="2"/>
    </font>
  </fonts>
  <fills count="130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0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12"/>
      </patternFill>
    </fill>
    <fill>
      <patternFill patternType="solid">
        <fgColor indexed="23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1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11" applyNumberFormat="0" applyAlignment="0" applyProtection="0"/>
    <xf numFmtId="0" fontId="26" fillId="7" borderId="12" applyNumberFormat="0" applyAlignment="0" applyProtection="0"/>
    <xf numFmtId="0" fontId="27" fillId="7" borderId="11" applyNumberFormat="0" applyAlignment="0" applyProtection="0"/>
    <xf numFmtId="0" fontId="28" fillId="0" borderId="13" applyNumberFormat="0" applyFill="0" applyAlignment="0" applyProtection="0"/>
    <xf numFmtId="0" fontId="29" fillId="8" borderId="14" applyNumberFormat="0" applyAlignment="0" applyProtection="0"/>
    <xf numFmtId="0" fontId="30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31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40" fillId="63" borderId="68" applyNumberFormat="0" applyFont="0" applyAlignment="0" applyProtection="0"/>
    <xf numFmtId="0" fontId="56" fillId="93" borderId="53" applyNumberFormat="0" applyProtection="0">
      <alignment horizontal="left" vertical="top" indent="1"/>
    </xf>
    <xf numFmtId="0" fontId="40" fillId="63" borderId="59" applyNumberFormat="0" applyFont="0" applyAlignment="0" applyProtection="0"/>
    <xf numFmtId="4" fontId="56" fillId="73" borderId="60" applyNumberFormat="0" applyProtection="0">
      <alignment horizontal="right" vertical="center"/>
    </xf>
    <xf numFmtId="0" fontId="40" fillId="63" borderId="59" applyNumberFormat="0" applyFont="0" applyAlignment="0" applyProtection="0"/>
    <xf numFmtId="38" fontId="14" fillId="0" borderId="66"/>
    <xf numFmtId="4" fontId="63" fillId="62" borderId="69" applyNumberFormat="0" applyProtection="0">
      <alignment vertical="center"/>
    </xf>
    <xf numFmtId="0" fontId="4" fillId="69" borderId="61" applyNumberFormat="0" applyProtection="0">
      <alignment horizontal="left" vertical="center" indent="1"/>
    </xf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>
      <alignment horizontal="left" wrapText="1"/>
    </xf>
    <xf numFmtId="168" fontId="4" fillId="0" borderId="0">
      <alignment horizontal="left" wrapText="1"/>
    </xf>
    <xf numFmtId="169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0" fontId="37" fillId="0" borderId="0"/>
    <xf numFmtId="168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168" fontId="4" fillId="0" borderId="0">
      <alignment horizontal="left" wrapText="1"/>
    </xf>
    <xf numFmtId="0" fontId="37" fillId="0" borderId="0"/>
    <xf numFmtId="170" fontId="38" fillId="0" borderId="0">
      <alignment horizontal="left"/>
    </xf>
    <xf numFmtId="171" fontId="39" fillId="0" borderId="0">
      <alignment horizontal="left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0" fillId="35" borderId="0" applyNumberFormat="0" applyBorder="0" applyAlignment="0" applyProtection="0"/>
    <xf numFmtId="0" fontId="1" fillId="11" borderId="0" applyNumberFormat="0" applyBorder="0" applyAlignment="0" applyProtection="0"/>
    <xf numFmtId="0" fontId="4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0" fillId="36" borderId="0" applyNumberFormat="0" applyBorder="0" applyAlignment="0" applyProtection="0"/>
    <xf numFmtId="0" fontId="1" fillId="15" borderId="0" applyNumberFormat="0" applyBorder="0" applyAlignment="0" applyProtection="0"/>
    <xf numFmtId="0" fontId="40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0" fillId="37" borderId="0" applyNumberFormat="0" applyBorder="0" applyAlignment="0" applyProtection="0"/>
    <xf numFmtId="0" fontId="1" fillId="19" borderId="0" applyNumberFormat="0" applyBorder="0" applyAlignment="0" applyProtection="0"/>
    <xf numFmtId="0" fontId="40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0" fillId="38" borderId="0" applyNumberFormat="0" applyBorder="0" applyAlignment="0" applyProtection="0"/>
    <xf numFmtId="0" fontId="1" fillId="23" borderId="0" applyNumberFormat="0" applyBorder="0" applyAlignment="0" applyProtection="0"/>
    <xf numFmtId="0" fontId="40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39" borderId="0" applyNumberFormat="0" applyBorder="0" applyAlignment="0" applyProtection="0"/>
    <xf numFmtId="0" fontId="1" fillId="27" borderId="0" applyNumberFormat="0" applyBorder="0" applyAlignment="0" applyProtection="0"/>
    <xf numFmtId="0" fontId="40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40" borderId="0" applyNumberFormat="0" applyBorder="0" applyAlignment="0" applyProtection="0"/>
    <xf numFmtId="0" fontId="1" fillId="31" borderId="0" applyNumberFormat="0" applyBorder="0" applyAlignment="0" applyProtection="0"/>
    <xf numFmtId="0" fontId="40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0" fillId="41" borderId="0" applyNumberFormat="0" applyBorder="0" applyAlignment="0" applyProtection="0"/>
    <xf numFmtId="0" fontId="1" fillId="12" borderId="0" applyNumberFormat="0" applyBorder="0" applyAlignment="0" applyProtection="0"/>
    <xf numFmtId="0" fontId="40" fillId="4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0" fillId="42" borderId="0" applyNumberFormat="0" applyBorder="0" applyAlignment="0" applyProtection="0"/>
    <xf numFmtId="0" fontId="1" fillId="16" borderId="0" applyNumberFormat="0" applyBorder="0" applyAlignment="0" applyProtection="0"/>
    <xf numFmtId="0" fontId="40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0" fillId="43" borderId="0" applyNumberFormat="0" applyBorder="0" applyAlignment="0" applyProtection="0"/>
    <xf numFmtId="0" fontId="1" fillId="20" borderId="0" applyNumberFormat="0" applyBorder="0" applyAlignment="0" applyProtection="0"/>
    <xf numFmtId="0" fontId="40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0" fillId="38" borderId="0" applyNumberFormat="0" applyBorder="0" applyAlignment="0" applyProtection="0"/>
    <xf numFmtId="0" fontId="1" fillId="24" borderId="0" applyNumberFormat="0" applyBorder="0" applyAlignment="0" applyProtection="0"/>
    <xf numFmtId="0" fontId="40" fillId="3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0" fillId="41" borderId="0" applyNumberFormat="0" applyBorder="0" applyAlignment="0" applyProtection="0"/>
    <xf numFmtId="0" fontId="1" fillId="28" borderId="0" applyNumberFormat="0" applyBorder="0" applyAlignment="0" applyProtection="0"/>
    <xf numFmtId="0" fontId="40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44" borderId="0" applyNumberFormat="0" applyBorder="0" applyAlignment="0" applyProtection="0"/>
    <xf numFmtId="0" fontId="1" fillId="32" borderId="0" applyNumberFormat="0" applyBorder="0" applyAlignment="0" applyProtection="0"/>
    <xf numFmtId="0" fontId="40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1" fillId="4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1" fillId="5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1" fillId="53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1" fillId="4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40" fillId="54" borderId="0" applyNumberFormat="0" applyBorder="0" applyAlignment="0" applyProtection="0"/>
    <xf numFmtId="0" fontId="40" fillId="49" borderId="0" applyNumberFormat="0" applyBorder="0" applyAlignment="0" applyProtection="0"/>
    <xf numFmtId="0" fontId="41" fillId="5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9" fillId="0" borderId="0" applyFont="0" applyFill="0" applyBorder="0" applyAlignment="0" applyProtection="0">
      <alignment horizontal="right"/>
    </xf>
    <xf numFmtId="172" fontId="42" fillId="0" borderId="0" applyFill="0" applyBorder="0" applyAlignment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7" fillId="7" borderId="11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0" fontId="29" fillId="8" borderId="14" applyNumberFormat="0" applyAlignment="0" applyProtection="0"/>
    <xf numFmtId="41" fontId="4" fillId="56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3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167" fontId="4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38" fontId="9" fillId="56" borderId="0" applyNumberFormat="0" applyBorder="0" applyAlignment="0" applyProtection="0"/>
    <xf numFmtId="175" fontId="35" fillId="0" borderId="0" applyNumberFormat="0" applyFill="0" applyBorder="0" applyProtection="0">
      <alignment horizontal="right"/>
    </xf>
    <xf numFmtId="0" fontId="34" fillId="0" borderId="18" applyNumberFormat="0" applyAlignment="0" applyProtection="0">
      <alignment horizontal="left"/>
    </xf>
    <xf numFmtId="0" fontId="34" fillId="0" borderId="2">
      <alignment horizontal="left"/>
    </xf>
    <xf numFmtId="14" fontId="3" fillId="60" borderId="7">
      <alignment horizontal="center" vertical="center" wrapText="1"/>
    </xf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38" fontId="14" fillId="0" borderId="0"/>
    <xf numFmtId="40" fontId="14" fillId="0" borderId="0"/>
    <xf numFmtId="10" fontId="9" fillId="61" borderId="17" applyNumberFormat="0" applyBorder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41" fontId="52" fillId="62" borderId="19">
      <alignment horizontal="left"/>
      <protection locked="0"/>
    </xf>
    <xf numFmtId="10" fontId="52" fillId="62" borderId="19">
      <alignment horizontal="right"/>
      <protection locked="0"/>
    </xf>
    <xf numFmtId="0" fontId="9" fillId="56" borderId="0"/>
    <xf numFmtId="3" fontId="53" fillId="0" borderId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44" fontId="3" fillId="0" borderId="20" applyNumberFormat="0" applyFont="0" applyAlignment="0">
      <alignment horizontal="center"/>
    </xf>
    <xf numFmtId="44" fontId="3" fillId="0" borderId="21" applyNumberFormat="0" applyFont="0" applyAlignment="0">
      <alignment horizont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37" fontId="54" fillId="0" borderId="0"/>
    <xf numFmtId="176" fontId="4" fillId="0" borderId="0"/>
    <xf numFmtId="177" fontId="55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7" fontId="4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1" fillId="0" borderId="0"/>
    <xf numFmtId="0" fontId="4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78" fontId="4" fillId="0" borderId="0">
      <alignment horizontal="left" wrapText="1"/>
    </xf>
    <xf numFmtId="0" fontId="1" fillId="0" borderId="0"/>
    <xf numFmtId="0" fontId="40" fillId="0" borderId="0"/>
    <xf numFmtId="0" fontId="1" fillId="0" borderId="0"/>
    <xf numFmtId="0" fontId="40" fillId="0" borderId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1" fillId="9" borderId="15" applyNumberFormat="0" applyFont="0" applyAlignment="0" applyProtection="0"/>
    <xf numFmtId="0" fontId="40" fillId="63" borderId="22" applyNumberFormat="0" applyFon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26" fillId="7" borderId="12" applyNumberFormat="0" applyAlignment="0" applyProtection="0"/>
    <xf numFmtId="0" fontId="46" fillId="0" borderId="0"/>
    <xf numFmtId="0" fontId="46" fillId="0" borderId="0"/>
    <xf numFmtId="0" fontId="47" fillId="0" borderId="0"/>
    <xf numFmtId="17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64" borderId="19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57" fillId="0" borderId="7">
      <alignment horizontal="center"/>
    </xf>
    <xf numFmtId="3" fontId="44" fillId="0" borderId="0" applyFont="0" applyFill="0" applyBorder="0" applyAlignment="0" applyProtection="0"/>
    <xf numFmtId="0" fontId="44" fillId="65" borderId="0" applyNumberFormat="0" applyFont="0" applyBorder="0" applyAlignment="0" applyProtection="0"/>
    <xf numFmtId="0" fontId="47" fillId="0" borderId="0"/>
    <xf numFmtId="3" fontId="58" fillId="0" borderId="0" applyFill="0" applyBorder="0" applyAlignment="0" applyProtection="0"/>
    <xf numFmtId="0" fontId="59" fillId="0" borderId="0"/>
    <xf numFmtId="42" fontId="4" fillId="61" borderId="0"/>
    <xf numFmtId="42" fontId="4" fillId="61" borderId="3">
      <alignment vertical="center"/>
    </xf>
    <xf numFmtId="0" fontId="3" fillId="61" borderId="1" applyNumberFormat="0">
      <alignment horizontal="center" vertical="center" wrapText="1"/>
    </xf>
    <xf numFmtId="10" fontId="4" fillId="61" borderId="0"/>
    <xf numFmtId="180" fontId="4" fillId="61" borderId="0"/>
    <xf numFmtId="165" fontId="14" fillId="0" borderId="0" applyBorder="0" applyAlignment="0"/>
    <xf numFmtId="42" fontId="4" fillId="61" borderId="4">
      <alignment horizontal="left"/>
    </xf>
    <xf numFmtId="180" fontId="60" fillId="61" borderId="4">
      <alignment horizontal="left"/>
    </xf>
    <xf numFmtId="14" fontId="43" fillId="0" borderId="0" applyNumberFormat="0" applyFill="0" applyBorder="0" applyAlignment="0" applyProtection="0">
      <alignment horizontal="left"/>
    </xf>
    <xf numFmtId="181" fontId="4" fillId="0" borderId="0" applyFont="0" applyFill="0" applyAlignment="0">
      <alignment horizontal="right"/>
    </xf>
    <xf numFmtId="4" fontId="56" fillId="62" borderId="23" applyNumberFormat="0" applyProtection="0">
      <alignment vertical="center"/>
    </xf>
    <xf numFmtId="4" fontId="61" fillId="66" borderId="24" applyNumberFormat="0" applyProtection="0">
      <alignment vertical="center"/>
    </xf>
    <xf numFmtId="4" fontId="62" fillId="62" borderId="23" applyNumberFormat="0" applyProtection="0">
      <alignment vertical="center"/>
    </xf>
    <xf numFmtId="4" fontId="63" fillId="62" borderId="24" applyNumberFormat="0" applyProtection="0">
      <alignment vertical="center"/>
    </xf>
    <xf numFmtId="4" fontId="56" fillId="62" borderId="23" applyNumberFormat="0" applyProtection="0">
      <alignment horizontal="left" vertical="center" indent="1"/>
    </xf>
    <xf numFmtId="4" fontId="61" fillId="62" borderId="24" applyNumberFormat="0" applyProtection="0">
      <alignment horizontal="left" vertical="center" indent="1"/>
    </xf>
    <xf numFmtId="4" fontId="56" fillId="62" borderId="23" applyNumberFormat="0" applyProtection="0">
      <alignment horizontal="left" vertical="center" indent="1"/>
    </xf>
    <xf numFmtId="0" fontId="61" fillId="62" borderId="24" applyNumberFormat="0" applyProtection="0">
      <alignment horizontal="left" vertical="top" indent="1"/>
    </xf>
    <xf numFmtId="0" fontId="4" fillId="67" borderId="23" applyNumberFormat="0" applyProtection="0">
      <alignment horizontal="left" vertical="center" indent="1"/>
    </xf>
    <xf numFmtId="0" fontId="4" fillId="68" borderId="0" applyNumberFormat="0" applyProtection="0">
      <alignment horizontal="left" vertical="center" indent="1"/>
    </xf>
    <xf numFmtId="4" fontId="61" fillId="69" borderId="0" applyNumberFormat="0" applyProtection="0">
      <alignment horizontal="left" vertical="center" indent="1"/>
    </xf>
    <xf numFmtId="4" fontId="56" fillId="70" borderId="23" applyNumberFormat="0" applyProtection="0">
      <alignment horizontal="right" vertical="center"/>
    </xf>
    <xf numFmtId="4" fontId="56" fillId="36" borderId="24" applyNumberFormat="0" applyProtection="0">
      <alignment horizontal="right" vertical="center"/>
    </xf>
    <xf numFmtId="4" fontId="56" fillId="71" borderId="23" applyNumberFormat="0" applyProtection="0">
      <alignment horizontal="right" vertical="center"/>
    </xf>
    <xf numFmtId="4" fontId="56" fillId="42" borderId="24" applyNumberFormat="0" applyProtection="0">
      <alignment horizontal="right" vertical="center"/>
    </xf>
    <xf numFmtId="4" fontId="56" fillId="34" borderId="23" applyNumberFormat="0" applyProtection="0">
      <alignment horizontal="right" vertical="center"/>
    </xf>
    <xf numFmtId="4" fontId="56" fillId="72" borderId="24" applyNumberFormat="0" applyProtection="0">
      <alignment horizontal="right" vertical="center"/>
    </xf>
    <xf numFmtId="4" fontId="56" fillId="73" borderId="23" applyNumberFormat="0" applyProtection="0">
      <alignment horizontal="right" vertical="center"/>
    </xf>
    <xf numFmtId="4" fontId="56" fillId="44" borderId="24" applyNumberFormat="0" applyProtection="0">
      <alignment horizontal="right" vertical="center"/>
    </xf>
    <xf numFmtId="4" fontId="56" fillId="74" borderId="23" applyNumberFormat="0" applyProtection="0">
      <alignment horizontal="right" vertical="center"/>
    </xf>
    <xf numFmtId="4" fontId="56" fillId="75" borderId="24" applyNumberFormat="0" applyProtection="0">
      <alignment horizontal="right" vertical="center"/>
    </xf>
    <xf numFmtId="4" fontId="56" fillId="76" borderId="23" applyNumberFormat="0" applyProtection="0">
      <alignment horizontal="right" vertical="center"/>
    </xf>
    <xf numFmtId="4" fontId="56" fillId="77" borderId="24" applyNumberFormat="0" applyProtection="0">
      <alignment horizontal="right" vertical="center"/>
    </xf>
    <xf numFmtId="4" fontId="56" fillId="78" borderId="23" applyNumberFormat="0" applyProtection="0">
      <alignment horizontal="right" vertical="center"/>
    </xf>
    <xf numFmtId="4" fontId="56" fillId="79" borderId="24" applyNumberFormat="0" applyProtection="0">
      <alignment horizontal="right" vertical="center"/>
    </xf>
    <xf numFmtId="4" fontId="56" fillId="80" borderId="23" applyNumberFormat="0" applyProtection="0">
      <alignment horizontal="right" vertical="center"/>
    </xf>
    <xf numFmtId="4" fontId="56" fillId="81" borderId="24" applyNumberFormat="0" applyProtection="0">
      <alignment horizontal="right" vertical="center"/>
    </xf>
    <xf numFmtId="4" fontId="56" fillId="82" borderId="23" applyNumberFormat="0" applyProtection="0">
      <alignment horizontal="right" vertical="center"/>
    </xf>
    <xf numFmtId="4" fontId="56" fillId="43" borderId="24" applyNumberFormat="0" applyProtection="0">
      <alignment horizontal="right" vertical="center"/>
    </xf>
    <xf numFmtId="4" fontId="61" fillId="83" borderId="23" applyNumberFormat="0" applyProtection="0">
      <alignment horizontal="left" vertical="center" indent="1"/>
    </xf>
    <xf numFmtId="4" fontId="61" fillId="84" borderId="25" applyNumberFormat="0" applyProtection="0">
      <alignment horizontal="left" vertical="center" indent="1"/>
    </xf>
    <xf numFmtId="4" fontId="56" fillId="85" borderId="26" applyNumberFormat="0" applyProtection="0">
      <alignment horizontal="left" vertical="center" indent="1"/>
    </xf>
    <xf numFmtId="4" fontId="56" fillId="86" borderId="0" applyNumberFormat="0" applyProtection="0">
      <alignment horizontal="left" vertical="center" indent="1"/>
    </xf>
    <xf numFmtId="4" fontId="64" fillId="87" borderId="0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88" borderId="24" applyNumberFormat="0" applyProtection="0">
      <alignment horizontal="right" vertical="center"/>
    </xf>
    <xf numFmtId="4" fontId="56" fillId="85" borderId="23" applyNumberFormat="0" applyProtection="0">
      <alignment horizontal="left" vertical="center" indent="1"/>
    </xf>
    <xf numFmtId="4" fontId="56" fillId="86" borderId="0" applyNumberFormat="0" applyProtection="0">
      <alignment horizontal="left" vertical="center" indent="1"/>
    </xf>
    <xf numFmtId="4" fontId="56" fillId="89" borderId="23" applyNumberFormat="0" applyProtection="0">
      <alignment horizontal="left" vertical="center" indent="1"/>
    </xf>
    <xf numFmtId="4" fontId="56" fillId="69" borderId="0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87" borderId="24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87" borderId="24" applyNumberFormat="0" applyProtection="0">
      <alignment horizontal="left" vertical="top" indent="1"/>
    </xf>
    <xf numFmtId="0" fontId="4" fillId="90" borderId="23" applyNumberFormat="0" applyProtection="0">
      <alignment horizontal="left" vertical="center" indent="1"/>
    </xf>
    <xf numFmtId="0" fontId="4" fillId="69" borderId="24" applyNumberFormat="0" applyProtection="0">
      <alignment horizontal="left" vertical="center" indent="1"/>
    </xf>
    <xf numFmtId="0" fontId="4" fillId="90" borderId="23" applyNumberFormat="0" applyProtection="0">
      <alignment horizontal="left" vertical="center" indent="1"/>
    </xf>
    <xf numFmtId="0" fontId="4" fillId="69" borderId="24" applyNumberFormat="0" applyProtection="0">
      <alignment horizontal="left" vertical="top" indent="1"/>
    </xf>
    <xf numFmtId="0" fontId="4" fillId="56" borderId="23" applyNumberFormat="0" applyProtection="0">
      <alignment horizontal="left" vertical="center" indent="1"/>
    </xf>
    <xf numFmtId="0" fontId="4" fillId="91" borderId="24" applyNumberFormat="0" applyProtection="0">
      <alignment horizontal="left" vertical="center" indent="1"/>
    </xf>
    <xf numFmtId="0" fontId="4" fillId="56" borderId="23" applyNumberFormat="0" applyProtection="0">
      <alignment horizontal="left" vertical="center" indent="1"/>
    </xf>
    <xf numFmtId="0" fontId="4" fillId="91" borderId="24" applyNumberFormat="0" applyProtection="0">
      <alignment horizontal="left" vertical="top" indent="1"/>
    </xf>
    <xf numFmtId="0" fontId="4" fillId="67" borderId="23" applyNumberFormat="0" applyProtection="0">
      <alignment horizontal="left" vertical="center" indent="1"/>
    </xf>
    <xf numFmtId="0" fontId="4" fillId="64" borderId="24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4" fillId="64" borderId="24" applyNumberFormat="0" applyProtection="0">
      <alignment horizontal="left" vertical="top" indent="1"/>
    </xf>
    <xf numFmtId="0" fontId="4" fillId="92" borderId="17" applyNumberFormat="0">
      <protection locked="0"/>
    </xf>
    <xf numFmtId="4" fontId="56" fillId="93" borderId="23" applyNumberFormat="0" applyProtection="0">
      <alignment vertical="center"/>
    </xf>
    <xf numFmtId="4" fontId="56" fillId="93" borderId="24" applyNumberFormat="0" applyProtection="0">
      <alignment vertical="center"/>
    </xf>
    <xf numFmtId="4" fontId="62" fillId="93" borderId="23" applyNumberFormat="0" applyProtection="0">
      <alignment vertical="center"/>
    </xf>
    <xf numFmtId="4" fontId="62" fillId="93" borderId="24" applyNumberFormat="0" applyProtection="0">
      <alignment vertical="center"/>
    </xf>
    <xf numFmtId="4" fontId="56" fillId="93" borderId="23" applyNumberFormat="0" applyProtection="0">
      <alignment horizontal="left" vertical="center" indent="1"/>
    </xf>
    <xf numFmtId="4" fontId="56" fillId="93" borderId="24" applyNumberFormat="0" applyProtection="0">
      <alignment horizontal="left" vertical="center" indent="1"/>
    </xf>
    <xf numFmtId="4" fontId="56" fillId="93" borderId="23" applyNumberFormat="0" applyProtection="0">
      <alignment horizontal="left" vertical="center" indent="1"/>
    </xf>
    <xf numFmtId="0" fontId="56" fillId="93" borderId="24" applyNumberFormat="0" applyProtection="0">
      <alignment horizontal="left" vertical="top" indent="1"/>
    </xf>
    <xf numFmtId="4" fontId="56" fillId="85" borderId="23" applyNumberFormat="0" applyProtection="0">
      <alignment horizontal="right" vertical="center"/>
    </xf>
    <xf numFmtId="4" fontId="56" fillId="86" borderId="24" applyNumberFormat="0" applyProtection="0">
      <alignment horizontal="right" vertical="center"/>
    </xf>
    <xf numFmtId="4" fontId="62" fillId="85" borderId="23" applyNumberFormat="0" applyProtection="0">
      <alignment horizontal="right" vertical="center"/>
    </xf>
    <xf numFmtId="4" fontId="62" fillId="86" borderId="24" applyNumberFormat="0" applyProtection="0">
      <alignment horizontal="right" vertical="center"/>
    </xf>
    <xf numFmtId="0" fontId="4" fillId="67" borderId="23" applyNumberFormat="0" applyProtection="0">
      <alignment horizontal="left" vertical="center" indent="1"/>
    </xf>
    <xf numFmtId="4" fontId="56" fillId="88" borderId="24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56" fillId="69" borderId="24" applyNumberFormat="0" applyProtection="0">
      <alignment horizontal="left" vertical="top" indent="1"/>
    </xf>
    <xf numFmtId="0" fontId="65" fillId="0" borderId="0"/>
    <xf numFmtId="4" fontId="66" fillId="94" borderId="0" applyNumberFormat="0" applyProtection="0">
      <alignment horizontal="left" vertical="center" indent="1"/>
    </xf>
    <xf numFmtId="4" fontId="67" fillId="85" borderId="23" applyNumberFormat="0" applyProtection="0">
      <alignment horizontal="right" vertical="center"/>
    </xf>
    <xf numFmtId="4" fontId="67" fillId="86" borderId="24" applyNumberFormat="0" applyProtection="0">
      <alignment horizontal="right" vertical="center"/>
    </xf>
    <xf numFmtId="39" fontId="4" fillId="95" borderId="0"/>
    <xf numFmtId="0" fontId="68" fillId="0" borderId="0" applyNumberFormat="0" applyFill="0" applyBorder="0" applyAlignment="0" applyProtection="0"/>
    <xf numFmtId="38" fontId="9" fillId="0" borderId="27"/>
    <xf numFmtId="38" fontId="14" fillId="0" borderId="4"/>
    <xf numFmtId="39" fontId="43" fillId="96" borderId="0"/>
    <xf numFmtId="167" fontId="4" fillId="0" borderId="0">
      <alignment horizontal="left" wrapText="1"/>
    </xf>
    <xf numFmtId="168" fontId="4" fillId="0" borderId="0">
      <alignment horizontal="left" wrapText="1"/>
    </xf>
    <xf numFmtId="40" fontId="69" fillId="0" borderId="0" applyBorder="0">
      <alignment horizontal="right"/>
    </xf>
    <xf numFmtId="41" fontId="33" fillId="61" borderId="0">
      <alignment horizontal="left"/>
    </xf>
    <xf numFmtId="0" fontId="70" fillId="0" borderId="0"/>
    <xf numFmtId="0" fontId="71" fillId="0" borderId="0" applyFill="0" applyBorder="0" applyProtection="0">
      <alignment horizontal="left"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2" fontId="72" fillId="61" borderId="0">
      <alignment horizontal="left" vertical="center"/>
    </xf>
    <xf numFmtId="0" fontId="3" fillId="61" borderId="0">
      <alignment horizontal="left" wrapText="1"/>
    </xf>
    <xf numFmtId="0" fontId="73" fillId="0" borderId="0">
      <alignment horizontal="left" vertical="center"/>
    </xf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2" fillId="0" borderId="16" applyNumberFormat="0" applyFill="0" applyAlignment="0" applyProtection="0"/>
    <xf numFmtId="0" fontId="47" fillId="0" borderId="28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167" fontId="4" fillId="0" borderId="0">
      <alignment horizontal="left" wrapText="1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6" fillId="8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6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6" fillId="6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6" fillId="9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6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6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6" fillId="9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6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6" fillId="7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56" fillId="9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6" fillId="9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6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74" fillId="97" borderId="0" applyNumberFormat="0" applyBorder="0" applyAlignment="0" applyProtection="0"/>
    <xf numFmtId="0" fontId="41" fillId="99" borderId="0" applyNumberFormat="0" applyBorder="0" applyAlignment="0" applyProtection="0"/>
    <xf numFmtId="0" fontId="74" fillId="42" borderId="0" applyNumberFormat="0" applyBorder="0" applyAlignment="0" applyProtection="0"/>
    <xf numFmtId="0" fontId="41" fillId="42" borderId="0" applyNumberFormat="0" applyBorder="0" applyAlignment="0" applyProtection="0"/>
    <xf numFmtId="0" fontId="74" fillId="79" borderId="0" applyNumberFormat="0" applyBorder="0" applyAlignment="0" applyProtection="0"/>
    <xf numFmtId="0" fontId="41" fillId="43" borderId="0" applyNumberFormat="0" applyBorder="0" applyAlignment="0" applyProtection="0"/>
    <xf numFmtId="0" fontId="74" fillId="98" borderId="0" applyNumberFormat="0" applyBorder="0" applyAlignment="0" applyProtection="0"/>
    <xf numFmtId="0" fontId="41" fillId="100" borderId="0" applyNumberFormat="0" applyBorder="0" applyAlignment="0" applyProtection="0"/>
    <xf numFmtId="0" fontId="74" fillId="97" borderId="0" applyNumberFormat="0" applyBorder="0" applyAlignment="0" applyProtection="0"/>
    <xf numFmtId="0" fontId="41" fillId="101" borderId="0" applyNumberFormat="0" applyBorder="0" applyAlignment="0" applyProtection="0"/>
    <xf numFmtId="0" fontId="74" fillId="40" borderId="0" applyNumberFormat="0" applyBorder="0" applyAlignment="0" applyProtection="0"/>
    <xf numFmtId="0" fontId="41" fillId="75" borderId="0" applyNumberFormat="0" applyBorder="0" applyAlignment="0" applyProtection="0"/>
    <xf numFmtId="0" fontId="41" fillId="102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1" fillId="103" borderId="0" applyNumberFormat="0" applyBorder="0" applyAlignment="0" applyProtection="0"/>
    <xf numFmtId="0" fontId="41" fillId="72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41" fillId="104" borderId="0" applyNumberFormat="0" applyBorder="0" applyAlignment="0" applyProtection="0"/>
    <xf numFmtId="0" fontId="41" fillId="79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41" fillId="50" borderId="0" applyNumberFormat="0" applyBorder="0" applyAlignment="0" applyProtection="0"/>
    <xf numFmtId="0" fontId="41" fillId="100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41" fillId="105" borderId="0" applyNumberFormat="0" applyBorder="0" applyAlignment="0" applyProtection="0"/>
    <xf numFmtId="0" fontId="41" fillId="101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41" fillId="106" borderId="0" applyNumberFormat="0" applyBorder="0" applyAlignment="0" applyProtection="0"/>
    <xf numFmtId="0" fontId="41" fillId="77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41" fillId="107" borderId="0" applyNumberFormat="0" applyBorder="0" applyAlignment="0" applyProtection="0"/>
    <xf numFmtId="0" fontId="75" fillId="49" borderId="0" applyNumberFormat="0" applyBorder="0" applyAlignment="0" applyProtection="0"/>
    <xf numFmtId="0" fontId="76" fillId="36" borderId="0" applyNumberFormat="0" applyBorder="0" applyAlignment="0" applyProtection="0"/>
    <xf numFmtId="0" fontId="77" fillId="108" borderId="29" applyNumberFormat="0" applyAlignment="0" applyProtection="0"/>
    <xf numFmtId="0" fontId="78" fillId="98" borderId="29" applyNumberFormat="0" applyAlignment="0" applyProtection="0"/>
    <xf numFmtId="0" fontId="79" fillId="50" borderId="30" applyNumberFormat="0" applyAlignment="0" applyProtection="0"/>
    <xf numFmtId="0" fontId="79" fillId="109" borderId="3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10" borderId="0" applyNumberFormat="0" applyBorder="0" applyAlignment="0" applyProtection="0"/>
    <xf numFmtId="0" fontId="82" fillId="37" borderId="0" applyNumberFormat="0" applyBorder="0" applyAlignment="0" applyProtection="0"/>
    <xf numFmtId="38" fontId="9" fillId="56" borderId="0" applyNumberFormat="0" applyBorder="0" applyAlignment="0" applyProtection="0"/>
    <xf numFmtId="0" fontId="83" fillId="0" borderId="31" applyNumberFormat="0" applyFill="0" applyAlignment="0" applyProtection="0"/>
    <xf numFmtId="0" fontId="84" fillId="0" borderId="32" applyNumberFormat="0" applyFill="0" applyAlignment="0" applyProtection="0"/>
    <xf numFmtId="0" fontId="85" fillId="0" borderId="33" applyNumberFormat="0" applyFill="0" applyAlignment="0" applyProtection="0"/>
    <xf numFmtId="0" fontId="86" fillId="0" borderId="33" applyNumberFormat="0" applyFill="0" applyAlignment="0" applyProtection="0"/>
    <xf numFmtId="0" fontId="87" fillId="0" borderId="34" applyNumberFormat="0" applyFill="0" applyAlignment="0" applyProtection="0"/>
    <xf numFmtId="0" fontId="88" fillId="0" borderId="35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0" fontId="9" fillId="61" borderId="17" applyNumberFormat="0" applyBorder="0" applyAlignment="0" applyProtection="0"/>
    <xf numFmtId="0" fontId="89" fillId="40" borderId="29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25" fillId="6" borderId="11" applyNumberFormat="0" applyAlignment="0" applyProtection="0"/>
    <xf numFmtId="0" fontId="90" fillId="55" borderId="29" applyNumberFormat="0" applyAlignment="0" applyProtection="0"/>
    <xf numFmtId="0" fontId="91" fillId="0" borderId="36" applyNumberFormat="0" applyFill="0" applyAlignment="0" applyProtection="0"/>
    <xf numFmtId="0" fontId="92" fillId="0" borderId="37" applyNumberFormat="0" applyFill="0" applyAlignment="0" applyProtection="0"/>
    <xf numFmtId="44" fontId="3" fillId="0" borderId="20" applyNumberFormat="0" applyFont="0" applyAlignment="0">
      <alignment horizontal="center"/>
    </xf>
    <xf numFmtId="44" fontId="3" fillId="0" borderId="21" applyNumberFormat="0" applyFont="0" applyAlignment="0">
      <alignment horizontal="center"/>
    </xf>
    <xf numFmtId="0" fontId="93" fillId="55" borderId="0" applyNumberFormat="0" applyBorder="0" applyAlignment="0" applyProtection="0"/>
    <xf numFmtId="0" fontId="93" fillId="66" borderId="0" applyNumberFormat="0" applyBorder="0" applyAlignment="0" applyProtection="0"/>
    <xf numFmtId="176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7" fontId="43" fillId="0" borderId="0">
      <alignment horizontal="left" wrapText="1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40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4" fillId="54" borderId="22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1" fillId="9" borderId="15" applyNumberFormat="0" applyFont="0" applyAlignment="0" applyProtection="0"/>
    <xf numFmtId="0" fontId="94" fillId="108" borderId="23" applyNumberFormat="0" applyAlignment="0" applyProtection="0"/>
    <xf numFmtId="0" fontId="94" fillId="98" borderId="23" applyNumberFormat="0" applyAlignment="0" applyProtection="0"/>
    <xf numFmtId="9" fontId="4" fillId="0" borderId="0" applyFont="0" applyFill="0" applyBorder="0" applyAlignment="0" applyProtection="0"/>
    <xf numFmtId="4" fontId="56" fillId="62" borderId="23" applyNumberFormat="0" applyProtection="0">
      <alignment vertical="center"/>
    </xf>
    <xf numFmtId="4" fontId="62" fillId="62" borderId="23" applyNumberFormat="0" applyProtection="0">
      <alignment vertical="center"/>
    </xf>
    <xf numFmtId="4" fontId="56" fillId="62" borderId="23" applyNumberFormat="0" applyProtection="0">
      <alignment horizontal="left" vertical="center" indent="1"/>
    </xf>
    <xf numFmtId="4" fontId="56" fillId="62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70" borderId="23" applyNumberFormat="0" applyProtection="0">
      <alignment horizontal="right" vertical="center"/>
    </xf>
    <xf numFmtId="4" fontId="56" fillId="71" borderId="23" applyNumberFormat="0" applyProtection="0">
      <alignment horizontal="right" vertical="center"/>
    </xf>
    <xf numFmtId="4" fontId="56" fillId="34" borderId="23" applyNumberFormat="0" applyProtection="0">
      <alignment horizontal="right" vertical="center"/>
    </xf>
    <xf numFmtId="4" fontId="56" fillId="73" borderId="23" applyNumberFormat="0" applyProtection="0">
      <alignment horizontal="right" vertical="center"/>
    </xf>
    <xf numFmtId="4" fontId="56" fillId="74" borderId="23" applyNumberFormat="0" applyProtection="0">
      <alignment horizontal="right" vertical="center"/>
    </xf>
    <xf numFmtId="4" fontId="56" fillId="76" borderId="23" applyNumberFormat="0" applyProtection="0">
      <alignment horizontal="right" vertical="center"/>
    </xf>
    <xf numFmtId="4" fontId="56" fillId="78" borderId="23" applyNumberFormat="0" applyProtection="0">
      <alignment horizontal="right" vertical="center"/>
    </xf>
    <xf numFmtId="4" fontId="56" fillId="80" borderId="23" applyNumberFormat="0" applyProtection="0">
      <alignment horizontal="right" vertical="center"/>
    </xf>
    <xf numFmtId="4" fontId="56" fillId="82" borderId="23" applyNumberFormat="0" applyProtection="0">
      <alignment horizontal="right" vertical="center"/>
    </xf>
    <xf numFmtId="4" fontId="61" fillId="83" borderId="23" applyNumberFormat="0" applyProtection="0">
      <alignment horizontal="left" vertical="center" indent="1"/>
    </xf>
    <xf numFmtId="4" fontId="56" fillId="85" borderId="26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85" borderId="23" applyNumberFormat="0" applyProtection="0">
      <alignment horizontal="left" vertical="center" indent="1"/>
    </xf>
    <xf numFmtId="4" fontId="56" fillId="89" borderId="23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89" borderId="23" applyNumberFormat="0" applyProtection="0">
      <alignment horizontal="left" vertical="center" indent="1"/>
    </xf>
    <xf numFmtId="0" fontId="4" fillId="90" borderId="23" applyNumberFormat="0" applyProtection="0">
      <alignment horizontal="left" vertical="center" indent="1"/>
    </xf>
    <xf numFmtId="0" fontId="4" fillId="90" borderId="23" applyNumberFormat="0" applyProtection="0">
      <alignment horizontal="left" vertical="center" indent="1"/>
    </xf>
    <xf numFmtId="0" fontId="4" fillId="56" borderId="23" applyNumberFormat="0" applyProtection="0">
      <alignment horizontal="left" vertical="center" indent="1"/>
    </xf>
    <xf numFmtId="0" fontId="4" fillId="56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4" fontId="56" fillId="93" borderId="23" applyNumberFormat="0" applyProtection="0">
      <alignment vertical="center"/>
    </xf>
    <xf numFmtId="4" fontId="62" fillId="93" borderId="23" applyNumberFormat="0" applyProtection="0">
      <alignment vertical="center"/>
    </xf>
    <xf numFmtId="4" fontId="56" fillId="93" borderId="23" applyNumberFormat="0" applyProtection="0">
      <alignment horizontal="left" vertical="center" indent="1"/>
    </xf>
    <xf numFmtId="4" fontId="56" fillId="93" borderId="23" applyNumberFormat="0" applyProtection="0">
      <alignment horizontal="left" vertical="center" indent="1"/>
    </xf>
    <xf numFmtId="4" fontId="56" fillId="85" borderId="23" applyNumberFormat="0" applyProtection="0">
      <alignment horizontal="right" vertical="center"/>
    </xf>
    <xf numFmtId="4" fontId="62" fillId="85" borderId="23" applyNumberFormat="0" applyProtection="0">
      <alignment horizontal="right" vertical="center"/>
    </xf>
    <xf numFmtId="0" fontId="4" fillId="67" borderId="23" applyNumberFormat="0" applyProtection="0">
      <alignment horizontal="left" vertical="center" indent="1"/>
    </xf>
    <xf numFmtId="0" fontId="4" fillId="67" borderId="23" applyNumberFormat="0" applyProtection="0">
      <alignment horizontal="left" vertical="center" indent="1"/>
    </xf>
    <xf numFmtId="0" fontId="65" fillId="0" borderId="0"/>
    <xf numFmtId="4" fontId="67" fillId="85" borderId="23" applyNumberFormat="0" applyProtection="0">
      <alignment horizontal="right" vertical="center"/>
    </xf>
    <xf numFmtId="38" fontId="9" fillId="0" borderId="27"/>
    <xf numFmtId="0" fontId="4" fillId="0" borderId="0" applyNumberFormat="0" applyBorder="0" applyAlignment="0"/>
    <xf numFmtId="0" fontId="6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1" fillId="0" borderId="38" applyNumberFormat="0" applyFill="0" applyAlignment="0" applyProtection="0"/>
    <xf numFmtId="0" fontId="51" fillId="0" borderId="39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83" fontId="4" fillId="0" borderId="0"/>
    <xf numFmtId="0" fontId="34" fillId="0" borderId="40">
      <alignment horizontal="left"/>
    </xf>
    <xf numFmtId="10" fontId="4" fillId="0" borderId="0" applyFont="0" applyFill="0" applyBorder="0" applyAlignment="0" applyProtection="0"/>
    <xf numFmtId="42" fontId="4" fillId="61" borderId="41">
      <alignment horizontal="left"/>
    </xf>
    <xf numFmtId="180" fontId="60" fillId="61" borderId="41">
      <alignment horizontal="left"/>
    </xf>
    <xf numFmtId="0" fontId="14" fillId="97" borderId="42" applyBorder="0"/>
    <xf numFmtId="0" fontId="9" fillId="111" borderId="17"/>
    <xf numFmtId="38" fontId="14" fillId="0" borderId="41"/>
    <xf numFmtId="4" fontId="56" fillId="78" borderId="60" applyNumberFormat="0" applyProtection="0">
      <alignment horizontal="right" vertical="center"/>
    </xf>
    <xf numFmtId="4" fontId="56" fillId="76" borderId="60" applyNumberFormat="0" applyProtection="0">
      <alignment horizontal="right" vertical="center"/>
    </xf>
    <xf numFmtId="0" fontId="77" fillId="108" borderId="54" applyNumberFormat="0" applyAlignment="0" applyProtection="0"/>
    <xf numFmtId="0" fontId="4" fillId="67" borderId="60" applyNumberFormat="0" applyProtection="0">
      <alignment horizontal="left" vertical="center" indent="1"/>
    </xf>
    <xf numFmtId="4" fontId="56" fillId="62" borderId="60" applyNumberFormat="0" applyProtection="0">
      <alignment horizontal="left" vertical="center" indent="1"/>
    </xf>
    <xf numFmtId="0" fontId="40" fillId="63" borderId="68" applyNumberFormat="0" applyFont="0" applyAlignment="0" applyProtection="0"/>
    <xf numFmtId="4" fontId="56" fillId="85" borderId="60" applyNumberFormat="0" applyProtection="0">
      <alignment horizontal="right" vertical="center"/>
    </xf>
    <xf numFmtId="4" fontId="56" fillId="93" borderId="60" applyNumberFormat="0" applyProtection="0">
      <alignment horizontal="left" vertical="center" indent="1"/>
    </xf>
    <xf numFmtId="4" fontId="62" fillId="93" borderId="60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4" fontId="56" fillId="34" borderId="60" applyNumberFormat="0" applyProtection="0">
      <alignment horizontal="right" vertical="center"/>
    </xf>
    <xf numFmtId="4" fontId="56" fillId="70" borderId="60" applyNumberFormat="0" applyProtection="0">
      <alignment horizontal="right" vertical="center"/>
    </xf>
    <xf numFmtId="4" fontId="56" fillId="62" borderId="60" applyNumberFormat="0" applyProtection="0">
      <alignment horizontal="left" vertical="center" indent="1"/>
    </xf>
    <xf numFmtId="4" fontId="61" fillId="62" borderId="69" applyNumberFormat="0" applyProtection="0">
      <alignment horizontal="left" vertical="center" indent="1"/>
    </xf>
    <xf numFmtId="0" fontId="4" fillId="64" borderId="69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4" fontId="67" fillId="86" borderId="53" applyNumberFormat="0" applyProtection="0">
      <alignment horizontal="right" vertical="center"/>
    </xf>
    <xf numFmtId="42" fontId="4" fillId="61" borderId="66">
      <alignment horizontal="left"/>
    </xf>
    <xf numFmtId="0" fontId="34" fillId="0" borderId="65">
      <alignment horizontal="left"/>
    </xf>
    <xf numFmtId="4" fontId="56" fillId="88" borderId="53" applyNumberFormat="0" applyProtection="0">
      <alignment horizontal="left" vertical="center" indent="1"/>
    </xf>
    <xf numFmtId="4" fontId="62" fillId="86" borderId="53" applyNumberFormat="0" applyProtection="0">
      <alignment horizontal="right" vertical="center"/>
    </xf>
    <xf numFmtId="0" fontId="51" fillId="0" borderId="64" applyNumberFormat="0" applyFill="0" applyAlignment="0" applyProtection="0"/>
    <xf numFmtId="4" fontId="56" fillId="86" borderId="53" applyNumberFormat="0" applyProtection="0">
      <alignment horizontal="right" vertical="center"/>
    </xf>
    <xf numFmtId="4" fontId="56" fillId="93" borderId="53" applyNumberFormat="0" applyProtection="0">
      <alignment horizontal="left" vertical="center" indent="1"/>
    </xf>
    <xf numFmtId="4" fontId="67" fillId="85" borderId="60" applyNumberFormat="0" applyProtection="0">
      <alignment horizontal="right" vertical="center"/>
    </xf>
    <xf numFmtId="4" fontId="62" fillId="93" borderId="53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4" fontId="56" fillId="93" borderId="53" applyNumberFormat="0" applyProtection="0">
      <alignment vertical="center"/>
    </xf>
    <xf numFmtId="4" fontId="56" fillId="73" borderId="60" applyNumberFormat="0" applyProtection="0">
      <alignment horizontal="right" vertical="center"/>
    </xf>
    <xf numFmtId="0" fontId="4" fillId="64" borderId="53" applyNumberFormat="0" applyProtection="0">
      <alignment horizontal="left" vertical="top" indent="1"/>
    </xf>
    <xf numFmtId="0" fontId="94" fillId="108" borderId="60" applyNumberFormat="0" applyAlignment="0" applyProtection="0"/>
    <xf numFmtId="0" fontId="4" fillId="64" borderId="53" applyNumberFormat="0" applyProtection="0">
      <alignment horizontal="left" vertical="center" indent="1"/>
    </xf>
    <xf numFmtId="0" fontId="4" fillId="91" borderId="53" applyNumberFormat="0" applyProtection="0">
      <alignment horizontal="left" vertical="top" indent="1"/>
    </xf>
    <xf numFmtId="0" fontId="4" fillId="69" borderId="53" applyNumberFormat="0" applyProtection="0">
      <alignment horizontal="left" vertical="top" indent="1"/>
    </xf>
    <xf numFmtId="0" fontId="4" fillId="69" borderId="53" applyNumberFormat="0" applyProtection="0">
      <alignment horizontal="left" vertical="center" indent="1"/>
    </xf>
    <xf numFmtId="0" fontId="4" fillId="87" borderId="53" applyNumberFormat="0" applyProtection="0">
      <alignment horizontal="left" vertical="top" indent="1"/>
    </xf>
    <xf numFmtId="0" fontId="4" fillId="87" borderId="53" applyNumberFormat="0" applyProtection="0">
      <alignment horizontal="left" vertical="center" indent="1"/>
    </xf>
    <xf numFmtId="4" fontId="56" fillId="77" borderId="53" applyNumberFormat="0" applyProtection="0">
      <alignment horizontal="right" vertical="center"/>
    </xf>
    <xf numFmtId="4" fontId="56" fillId="75" borderId="53" applyNumberFormat="0" applyProtection="0">
      <alignment horizontal="right" vertical="center"/>
    </xf>
    <xf numFmtId="4" fontId="56" fillId="44" borderId="53" applyNumberFormat="0" applyProtection="0">
      <alignment horizontal="right" vertical="center"/>
    </xf>
    <xf numFmtId="4" fontId="56" fillId="72" borderId="53" applyNumberFormat="0" applyProtection="0">
      <alignment horizontal="right" vertical="center"/>
    </xf>
    <xf numFmtId="4" fontId="56" fillId="42" borderId="53" applyNumberFormat="0" applyProtection="0">
      <alignment horizontal="right" vertical="center"/>
    </xf>
    <xf numFmtId="4" fontId="56" fillId="36" borderId="53" applyNumberFormat="0" applyProtection="0">
      <alignment horizontal="right" vertical="center"/>
    </xf>
    <xf numFmtId="0" fontId="61" fillId="62" borderId="53" applyNumberFormat="0" applyProtection="0">
      <alignment horizontal="left" vertical="top" indent="1"/>
    </xf>
    <xf numFmtId="4" fontId="61" fillId="62" borderId="53" applyNumberFormat="0" applyProtection="0">
      <alignment horizontal="left" vertical="center" indent="1"/>
    </xf>
    <xf numFmtId="0" fontId="90" fillId="55" borderId="62" applyNumberFormat="0" applyAlignment="0" applyProtection="0"/>
    <xf numFmtId="4" fontId="63" fillId="62" borderId="53" applyNumberFormat="0" applyProtection="0">
      <alignment vertical="center"/>
    </xf>
    <xf numFmtId="4" fontId="61" fillId="66" borderId="53" applyNumberFormat="0" applyProtection="0">
      <alignment vertical="center"/>
    </xf>
    <xf numFmtId="4" fontId="56" fillId="43" borderId="69" applyNumberFormat="0" applyProtection="0">
      <alignment horizontal="right" vertical="center"/>
    </xf>
    <xf numFmtId="0" fontId="56" fillId="69" borderId="69" applyNumberFormat="0" applyProtection="0">
      <alignment horizontal="left" vertical="top" indent="1"/>
    </xf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4" fontId="67" fillId="85" borderId="60" applyNumberFormat="0" applyProtection="0">
      <alignment horizontal="right" vertical="center"/>
    </xf>
    <xf numFmtId="4" fontId="56" fillId="86" borderId="61" applyNumberFormat="0" applyProtection="0">
      <alignment horizontal="right" vertical="center"/>
    </xf>
    <xf numFmtId="0" fontId="4" fillId="91" borderId="61" applyNumberFormat="0" applyProtection="0">
      <alignment horizontal="left" vertical="top" indent="1"/>
    </xf>
    <xf numFmtId="0" fontId="4" fillId="56" borderId="60" applyNumberFormat="0" applyProtection="0">
      <alignment horizontal="left" vertical="center" indent="1"/>
    </xf>
    <xf numFmtId="0" fontId="4" fillId="56" borderId="60" applyNumberFormat="0" applyProtection="0">
      <alignment horizontal="left" vertical="center" indent="1"/>
    </xf>
    <xf numFmtId="0" fontId="4" fillId="69" borderId="61" applyNumberFormat="0" applyProtection="0">
      <alignment horizontal="left" vertical="top" indent="1"/>
    </xf>
    <xf numFmtId="0" fontId="4" fillId="90" borderId="60" applyNumberFormat="0" applyProtection="0">
      <alignment horizontal="left" vertical="center" indent="1"/>
    </xf>
    <xf numFmtId="0" fontId="4" fillId="87" borderId="61" applyNumberFormat="0" applyProtection="0">
      <alignment horizontal="left" vertical="top" indent="1"/>
    </xf>
    <xf numFmtId="0" fontId="4" fillId="89" borderId="60" applyNumberFormat="0" applyProtection="0">
      <alignment horizontal="left" vertical="center" indent="1"/>
    </xf>
    <xf numFmtId="0" fontId="4" fillId="87" borderId="61" applyNumberFormat="0" applyProtection="0">
      <alignment horizontal="left" vertical="center" indent="1"/>
    </xf>
    <xf numFmtId="0" fontId="4" fillId="89" borderId="60" applyNumberFormat="0" applyProtection="0">
      <alignment horizontal="left" vertical="center" indent="1"/>
    </xf>
    <xf numFmtId="4" fontId="56" fillId="89" borderId="60" applyNumberFormat="0" applyProtection="0">
      <alignment horizontal="left" vertical="center" indent="1"/>
    </xf>
    <xf numFmtId="0" fontId="4" fillId="67" borderId="60" applyNumberFormat="0" applyProtection="0">
      <alignment horizontal="left" vertical="center" indent="1"/>
    </xf>
    <xf numFmtId="4" fontId="61" fillId="83" borderId="60" applyNumberFormat="0" applyProtection="0">
      <alignment horizontal="left" vertical="center" indent="1"/>
    </xf>
    <xf numFmtId="4" fontId="56" fillId="43" borderId="61" applyNumberFormat="0" applyProtection="0">
      <alignment horizontal="right" vertical="center"/>
    </xf>
    <xf numFmtId="4" fontId="56" fillId="82" borderId="60" applyNumberFormat="0" applyProtection="0">
      <alignment horizontal="right" vertical="center"/>
    </xf>
    <xf numFmtId="4" fontId="56" fillId="81" borderId="61" applyNumberFormat="0" applyProtection="0">
      <alignment horizontal="right" vertical="center"/>
    </xf>
    <xf numFmtId="4" fontId="56" fillId="80" borderId="60" applyNumberFormat="0" applyProtection="0">
      <alignment horizontal="right" vertical="center"/>
    </xf>
    <xf numFmtId="4" fontId="56" fillId="77" borderId="61" applyNumberFormat="0" applyProtection="0">
      <alignment horizontal="right" vertical="center"/>
    </xf>
    <xf numFmtId="4" fontId="56" fillId="74" borderId="60" applyNumberFormat="0" applyProtection="0">
      <alignment horizontal="right" vertical="center"/>
    </xf>
    <xf numFmtId="4" fontId="56" fillId="62" borderId="60" applyNumberFormat="0" applyProtection="0">
      <alignment horizontal="left" vertical="center" indent="1"/>
    </xf>
    <xf numFmtId="4" fontId="63" fillId="62" borderId="61" applyNumberFormat="0" applyProtection="0">
      <alignment vertical="center"/>
    </xf>
    <xf numFmtId="4" fontId="62" fillId="62" borderId="60" applyNumberFormat="0" applyProtection="0">
      <alignment vertical="center"/>
    </xf>
    <xf numFmtId="4" fontId="61" fillId="66" borderId="61" applyNumberFormat="0" applyProtection="0">
      <alignment vertical="center"/>
    </xf>
    <xf numFmtId="4" fontId="56" fillId="62" borderId="60" applyNumberFormat="0" applyProtection="0">
      <alignment vertical="center"/>
    </xf>
    <xf numFmtId="0" fontId="40" fillId="63" borderId="59" applyNumberFormat="0" applyFont="0" applyAlignment="0" applyProtection="0"/>
    <xf numFmtId="0" fontId="40" fillId="63" borderId="59" applyNumberFormat="0" applyFont="0" applyAlignment="0" applyProtection="0"/>
    <xf numFmtId="0" fontId="40" fillId="63" borderId="59" applyNumberFormat="0" applyFont="0" applyAlignment="0" applyProtection="0"/>
    <xf numFmtId="0" fontId="40" fillId="63" borderId="59" applyNumberFormat="0" applyFont="0" applyAlignment="0" applyProtection="0"/>
    <xf numFmtId="0" fontId="40" fillId="63" borderId="68" applyNumberFormat="0" applyFont="0" applyAlignment="0" applyProtection="0"/>
    <xf numFmtId="4" fontId="56" fillId="93" borderId="69" applyNumberFormat="0" applyProtection="0">
      <alignment horizontal="left" vertical="center" indent="1"/>
    </xf>
    <xf numFmtId="0" fontId="56" fillId="93" borderId="69" applyNumberFormat="0" applyProtection="0">
      <alignment horizontal="left" vertical="top" indent="1"/>
    </xf>
    <xf numFmtId="0" fontId="4" fillId="67" borderId="60" applyNumberFormat="0" applyProtection="0">
      <alignment horizontal="left" vertical="center" indent="1"/>
    </xf>
    <xf numFmtId="4" fontId="56" fillId="85" borderId="60" applyNumberFormat="0" applyProtection="0">
      <alignment horizontal="right" vertical="center"/>
    </xf>
    <xf numFmtId="4" fontId="56" fillId="93" borderId="60" applyNumberFormat="0" applyProtection="0">
      <alignment horizontal="left" vertical="center" indent="1"/>
    </xf>
    <xf numFmtId="4" fontId="62" fillId="93" borderId="60" applyNumberFormat="0" applyProtection="0">
      <alignment vertical="center"/>
    </xf>
    <xf numFmtId="0" fontId="4" fillId="56" borderId="60" applyNumberFormat="0" applyProtection="0">
      <alignment horizontal="left" vertical="center" indent="1"/>
    </xf>
    <xf numFmtId="0" fontId="4" fillId="56" borderId="60" applyNumberFormat="0" applyProtection="0">
      <alignment horizontal="left" vertical="center" indent="1"/>
    </xf>
    <xf numFmtId="0" fontId="4" fillId="89" borderId="60" applyNumberFormat="0" applyProtection="0">
      <alignment horizontal="left" vertical="center" indent="1"/>
    </xf>
    <xf numFmtId="0" fontId="4" fillId="89" borderId="60" applyNumberFormat="0" applyProtection="0">
      <alignment horizontal="left" vertical="center" indent="1"/>
    </xf>
    <xf numFmtId="0" fontId="4" fillId="67" borderId="60" applyNumberFormat="0" applyProtection="0">
      <alignment horizontal="left" vertical="center" indent="1"/>
    </xf>
    <xf numFmtId="4" fontId="56" fillId="80" borderId="60" applyNumberFormat="0" applyProtection="0">
      <alignment horizontal="right" vertical="center"/>
    </xf>
    <xf numFmtId="4" fontId="56" fillId="71" borderId="60" applyNumberFormat="0" applyProtection="0">
      <alignment horizontal="right" vertical="center"/>
    </xf>
    <xf numFmtId="4" fontId="56" fillId="62" borderId="60" applyNumberFormat="0" applyProtection="0">
      <alignment horizontal="left" vertical="center" indent="1"/>
    </xf>
    <xf numFmtId="0" fontId="4" fillId="91" borderId="69" applyNumberFormat="0" applyProtection="0">
      <alignment horizontal="left" vertical="center" indent="1"/>
    </xf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90" fillId="55" borderId="70" applyNumberFormat="0" applyAlignment="0" applyProtection="0"/>
    <xf numFmtId="4" fontId="56" fillId="72" borderId="61" applyNumberFormat="0" applyProtection="0">
      <alignment horizontal="right" vertical="center"/>
    </xf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43" applyNumberFormat="0" applyFont="0" applyAlignment="0" applyProtection="0"/>
    <xf numFmtId="0" fontId="40" fillId="63" borderId="68" applyNumberFormat="0" applyFont="0" applyAlignment="0" applyProtection="0"/>
    <xf numFmtId="4" fontId="56" fillId="36" borderId="69" applyNumberFormat="0" applyProtection="0">
      <alignment horizontal="right" vertical="center"/>
    </xf>
    <xf numFmtId="4" fontId="56" fillId="72" borderId="69" applyNumberFormat="0" applyProtection="0">
      <alignment horizontal="right" vertical="center"/>
    </xf>
    <xf numFmtId="4" fontId="56" fillId="75" borderId="69" applyNumberFormat="0" applyProtection="0">
      <alignment horizontal="right" vertical="center"/>
    </xf>
    <xf numFmtId="4" fontId="62" fillId="93" borderId="69" applyNumberFormat="0" applyProtection="0">
      <alignment vertical="center"/>
    </xf>
    <xf numFmtId="4" fontId="67" fillId="86" borderId="69" applyNumberFormat="0" applyProtection="0">
      <alignment horizontal="right" vertical="center"/>
    </xf>
    <xf numFmtId="4" fontId="56" fillId="62" borderId="44" applyNumberFormat="0" applyProtection="0">
      <alignment vertical="center"/>
    </xf>
    <xf numFmtId="4" fontId="61" fillId="66" borderId="45" applyNumberFormat="0" applyProtection="0">
      <alignment vertical="center"/>
    </xf>
    <xf numFmtId="4" fontId="62" fillId="62" borderId="44" applyNumberFormat="0" applyProtection="0">
      <alignment vertical="center"/>
    </xf>
    <xf numFmtId="4" fontId="63" fillId="62" borderId="45" applyNumberFormat="0" applyProtection="0">
      <alignment vertical="center"/>
    </xf>
    <xf numFmtId="4" fontId="56" fillId="62" borderId="44" applyNumberFormat="0" applyProtection="0">
      <alignment horizontal="left" vertical="center" indent="1"/>
    </xf>
    <xf numFmtId="4" fontId="61" fillId="62" borderId="45" applyNumberFormat="0" applyProtection="0">
      <alignment horizontal="left" vertical="center" indent="1"/>
    </xf>
    <xf numFmtId="4" fontId="56" fillId="62" borderId="44" applyNumberFormat="0" applyProtection="0">
      <alignment horizontal="left" vertical="center" indent="1"/>
    </xf>
    <xf numFmtId="0" fontId="61" fillId="62" borderId="45" applyNumberFormat="0" applyProtection="0">
      <alignment horizontal="left" vertical="top" indent="1"/>
    </xf>
    <xf numFmtId="0" fontId="4" fillId="67" borderId="44" applyNumberFormat="0" applyProtection="0">
      <alignment horizontal="left" vertical="center" indent="1"/>
    </xf>
    <xf numFmtId="4" fontId="56" fillId="70" borderId="44" applyNumberFormat="0" applyProtection="0">
      <alignment horizontal="right" vertical="center"/>
    </xf>
    <xf numFmtId="4" fontId="56" fillId="36" borderId="45" applyNumberFormat="0" applyProtection="0">
      <alignment horizontal="right" vertical="center"/>
    </xf>
    <xf numFmtId="4" fontId="56" fillId="71" borderId="44" applyNumberFormat="0" applyProtection="0">
      <alignment horizontal="right" vertical="center"/>
    </xf>
    <xf numFmtId="4" fontId="56" fillId="42" borderId="45" applyNumberFormat="0" applyProtection="0">
      <alignment horizontal="right" vertical="center"/>
    </xf>
    <xf numFmtId="4" fontId="56" fillId="34" borderId="44" applyNumberFormat="0" applyProtection="0">
      <alignment horizontal="right" vertical="center"/>
    </xf>
    <xf numFmtId="4" fontId="56" fillId="72" borderId="45" applyNumberFormat="0" applyProtection="0">
      <alignment horizontal="right" vertical="center"/>
    </xf>
    <xf numFmtId="4" fontId="56" fillId="73" borderId="44" applyNumberFormat="0" applyProtection="0">
      <alignment horizontal="right" vertical="center"/>
    </xf>
    <xf numFmtId="4" fontId="56" fillId="44" borderId="45" applyNumberFormat="0" applyProtection="0">
      <alignment horizontal="right" vertical="center"/>
    </xf>
    <xf numFmtId="4" fontId="56" fillId="74" borderId="44" applyNumberFormat="0" applyProtection="0">
      <alignment horizontal="right" vertical="center"/>
    </xf>
    <xf numFmtId="4" fontId="56" fillId="75" borderId="45" applyNumberFormat="0" applyProtection="0">
      <alignment horizontal="right" vertical="center"/>
    </xf>
    <xf numFmtId="4" fontId="56" fillId="76" borderId="44" applyNumberFormat="0" applyProtection="0">
      <alignment horizontal="right" vertical="center"/>
    </xf>
    <xf numFmtId="4" fontId="56" fillId="77" borderId="45" applyNumberFormat="0" applyProtection="0">
      <alignment horizontal="right" vertical="center"/>
    </xf>
    <xf numFmtId="4" fontId="56" fillId="78" borderId="44" applyNumberFormat="0" applyProtection="0">
      <alignment horizontal="right" vertical="center"/>
    </xf>
    <xf numFmtId="4" fontId="56" fillId="79" borderId="45" applyNumberFormat="0" applyProtection="0">
      <alignment horizontal="right" vertical="center"/>
    </xf>
    <xf numFmtId="4" fontId="56" fillId="80" borderId="44" applyNumberFormat="0" applyProtection="0">
      <alignment horizontal="right" vertical="center"/>
    </xf>
    <xf numFmtId="4" fontId="56" fillId="81" borderId="45" applyNumberFormat="0" applyProtection="0">
      <alignment horizontal="right" vertical="center"/>
    </xf>
    <xf numFmtId="4" fontId="56" fillId="82" borderId="44" applyNumberFormat="0" applyProtection="0">
      <alignment horizontal="right" vertical="center"/>
    </xf>
    <xf numFmtId="4" fontId="56" fillId="43" borderId="45" applyNumberFormat="0" applyProtection="0">
      <alignment horizontal="right" vertical="center"/>
    </xf>
    <xf numFmtId="4" fontId="61" fillId="83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88" borderId="45" applyNumberFormat="0" applyProtection="0">
      <alignment horizontal="right" vertical="center"/>
    </xf>
    <xf numFmtId="4" fontId="56" fillId="85" borderId="44" applyNumberFormat="0" applyProtection="0">
      <alignment horizontal="left" vertical="center" indent="1"/>
    </xf>
    <xf numFmtId="4" fontId="56" fillId="89" borderId="44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87" borderId="45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87" borderId="45" applyNumberFormat="0" applyProtection="0">
      <alignment horizontal="left" vertical="top" indent="1"/>
    </xf>
    <xf numFmtId="0" fontId="4" fillId="90" borderId="44" applyNumberFormat="0" applyProtection="0">
      <alignment horizontal="left" vertical="center" indent="1"/>
    </xf>
    <xf numFmtId="0" fontId="4" fillId="69" borderId="45" applyNumberFormat="0" applyProtection="0">
      <alignment horizontal="left" vertical="center" indent="1"/>
    </xf>
    <xf numFmtId="0" fontId="4" fillId="90" borderId="44" applyNumberFormat="0" applyProtection="0">
      <alignment horizontal="left" vertical="center" indent="1"/>
    </xf>
    <xf numFmtId="0" fontId="4" fillId="69" borderId="45" applyNumberFormat="0" applyProtection="0">
      <alignment horizontal="left" vertical="top" indent="1"/>
    </xf>
    <xf numFmtId="0" fontId="4" fillId="56" borderId="44" applyNumberFormat="0" applyProtection="0">
      <alignment horizontal="left" vertical="center" indent="1"/>
    </xf>
    <xf numFmtId="0" fontId="4" fillId="91" borderId="45" applyNumberFormat="0" applyProtection="0">
      <alignment horizontal="left" vertical="center" indent="1"/>
    </xf>
    <xf numFmtId="0" fontId="4" fillId="56" borderId="44" applyNumberFormat="0" applyProtection="0">
      <alignment horizontal="left" vertical="center" indent="1"/>
    </xf>
    <xf numFmtId="0" fontId="4" fillId="91" borderId="45" applyNumberFormat="0" applyProtection="0">
      <alignment horizontal="left" vertical="top" indent="1"/>
    </xf>
    <xf numFmtId="0" fontId="4" fillId="67" borderId="44" applyNumberFormat="0" applyProtection="0">
      <alignment horizontal="left" vertical="center" indent="1"/>
    </xf>
    <xf numFmtId="0" fontId="4" fillId="64" borderId="45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0" fontId="4" fillId="64" borderId="45" applyNumberFormat="0" applyProtection="0">
      <alignment horizontal="left" vertical="top" indent="1"/>
    </xf>
    <xf numFmtId="4" fontId="56" fillId="93" borderId="44" applyNumberFormat="0" applyProtection="0">
      <alignment vertical="center"/>
    </xf>
    <xf numFmtId="4" fontId="56" fillId="93" borderId="45" applyNumberFormat="0" applyProtection="0">
      <alignment vertical="center"/>
    </xf>
    <xf numFmtId="4" fontId="62" fillId="93" borderId="44" applyNumberFormat="0" applyProtection="0">
      <alignment vertical="center"/>
    </xf>
    <xf numFmtId="4" fontId="62" fillId="93" borderId="45" applyNumberFormat="0" applyProtection="0">
      <alignment vertical="center"/>
    </xf>
    <xf numFmtId="4" fontId="56" fillId="93" borderId="44" applyNumberFormat="0" applyProtection="0">
      <alignment horizontal="left" vertical="center" indent="1"/>
    </xf>
    <xf numFmtId="4" fontId="56" fillId="93" borderId="45" applyNumberFormat="0" applyProtection="0">
      <alignment horizontal="left" vertical="center" indent="1"/>
    </xf>
    <xf numFmtId="4" fontId="56" fillId="93" borderId="44" applyNumberFormat="0" applyProtection="0">
      <alignment horizontal="left" vertical="center" indent="1"/>
    </xf>
    <xf numFmtId="0" fontId="56" fillId="93" borderId="45" applyNumberFormat="0" applyProtection="0">
      <alignment horizontal="left" vertical="top" indent="1"/>
    </xf>
    <xf numFmtId="4" fontId="56" fillId="85" borderId="44" applyNumberFormat="0" applyProtection="0">
      <alignment horizontal="right" vertical="center"/>
    </xf>
    <xf numFmtId="4" fontId="56" fillId="86" borderId="45" applyNumberFormat="0" applyProtection="0">
      <alignment horizontal="right" vertical="center"/>
    </xf>
    <xf numFmtId="4" fontId="62" fillId="85" borderId="44" applyNumberFormat="0" applyProtection="0">
      <alignment horizontal="right" vertical="center"/>
    </xf>
    <xf numFmtId="4" fontId="62" fillId="86" borderId="45" applyNumberFormat="0" applyProtection="0">
      <alignment horizontal="right" vertical="center"/>
    </xf>
    <xf numFmtId="0" fontId="4" fillId="67" borderId="44" applyNumberFormat="0" applyProtection="0">
      <alignment horizontal="left" vertical="center" indent="1"/>
    </xf>
    <xf numFmtId="4" fontId="56" fillId="88" borderId="45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0" fontId="56" fillId="69" borderId="45" applyNumberFormat="0" applyProtection="0">
      <alignment horizontal="left" vertical="top" indent="1"/>
    </xf>
    <xf numFmtId="4" fontId="67" fillId="85" borderId="44" applyNumberFormat="0" applyProtection="0">
      <alignment horizontal="right" vertical="center"/>
    </xf>
    <xf numFmtId="4" fontId="67" fillId="86" borderId="45" applyNumberFormat="0" applyProtection="0">
      <alignment horizontal="right" vertical="center"/>
    </xf>
    <xf numFmtId="4" fontId="56" fillId="44" borderId="61" applyNumberFormat="0" applyProtection="0">
      <alignment horizontal="right" vertical="center"/>
    </xf>
    <xf numFmtId="4" fontId="61" fillId="66" borderId="69" applyNumberFormat="0" applyProtection="0">
      <alignment vertical="center"/>
    </xf>
    <xf numFmtId="4" fontId="56" fillId="78" borderId="60" applyNumberFormat="0" applyProtection="0">
      <alignment horizontal="right" vertical="center"/>
    </xf>
    <xf numFmtId="4" fontId="56" fillId="75" borderId="61" applyNumberFormat="0" applyProtection="0">
      <alignment horizontal="right" vertical="center"/>
    </xf>
    <xf numFmtId="4" fontId="56" fillId="85" borderId="60" applyNumberFormat="0" applyProtection="0">
      <alignment horizontal="left" vertical="center" indent="1"/>
    </xf>
    <xf numFmtId="0" fontId="4" fillId="91" borderId="61" applyNumberFormat="0" applyProtection="0">
      <alignment horizontal="left" vertical="center" indent="1"/>
    </xf>
    <xf numFmtId="0" fontId="78" fillId="98" borderId="70" applyNumberFormat="0" applyAlignment="0" applyProtection="0"/>
    <xf numFmtId="0" fontId="89" fillId="40" borderId="70" applyNumberFormat="0" applyAlignment="0" applyProtection="0"/>
    <xf numFmtId="4" fontId="67" fillId="86" borderId="61" applyNumberFormat="0" applyProtection="0">
      <alignment horizontal="right" vertical="center"/>
    </xf>
    <xf numFmtId="0" fontId="56" fillId="69" borderId="61" applyNumberFormat="0" applyProtection="0">
      <alignment horizontal="left" vertical="top" indent="1"/>
    </xf>
    <xf numFmtId="0" fontId="4" fillId="67" borderId="60" applyNumberFormat="0" applyProtection="0">
      <alignment horizontal="left" vertical="center" indent="1"/>
    </xf>
    <xf numFmtId="4" fontId="62" fillId="86" borderId="61" applyNumberFormat="0" applyProtection="0">
      <alignment horizontal="right" vertical="center"/>
    </xf>
    <xf numFmtId="4" fontId="56" fillId="88" borderId="61" applyNumberFormat="0" applyProtection="0">
      <alignment horizontal="right" vertical="center"/>
    </xf>
    <xf numFmtId="0" fontId="90" fillId="55" borderId="54" applyNumberFormat="0" applyAlignment="0" applyProtection="0"/>
    <xf numFmtId="0" fontId="89" fillId="40" borderId="54" applyNumberFormat="0" applyAlignment="0" applyProtection="0"/>
    <xf numFmtId="0" fontId="78" fillId="98" borderId="54" applyNumberFormat="0" applyAlignment="0" applyProtection="0"/>
    <xf numFmtId="4" fontId="56" fillId="77" borderId="69" applyNumberFormat="0" applyProtection="0">
      <alignment horizontal="right" vertical="center"/>
    </xf>
    <xf numFmtId="4" fontId="56" fillId="62" borderId="60" applyNumberFormat="0" applyProtection="0">
      <alignment vertical="center"/>
    </xf>
    <xf numFmtId="0" fontId="89" fillId="40" borderId="62" applyNumberFormat="0" applyAlignment="0" applyProtection="0"/>
    <xf numFmtId="0" fontId="78" fillId="98" borderId="62" applyNumberFormat="0" applyAlignment="0" applyProtection="0"/>
    <xf numFmtId="0" fontId="40" fillId="63" borderId="68" applyNumberFormat="0" applyFont="0" applyAlignment="0" applyProtection="0"/>
    <xf numFmtId="4" fontId="56" fillId="79" borderId="69" applyNumberFormat="0" applyProtection="0">
      <alignment horizontal="right" vertical="center"/>
    </xf>
    <xf numFmtId="4" fontId="56" fillId="81" borderId="69" applyNumberFormat="0" applyProtection="0">
      <alignment horizontal="right" vertical="center"/>
    </xf>
    <xf numFmtId="4" fontId="56" fillId="88" borderId="69" applyNumberFormat="0" applyProtection="0">
      <alignment horizontal="right" vertical="center"/>
    </xf>
    <xf numFmtId="0" fontId="56" fillId="93" borderId="61" applyNumberFormat="0" applyProtection="0">
      <alignment horizontal="left" vertical="top" indent="1"/>
    </xf>
    <xf numFmtId="4" fontId="56" fillId="93" borderId="60" applyNumberFormat="0" applyProtection="0">
      <alignment horizontal="left" vertical="center" indent="1"/>
    </xf>
    <xf numFmtId="4" fontId="56" fillId="93" borderId="60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4" fontId="56" fillId="71" borderId="60" applyNumberFormat="0" applyProtection="0">
      <alignment horizontal="right" vertical="center"/>
    </xf>
    <xf numFmtId="0" fontId="4" fillId="67" borderId="60" applyNumberFormat="0" applyProtection="0">
      <alignment horizontal="left" vertical="center" indent="1"/>
    </xf>
    <xf numFmtId="4" fontId="61" fillId="62" borderId="61" applyNumberFormat="0" applyProtection="0">
      <alignment horizontal="left" vertical="center" indent="1"/>
    </xf>
    <xf numFmtId="0" fontId="40" fillId="63" borderId="59" applyNumberFormat="0" applyFont="0" applyAlignment="0" applyProtection="0"/>
    <xf numFmtId="0" fontId="40" fillId="63" borderId="68" applyNumberFormat="0" applyFont="0" applyAlignment="0" applyProtection="0"/>
    <xf numFmtId="0" fontId="40" fillId="63" borderId="68" applyNumberFormat="0" applyFont="0" applyAlignment="0" applyProtection="0"/>
    <xf numFmtId="0" fontId="40" fillId="63" borderId="68" applyNumberFormat="0" applyFont="0" applyAlignment="0" applyProtection="0"/>
    <xf numFmtId="0" fontId="61" fillId="62" borderId="69" applyNumberFormat="0" applyProtection="0">
      <alignment horizontal="left" vertical="top" indent="1"/>
    </xf>
    <xf numFmtId="4" fontId="56" fillId="42" borderId="69" applyNumberFormat="0" applyProtection="0">
      <alignment horizontal="right" vertical="center"/>
    </xf>
    <xf numFmtId="4" fontId="56" fillId="44" borderId="69" applyNumberFormat="0" applyProtection="0">
      <alignment horizontal="right" vertical="center"/>
    </xf>
    <xf numFmtId="0" fontId="4" fillId="87" borderId="69" applyNumberFormat="0" applyProtection="0">
      <alignment horizontal="left" vertical="center" indent="1"/>
    </xf>
    <xf numFmtId="0" fontId="4" fillId="87" borderId="69" applyNumberFormat="0" applyProtection="0">
      <alignment horizontal="left" vertical="top" indent="1"/>
    </xf>
    <xf numFmtId="0" fontId="4" fillId="69" borderId="69" applyNumberFormat="0" applyProtection="0">
      <alignment horizontal="left" vertical="center" indent="1"/>
    </xf>
    <xf numFmtId="0" fontId="4" fillId="69" borderId="69" applyNumberFormat="0" applyProtection="0">
      <alignment horizontal="left" vertical="top" indent="1"/>
    </xf>
    <xf numFmtId="0" fontId="4" fillId="91" borderId="69" applyNumberFormat="0" applyProtection="0">
      <alignment horizontal="left" vertical="top" indent="1"/>
    </xf>
    <xf numFmtId="0" fontId="4" fillId="64" borderId="69" applyNumberFormat="0" applyProtection="0">
      <alignment horizontal="left" vertical="top" indent="1"/>
    </xf>
    <xf numFmtId="4" fontId="56" fillId="93" borderId="69" applyNumberFormat="0" applyProtection="0">
      <alignment vertical="center"/>
    </xf>
    <xf numFmtId="4" fontId="56" fillId="86" borderId="69" applyNumberFormat="0" applyProtection="0">
      <alignment horizontal="right" vertical="center"/>
    </xf>
    <xf numFmtId="4" fontId="62" fillId="86" borderId="69" applyNumberFormat="0" applyProtection="0">
      <alignment horizontal="right" vertical="center"/>
    </xf>
    <xf numFmtId="4" fontId="56" fillId="88" borderId="69" applyNumberFormat="0" applyProtection="0">
      <alignment horizontal="left" vertical="center" indent="1"/>
    </xf>
    <xf numFmtId="180" fontId="60" fillId="61" borderId="66">
      <alignment horizontal="left"/>
    </xf>
    <xf numFmtId="0" fontId="56" fillId="69" borderId="53" applyNumberFormat="0" applyProtection="0">
      <alignment horizontal="left" vertical="top" indent="1"/>
    </xf>
    <xf numFmtId="0" fontId="4" fillId="91" borderId="53" applyNumberFormat="0" applyProtection="0">
      <alignment horizontal="left" vertical="center" indent="1"/>
    </xf>
    <xf numFmtId="4" fontId="56" fillId="88" borderId="53" applyNumberFormat="0" applyProtection="0">
      <alignment horizontal="right" vertical="center"/>
    </xf>
    <xf numFmtId="4" fontId="56" fillId="43" borderId="53" applyNumberFormat="0" applyProtection="0">
      <alignment horizontal="right" vertical="center"/>
    </xf>
    <xf numFmtId="4" fontId="56" fillId="81" borderId="53" applyNumberFormat="0" applyProtection="0">
      <alignment horizontal="right" vertical="center"/>
    </xf>
    <xf numFmtId="4" fontId="56" fillId="79" borderId="53" applyNumberFormat="0" applyProtection="0">
      <alignment horizontal="right" vertical="center"/>
    </xf>
    <xf numFmtId="0" fontId="77" fillId="108" borderId="62" applyNumberFormat="0" applyAlignment="0" applyProtection="0"/>
    <xf numFmtId="0" fontId="40" fillId="63" borderId="52" applyNumberFormat="0" applyFont="0" applyAlignment="0" applyProtection="0"/>
    <xf numFmtId="0" fontId="40" fillId="63" borderId="52" applyNumberFormat="0" applyFont="0" applyAlignment="0" applyProtection="0"/>
    <xf numFmtId="0" fontId="4" fillId="67" borderId="60" applyNumberFormat="0" applyProtection="0">
      <alignment horizontal="left" vertical="center" indent="1"/>
    </xf>
    <xf numFmtId="4" fontId="56" fillId="88" borderId="61" applyNumberFormat="0" applyProtection="0">
      <alignment horizontal="left" vertical="center" indent="1"/>
    </xf>
    <xf numFmtId="4" fontId="62" fillId="85" borderId="60" applyNumberFormat="0" applyProtection="0">
      <alignment horizontal="right" vertical="center"/>
    </xf>
    <xf numFmtId="4" fontId="56" fillId="79" borderId="61" applyNumberFormat="0" applyProtection="0">
      <alignment horizontal="right" vertical="center"/>
    </xf>
    <xf numFmtId="0" fontId="40" fillId="63" borderId="59" applyNumberFormat="0" applyFont="0" applyAlignment="0" applyProtection="0"/>
    <xf numFmtId="0" fontId="77" fillId="108" borderId="46" applyNumberFormat="0" applyAlignment="0" applyProtection="0"/>
    <xf numFmtId="0" fontId="78" fillId="98" borderId="46" applyNumberFormat="0" applyAlignment="0" applyProtection="0"/>
    <xf numFmtId="0" fontId="89" fillId="40" borderId="46" applyNumberFormat="0" applyAlignment="0" applyProtection="0"/>
    <xf numFmtId="0" fontId="77" fillId="108" borderId="70" applyNumberFormat="0" applyAlignment="0" applyProtection="0"/>
    <xf numFmtId="0" fontId="90" fillId="55" borderId="46" applyNumberFormat="0" applyAlignment="0" applyProtection="0"/>
    <xf numFmtId="4" fontId="56" fillId="93" borderId="60" applyNumberFormat="0" applyProtection="0">
      <alignment horizontal="left" vertical="center" indent="1"/>
    </xf>
    <xf numFmtId="4" fontId="56" fillId="93" borderId="60" applyNumberFormat="0" applyProtection="0">
      <alignment vertical="center"/>
    </xf>
    <xf numFmtId="0" fontId="4" fillId="67" borderId="60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0" fontId="4" fillId="90" borderId="60" applyNumberFormat="0" applyProtection="0">
      <alignment horizontal="left" vertical="center" indent="1"/>
    </xf>
    <xf numFmtId="4" fontId="56" fillId="89" borderId="60" applyNumberFormat="0" applyProtection="0">
      <alignment horizontal="left" vertical="center" indent="1"/>
    </xf>
    <xf numFmtId="4" fontId="56" fillId="85" borderId="60" applyNumberFormat="0" applyProtection="0">
      <alignment horizontal="left" vertical="center" indent="1"/>
    </xf>
    <xf numFmtId="4" fontId="61" fillId="83" borderId="60" applyNumberFormat="0" applyProtection="0">
      <alignment horizontal="left" vertical="center" indent="1"/>
    </xf>
    <xf numFmtId="4" fontId="56" fillId="82" borderId="60" applyNumberFormat="0" applyProtection="0">
      <alignment horizontal="right" vertical="center"/>
    </xf>
    <xf numFmtId="4" fontId="56" fillId="76" borderId="60" applyNumberFormat="0" applyProtection="0">
      <alignment horizontal="right" vertical="center"/>
    </xf>
    <xf numFmtId="4" fontId="56" fillId="74" borderId="60" applyNumberFormat="0" applyProtection="0">
      <alignment horizontal="right" vertical="center"/>
    </xf>
    <xf numFmtId="4" fontId="56" fillId="34" borderId="60" applyNumberFormat="0" applyProtection="0">
      <alignment horizontal="right" vertical="center"/>
    </xf>
    <xf numFmtId="4" fontId="56" fillId="70" borderId="60" applyNumberFormat="0" applyProtection="0">
      <alignment horizontal="right" vertical="center"/>
    </xf>
    <xf numFmtId="0" fontId="4" fillId="67" borderId="60" applyNumberFormat="0" applyProtection="0">
      <alignment horizontal="left" vertical="center" indent="1"/>
    </xf>
    <xf numFmtId="4" fontId="62" fillId="62" borderId="60" applyNumberFormat="0" applyProtection="0">
      <alignment vertical="center"/>
    </xf>
    <xf numFmtId="0" fontId="4" fillId="54" borderId="59" applyNumberFormat="0" applyFont="0" applyAlignment="0" applyProtection="0"/>
    <xf numFmtId="4" fontId="56" fillId="93" borderId="61" applyNumberFormat="0" applyProtection="0">
      <alignment horizontal="left" vertical="center" indent="1"/>
    </xf>
    <xf numFmtId="4" fontId="62" fillId="93" borderId="61" applyNumberFormat="0" applyProtection="0">
      <alignment vertical="center"/>
    </xf>
    <xf numFmtId="4" fontId="56" fillId="93" borderId="61" applyNumberFormat="0" applyProtection="0">
      <alignment vertical="center"/>
    </xf>
    <xf numFmtId="0" fontId="4" fillId="64" borderId="61" applyNumberFormat="0" applyProtection="0">
      <alignment horizontal="left" vertical="top" indent="1"/>
    </xf>
    <xf numFmtId="0" fontId="4" fillId="64" borderId="61" applyNumberFormat="0" applyProtection="0">
      <alignment horizontal="left" vertical="center" indent="1"/>
    </xf>
    <xf numFmtId="4" fontId="56" fillId="42" borderId="61" applyNumberFormat="0" applyProtection="0">
      <alignment horizontal="right" vertical="center"/>
    </xf>
    <xf numFmtId="4" fontId="56" fillId="36" borderId="61" applyNumberFormat="0" applyProtection="0">
      <alignment horizontal="right" vertical="center"/>
    </xf>
    <xf numFmtId="0" fontId="61" fillId="62" borderId="61" applyNumberFormat="0" applyProtection="0">
      <alignment horizontal="left" vertical="top" indent="1"/>
    </xf>
    <xf numFmtId="0" fontId="4" fillId="54" borderId="43" applyNumberFormat="0" applyFont="0" applyAlignment="0" applyProtection="0"/>
    <xf numFmtId="0" fontId="94" fillId="108" borderId="44" applyNumberFormat="0" applyAlignment="0" applyProtection="0"/>
    <xf numFmtId="0" fontId="94" fillId="98" borderId="44" applyNumberFormat="0" applyAlignment="0" applyProtection="0"/>
    <xf numFmtId="4" fontId="56" fillId="62" borderId="44" applyNumberFormat="0" applyProtection="0">
      <alignment vertical="center"/>
    </xf>
    <xf numFmtId="4" fontId="62" fillId="62" borderId="44" applyNumberFormat="0" applyProtection="0">
      <alignment vertical="center"/>
    </xf>
    <xf numFmtId="4" fontId="56" fillId="62" borderId="44" applyNumberFormat="0" applyProtection="0">
      <alignment horizontal="left" vertical="center" indent="1"/>
    </xf>
    <xf numFmtId="4" fontId="56" fillId="62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70" borderId="44" applyNumberFormat="0" applyProtection="0">
      <alignment horizontal="right" vertical="center"/>
    </xf>
    <xf numFmtId="4" fontId="56" fillId="71" borderId="44" applyNumberFormat="0" applyProtection="0">
      <alignment horizontal="right" vertical="center"/>
    </xf>
    <xf numFmtId="4" fontId="56" fillId="34" borderId="44" applyNumberFormat="0" applyProtection="0">
      <alignment horizontal="right" vertical="center"/>
    </xf>
    <xf numFmtId="4" fontId="56" fillId="73" borderId="44" applyNumberFormat="0" applyProtection="0">
      <alignment horizontal="right" vertical="center"/>
    </xf>
    <xf numFmtId="4" fontId="56" fillId="74" borderId="44" applyNumberFormat="0" applyProtection="0">
      <alignment horizontal="right" vertical="center"/>
    </xf>
    <xf numFmtId="4" fontId="56" fillId="76" borderId="44" applyNumberFormat="0" applyProtection="0">
      <alignment horizontal="right" vertical="center"/>
    </xf>
    <xf numFmtId="4" fontId="56" fillId="78" borderId="44" applyNumberFormat="0" applyProtection="0">
      <alignment horizontal="right" vertical="center"/>
    </xf>
    <xf numFmtId="4" fontId="56" fillId="80" borderId="44" applyNumberFormat="0" applyProtection="0">
      <alignment horizontal="right" vertical="center"/>
    </xf>
    <xf numFmtId="4" fontId="56" fillId="82" borderId="44" applyNumberFormat="0" applyProtection="0">
      <alignment horizontal="right" vertical="center"/>
    </xf>
    <xf numFmtId="4" fontId="61" fillId="83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85" borderId="44" applyNumberFormat="0" applyProtection="0">
      <alignment horizontal="left" vertical="center" indent="1"/>
    </xf>
    <xf numFmtId="4" fontId="56" fillId="89" borderId="44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89" borderId="44" applyNumberFormat="0" applyProtection="0">
      <alignment horizontal="left" vertical="center" indent="1"/>
    </xf>
    <xf numFmtId="0" fontId="4" fillId="90" borderId="44" applyNumberFormat="0" applyProtection="0">
      <alignment horizontal="left" vertical="center" indent="1"/>
    </xf>
    <xf numFmtId="0" fontId="4" fillId="90" borderId="44" applyNumberFormat="0" applyProtection="0">
      <alignment horizontal="left" vertical="center" indent="1"/>
    </xf>
    <xf numFmtId="0" fontId="4" fillId="56" borderId="44" applyNumberFormat="0" applyProtection="0">
      <alignment horizontal="left" vertical="center" indent="1"/>
    </xf>
    <xf numFmtId="0" fontId="4" fillId="56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56" fillId="93" borderId="44" applyNumberFormat="0" applyProtection="0">
      <alignment vertical="center"/>
    </xf>
    <xf numFmtId="4" fontId="62" fillId="93" borderId="44" applyNumberFormat="0" applyProtection="0">
      <alignment vertical="center"/>
    </xf>
    <xf numFmtId="4" fontId="56" fillId="93" borderId="44" applyNumberFormat="0" applyProtection="0">
      <alignment horizontal="left" vertical="center" indent="1"/>
    </xf>
    <xf numFmtId="4" fontId="56" fillId="93" borderId="44" applyNumberFormat="0" applyProtection="0">
      <alignment horizontal="left" vertical="center" indent="1"/>
    </xf>
    <xf numFmtId="4" fontId="56" fillId="85" borderId="44" applyNumberFormat="0" applyProtection="0">
      <alignment horizontal="right" vertical="center"/>
    </xf>
    <xf numFmtId="4" fontId="62" fillId="85" borderId="44" applyNumberFormat="0" applyProtection="0">
      <alignment horizontal="right" vertical="center"/>
    </xf>
    <xf numFmtId="0" fontId="4" fillId="67" borderId="44" applyNumberFormat="0" applyProtection="0">
      <alignment horizontal="left" vertical="center" indent="1"/>
    </xf>
    <xf numFmtId="0" fontId="4" fillId="67" borderId="44" applyNumberFormat="0" applyProtection="0">
      <alignment horizontal="left" vertical="center" indent="1"/>
    </xf>
    <xf numFmtId="4" fontId="67" fillId="85" borderId="44" applyNumberFormat="0" applyProtection="0">
      <alignment horizontal="right" vertical="center"/>
    </xf>
    <xf numFmtId="0" fontId="51" fillId="0" borderId="47" applyNumberFormat="0" applyFill="0" applyAlignment="0" applyProtection="0"/>
    <xf numFmtId="0" fontId="51" fillId="0" borderId="48" applyNumberFormat="0" applyFill="0" applyAlignment="0" applyProtection="0"/>
    <xf numFmtId="0" fontId="34" fillId="0" borderId="49">
      <alignment horizontal="left"/>
    </xf>
    <xf numFmtId="42" fontId="4" fillId="61" borderId="50">
      <alignment horizontal="left"/>
    </xf>
    <xf numFmtId="180" fontId="60" fillId="61" borderId="50">
      <alignment horizontal="left"/>
    </xf>
    <xf numFmtId="0" fontId="14" fillId="97" borderId="51" applyBorder="0"/>
    <xf numFmtId="38" fontId="14" fillId="0" borderId="50"/>
    <xf numFmtId="0" fontId="4" fillId="54" borderId="52" applyNumberFormat="0" applyFont="0" applyAlignment="0" applyProtection="0"/>
    <xf numFmtId="0" fontId="94" fillId="98" borderId="60" applyNumberFormat="0" applyAlignment="0" applyProtection="0"/>
    <xf numFmtId="4" fontId="62" fillId="85" borderId="60" applyNumberFormat="0" applyProtection="0">
      <alignment horizontal="right" vertical="center"/>
    </xf>
    <xf numFmtId="0" fontId="51" fillId="0" borderId="63" applyNumberFormat="0" applyFill="0" applyAlignment="0" applyProtection="0"/>
    <xf numFmtId="0" fontId="14" fillId="97" borderId="67" applyBorder="0"/>
    <xf numFmtId="0" fontId="51" fillId="0" borderId="55" applyNumberFormat="0" applyFill="0" applyAlignment="0" applyProtection="0"/>
    <xf numFmtId="0" fontId="34" fillId="0" borderId="56">
      <alignment horizontal="left"/>
    </xf>
    <xf numFmtId="42" fontId="4" fillId="61" borderId="57">
      <alignment horizontal="left"/>
    </xf>
    <xf numFmtId="180" fontId="60" fillId="61" borderId="57">
      <alignment horizontal="left"/>
    </xf>
    <xf numFmtId="0" fontId="14" fillId="97" borderId="58" applyBorder="0"/>
    <xf numFmtId="38" fontId="14" fillId="0" borderId="57"/>
    <xf numFmtId="0" fontId="4" fillId="54" borderId="68" applyNumberFormat="0" applyFont="0" applyAlignment="0" applyProtection="0"/>
    <xf numFmtId="0" fontId="51" fillId="0" borderId="71" applyNumberFormat="0" applyFill="0" applyAlignment="0" applyProtection="0"/>
    <xf numFmtId="0" fontId="34" fillId="0" borderId="72">
      <alignment horizontal="left"/>
    </xf>
    <xf numFmtId="42" fontId="4" fillId="61" borderId="73">
      <alignment horizontal="left"/>
    </xf>
    <xf numFmtId="180" fontId="60" fillId="61" borderId="73">
      <alignment horizontal="left"/>
    </xf>
    <xf numFmtId="0" fontId="14" fillId="97" borderId="74" applyBorder="0"/>
    <xf numFmtId="38" fontId="14" fillId="0" borderId="73"/>
    <xf numFmtId="0" fontId="98" fillId="115" borderId="0"/>
    <xf numFmtId="4" fontId="9" fillId="62" borderId="83" applyNumberFormat="0" applyProtection="0">
      <alignment horizontal="left" vertical="center" indent="1"/>
    </xf>
    <xf numFmtId="4" fontId="9" fillId="101" borderId="83" applyNumberFormat="0" applyProtection="0">
      <alignment horizontal="left" vertical="center" indent="1"/>
    </xf>
    <xf numFmtId="4" fontId="9" fillId="101" borderId="83" applyNumberFormat="0" applyProtection="0">
      <alignment horizontal="left" vertical="center" indent="1"/>
    </xf>
    <xf numFmtId="0" fontId="40" fillId="116" borderId="0" applyNumberFormat="0" applyBorder="0" applyAlignment="0" applyProtection="0"/>
    <xf numFmtId="0" fontId="40" fillId="53" borderId="0" applyNumberFormat="0" applyBorder="0" applyAlignment="0" applyProtection="0"/>
    <xf numFmtId="0" fontId="41" fillId="117" borderId="0" applyNumberFormat="0" applyBorder="0" applyAlignment="0" applyProtection="0"/>
    <xf numFmtId="0" fontId="41" fillId="103" borderId="0" applyNumberFormat="0" applyBorder="0" applyAlignment="0" applyProtection="0"/>
    <xf numFmtId="0" fontId="40" fillId="68" borderId="0" applyNumberFormat="0" applyBorder="0" applyAlignment="0" applyProtection="0"/>
    <xf numFmtId="0" fontId="40" fillId="52" borderId="0" applyNumberFormat="0" applyBorder="0" applyAlignment="0" applyProtection="0"/>
    <xf numFmtId="0" fontId="41" fillId="49" borderId="0" applyNumberFormat="0" applyBorder="0" applyAlignment="0" applyProtection="0"/>
    <xf numFmtId="0" fontId="41" fillId="104" borderId="0" applyNumberFormat="0" applyBorder="0" applyAlignment="0" applyProtection="0"/>
    <xf numFmtId="0" fontId="40" fillId="118" borderId="0" applyNumberFormat="0" applyBorder="0" applyAlignment="0" applyProtection="0"/>
    <xf numFmtId="0" fontId="40" fillId="119" borderId="0" applyNumberFormat="0" applyBorder="0" applyAlignment="0" applyProtection="0"/>
    <xf numFmtId="0" fontId="41" fillId="120" borderId="0" applyNumberFormat="0" applyBorder="0" applyAlignment="0" applyProtection="0"/>
    <xf numFmtId="0" fontId="41" fillId="121" borderId="0" applyNumberFormat="0" applyBorder="0" applyAlignment="0" applyProtection="0"/>
    <xf numFmtId="0" fontId="40" fillId="68" borderId="0" applyNumberFormat="0" applyBorder="0" applyAlignment="0" applyProtection="0"/>
    <xf numFmtId="0" fontId="40" fillId="50" borderId="0" applyNumberFormat="0" applyBorder="0" applyAlignment="0" applyProtection="0"/>
    <xf numFmtId="0" fontId="41" fillId="52" borderId="0" applyNumberFormat="0" applyBorder="0" applyAlignment="0" applyProtection="0"/>
    <xf numFmtId="0" fontId="41" fillId="122" borderId="0" applyNumberFormat="0" applyBorder="0" applyAlignment="0" applyProtection="0"/>
    <xf numFmtId="0" fontId="40" fillId="51" borderId="0" applyNumberFormat="0" applyBorder="0" applyAlignment="0" applyProtection="0"/>
    <xf numFmtId="0" fontId="41" fillId="117" borderId="0" applyNumberFormat="0" applyBorder="0" applyAlignment="0" applyProtection="0"/>
    <xf numFmtId="0" fontId="41" fillId="117" borderId="0" applyNumberFormat="0" applyBorder="0" applyAlignment="0" applyProtection="0"/>
    <xf numFmtId="0" fontId="40" fillId="55" borderId="0" applyNumberFormat="0" applyBorder="0" applyAlignment="0" applyProtection="0"/>
    <xf numFmtId="0" fontId="41" fillId="123" borderId="0" applyNumberFormat="0" applyBorder="0" applyAlignment="0" applyProtection="0"/>
    <xf numFmtId="0" fontId="41" fillId="124" borderId="0" applyNumberFormat="0" applyBorder="0" applyAlignment="0" applyProtection="0"/>
    <xf numFmtId="0" fontId="99" fillId="54" borderId="0" applyNumberFormat="0" applyBorder="0" applyAlignment="0" applyProtection="0"/>
    <xf numFmtId="0" fontId="100" fillId="125" borderId="83" applyNumberFormat="0" applyAlignment="0" applyProtection="0"/>
    <xf numFmtId="0" fontId="79" fillId="122" borderId="30" applyNumberFormat="0" applyAlignment="0" applyProtection="0"/>
    <xf numFmtId="0" fontId="51" fillId="126" borderId="0" applyNumberFormat="0" applyBorder="0" applyAlignment="0" applyProtection="0"/>
    <xf numFmtId="0" fontId="51" fillId="127" borderId="0" applyNumberFormat="0" applyBorder="0" applyAlignment="0" applyProtection="0"/>
    <xf numFmtId="0" fontId="40" fillId="119" borderId="0" applyNumberFormat="0" applyBorder="0" applyAlignment="0" applyProtection="0"/>
    <xf numFmtId="0" fontId="85" fillId="0" borderId="85" applyNumberFormat="0" applyFill="0" applyAlignment="0" applyProtection="0"/>
    <xf numFmtId="0" fontId="87" fillId="0" borderId="86" applyNumberFormat="0" applyFill="0" applyAlignment="0" applyProtection="0"/>
    <xf numFmtId="0" fontId="90" fillId="55" borderId="83" applyNumberFormat="0" applyAlignment="0" applyProtection="0"/>
    <xf numFmtId="0" fontId="82" fillId="0" borderId="87" applyNumberFormat="0" applyFill="0" applyAlignment="0" applyProtection="0"/>
    <xf numFmtId="0" fontId="82" fillId="55" borderId="0" applyNumberFormat="0" applyBorder="0" applyAlignment="0" applyProtection="0"/>
    <xf numFmtId="0" fontId="9" fillId="54" borderId="83" applyNumberFormat="0" applyFont="0" applyAlignment="0" applyProtection="0"/>
    <xf numFmtId="0" fontId="94" fillId="125" borderId="88" applyNumberFormat="0" applyAlignment="0" applyProtection="0"/>
    <xf numFmtId="4" fontId="9" fillId="66" borderId="83" applyNumberFormat="0" applyProtection="0">
      <alignment vertical="center"/>
    </xf>
    <xf numFmtId="4" fontId="101" fillId="62" borderId="83" applyNumberFormat="0" applyProtection="0">
      <alignment vertical="center"/>
    </xf>
    <xf numFmtId="0" fontId="102" fillId="66" borderId="89" applyNumberFormat="0" applyProtection="0">
      <alignment horizontal="left" vertical="top" indent="1"/>
    </xf>
    <xf numFmtId="4" fontId="9" fillId="36" borderId="83" applyNumberFormat="0" applyProtection="0">
      <alignment horizontal="right" vertical="center"/>
    </xf>
    <xf numFmtId="4" fontId="9" fillId="128" borderId="83" applyNumberFormat="0" applyProtection="0">
      <alignment horizontal="right" vertical="center"/>
    </xf>
    <xf numFmtId="4" fontId="9" fillId="72" borderId="90" applyNumberFormat="0" applyProtection="0">
      <alignment horizontal="right" vertical="center"/>
    </xf>
    <xf numFmtId="4" fontId="9" fillId="44" borderId="83" applyNumberFormat="0" applyProtection="0">
      <alignment horizontal="right" vertical="center"/>
    </xf>
    <xf numFmtId="4" fontId="9" fillId="75" borderId="83" applyNumberFormat="0" applyProtection="0">
      <alignment horizontal="right" vertical="center"/>
    </xf>
    <xf numFmtId="4" fontId="9" fillId="77" borderId="83" applyNumberFormat="0" applyProtection="0">
      <alignment horizontal="right" vertical="center"/>
    </xf>
    <xf numFmtId="4" fontId="9" fillId="79" borderId="83" applyNumberFormat="0" applyProtection="0">
      <alignment horizontal="right" vertical="center"/>
    </xf>
    <xf numFmtId="4" fontId="9" fillId="81" borderId="83" applyNumberFormat="0" applyProtection="0">
      <alignment horizontal="right" vertical="center"/>
    </xf>
    <xf numFmtId="4" fontId="9" fillId="43" borderId="83" applyNumberFormat="0" applyProtection="0">
      <alignment horizontal="right" vertical="center"/>
    </xf>
    <xf numFmtId="4" fontId="9" fillId="84" borderId="90" applyNumberFormat="0" applyProtection="0">
      <alignment horizontal="left" vertical="center" indent="1"/>
    </xf>
    <xf numFmtId="4" fontId="4" fillId="97" borderId="90" applyNumberFormat="0" applyProtection="0">
      <alignment horizontal="left" vertical="center" indent="1"/>
    </xf>
    <xf numFmtId="4" fontId="4" fillId="97" borderId="90" applyNumberFormat="0" applyProtection="0">
      <alignment horizontal="left" vertical="center" indent="1"/>
    </xf>
    <xf numFmtId="4" fontId="9" fillId="88" borderId="83" applyNumberFormat="0" applyProtection="0">
      <alignment horizontal="right" vertical="center"/>
    </xf>
    <xf numFmtId="4" fontId="9" fillId="86" borderId="90" applyNumberFormat="0" applyProtection="0">
      <alignment horizontal="left" vertical="center" indent="1"/>
    </xf>
    <xf numFmtId="4" fontId="9" fillId="88" borderId="90" applyNumberFormat="0" applyProtection="0">
      <alignment horizontal="left" vertical="center" indent="1"/>
    </xf>
    <xf numFmtId="0" fontId="9" fillId="98" borderId="83" applyNumberFormat="0" applyProtection="0">
      <alignment horizontal="left" vertical="center" indent="1"/>
    </xf>
    <xf numFmtId="0" fontId="9" fillId="97" borderId="89" applyNumberFormat="0" applyProtection="0">
      <alignment horizontal="left" vertical="top" indent="1"/>
    </xf>
    <xf numFmtId="0" fontId="9" fillId="129" borderId="83" applyNumberFormat="0" applyProtection="0">
      <alignment horizontal="left" vertical="center" indent="1"/>
    </xf>
    <xf numFmtId="0" fontId="9" fillId="88" borderId="89" applyNumberFormat="0" applyProtection="0">
      <alignment horizontal="left" vertical="top" indent="1"/>
    </xf>
    <xf numFmtId="0" fontId="9" fillId="41" borderId="83" applyNumberFormat="0" applyProtection="0">
      <alignment horizontal="left" vertical="center" indent="1"/>
    </xf>
    <xf numFmtId="0" fontId="9" fillId="41" borderId="89" applyNumberFormat="0" applyProtection="0">
      <alignment horizontal="left" vertical="top" indent="1"/>
    </xf>
    <xf numFmtId="0" fontId="9" fillId="86" borderId="83" applyNumberFormat="0" applyProtection="0">
      <alignment horizontal="left" vertical="center" indent="1"/>
    </xf>
    <xf numFmtId="0" fontId="9" fillId="86" borderId="89" applyNumberFormat="0" applyProtection="0">
      <alignment horizontal="left" vertical="top" indent="1"/>
    </xf>
    <xf numFmtId="0" fontId="9" fillId="92" borderId="91" applyNumberFormat="0">
      <protection locked="0"/>
    </xf>
    <xf numFmtId="4" fontId="103" fillId="63" borderId="89" applyNumberFormat="0" applyProtection="0">
      <alignment vertical="center"/>
    </xf>
    <xf numFmtId="4" fontId="101" fillId="93" borderId="17" applyNumberFormat="0" applyProtection="0">
      <alignment vertical="center"/>
    </xf>
    <xf numFmtId="4" fontId="103" fillId="98" borderId="89" applyNumberFormat="0" applyProtection="0">
      <alignment horizontal="left" vertical="center" indent="1"/>
    </xf>
    <xf numFmtId="0" fontId="103" fillId="63" borderId="89" applyNumberFormat="0" applyProtection="0">
      <alignment horizontal="left" vertical="top" indent="1"/>
    </xf>
    <xf numFmtId="4" fontId="9" fillId="0" borderId="83" applyNumberFormat="0" applyProtection="0">
      <alignment horizontal="right" vertical="center"/>
    </xf>
    <xf numFmtId="4" fontId="101" fillId="61" borderId="83" applyNumberFormat="0" applyProtection="0">
      <alignment horizontal="right" vertical="center"/>
    </xf>
    <xf numFmtId="0" fontId="103" fillId="88" borderId="89" applyNumberFormat="0" applyProtection="0">
      <alignment horizontal="left" vertical="top" indent="1"/>
    </xf>
    <xf numFmtId="4" fontId="104" fillId="94" borderId="90" applyNumberFormat="0" applyProtection="0">
      <alignment horizontal="left" vertical="center" indent="1"/>
    </xf>
    <xf numFmtId="4" fontId="105" fillId="92" borderId="83" applyNumberFormat="0" applyProtection="0">
      <alignment horizontal="right" vertical="center"/>
    </xf>
    <xf numFmtId="0" fontId="51" fillId="0" borderId="92" applyNumberFormat="0" applyFill="0" applyAlignment="0" applyProtection="0"/>
    <xf numFmtId="0" fontId="106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Alignment="1">
      <alignment horizontal="centerContinuous"/>
    </xf>
    <xf numFmtId="43" fontId="5" fillId="0" borderId="1" xfId="1" applyFont="1" applyFill="1" applyBorder="1" applyAlignment="1">
      <alignment horizontal="center"/>
    </xf>
    <xf numFmtId="164" fontId="5" fillId="0" borderId="0" xfId="3" applyNumberFormat="1" applyFont="1" applyAlignment="1">
      <alignment horizontal="left"/>
    </xf>
    <xf numFmtId="164" fontId="7" fillId="0" borderId="0" xfId="3" applyNumberFormat="1" applyFont="1" applyAlignment="1">
      <alignment horizontal="left"/>
    </xf>
    <xf numFmtId="164" fontId="8" fillId="0" borderId="0" xfId="4" applyNumberFormat="1" applyFont="1" applyAlignment="1">
      <alignment horizontal="left"/>
    </xf>
    <xf numFmtId="164" fontId="8" fillId="0" borderId="1" xfId="4" applyNumberFormat="1" applyFont="1" applyBorder="1" applyAlignment="1">
      <alignment horizontal="left"/>
    </xf>
    <xf numFmtId="164" fontId="7" fillId="0" borderId="0" xfId="4" applyNumberFormat="1" applyFont="1" applyAlignment="1">
      <alignment horizontal="left"/>
    </xf>
    <xf numFmtId="164" fontId="8" fillId="0" borderId="2" xfId="4" applyNumberFormat="1" applyFont="1" applyBorder="1" applyAlignment="1">
      <alignment horizontal="left"/>
    </xf>
    <xf numFmtId="164" fontId="5" fillId="0" borderId="3" xfId="4" applyNumberFormat="1" applyFont="1" applyBorder="1" applyAlignment="1">
      <alignment horizontal="left"/>
    </xf>
    <xf numFmtId="164" fontId="5" fillId="0" borderId="0" xfId="4" applyNumberFormat="1" applyFont="1" applyAlignment="1">
      <alignment horizontal="left"/>
    </xf>
    <xf numFmtId="164" fontId="8" fillId="0" borderId="0" xfId="4" applyNumberFormat="1" applyFont="1" applyBorder="1" applyAlignment="1">
      <alignment horizontal="left"/>
    </xf>
    <xf numFmtId="164" fontId="8" fillId="0" borderId="3" xfId="4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9" fillId="0" borderId="0" xfId="4" applyFont="1"/>
    <xf numFmtId="165" fontId="8" fillId="0" borderId="0" xfId="1" applyNumberFormat="1" applyFont="1" applyFill="1"/>
    <xf numFmtId="0" fontId="11" fillId="0" borderId="0" xfId="0" applyFont="1"/>
    <xf numFmtId="43" fontId="5" fillId="0" borderId="7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66" fontId="4" fillId="0" borderId="4" xfId="2" applyNumberFormat="1" applyFont="1" applyFill="1" applyBorder="1" applyAlignment="1">
      <alignment horizontal="right"/>
    </xf>
    <xf numFmtId="166" fontId="11" fillId="0" borderId="0" xfId="2" applyNumberFormat="1" applyFont="1"/>
    <xf numFmtId="166" fontId="10" fillId="0" borderId="0" xfId="2" applyNumberFormat="1" applyFont="1" applyAlignment="1">
      <alignment horizontal="right"/>
    </xf>
    <xf numFmtId="166" fontId="3" fillId="0" borderId="4" xfId="2" applyNumberFormat="1" applyFont="1" applyFill="1" applyBorder="1" applyAlignment="1">
      <alignment horizontal="right"/>
    </xf>
    <xf numFmtId="166" fontId="10" fillId="0" borderId="1" xfId="2" applyNumberFormat="1" applyFont="1" applyBorder="1" applyAlignment="1">
      <alignment horizontal="right"/>
    </xf>
    <xf numFmtId="166" fontId="3" fillId="0" borderId="5" xfId="2" applyNumberFormat="1" applyFont="1" applyFill="1" applyBorder="1" applyAlignment="1">
      <alignment horizontal="right"/>
    </xf>
    <xf numFmtId="166" fontId="10" fillId="0" borderId="6" xfId="2" applyNumberFormat="1" applyFont="1" applyBorder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166" fontId="10" fillId="0" borderId="2" xfId="2" applyNumberFormat="1" applyFont="1" applyBorder="1" applyAlignment="1">
      <alignment horizontal="right"/>
    </xf>
    <xf numFmtId="2" fontId="12" fillId="0" borderId="0" xfId="0" applyNumberFormat="1" applyFont="1" applyFill="1" applyAlignment="1">
      <alignment horizontal="center"/>
    </xf>
    <xf numFmtId="164" fontId="16" fillId="0" borderId="0" xfId="4" applyNumberFormat="1" applyFont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0" fontId="15" fillId="0" borderId="0" xfId="4" applyFont="1"/>
    <xf numFmtId="43" fontId="0" fillId="0" borderId="0" xfId="1" applyFont="1"/>
    <xf numFmtId="3" fontId="18" fillId="3" borderId="0" xfId="5" applyNumberFormat="1" applyAlignment="1">
      <alignment horizontal="centerContinuous"/>
    </xf>
    <xf numFmtId="38" fontId="11" fillId="0" borderId="0" xfId="2" applyNumberFormat="1" applyFont="1"/>
    <xf numFmtId="38" fontId="11" fillId="0" borderId="0" xfId="0" applyNumberFormat="1" applyFont="1"/>
    <xf numFmtId="38" fontId="10" fillId="0" borderId="0" xfId="2" applyNumberFormat="1" applyFont="1" applyAlignment="1">
      <alignment horizontal="right"/>
    </xf>
    <xf numFmtId="38" fontId="10" fillId="0" borderId="0" xfId="0" applyNumberFormat="1" applyFont="1" applyAlignment="1">
      <alignment horizontal="right"/>
    </xf>
    <xf numFmtId="38" fontId="4" fillId="0" borderId="4" xfId="2" applyNumberFormat="1" applyFont="1" applyFill="1" applyBorder="1" applyAlignment="1">
      <alignment horizontal="right"/>
    </xf>
    <xf numFmtId="38" fontId="10" fillId="0" borderId="2" xfId="2" applyNumberFormat="1" applyFont="1" applyBorder="1" applyAlignment="1">
      <alignment horizontal="right"/>
    </xf>
    <xf numFmtId="38" fontId="3" fillId="0" borderId="4" xfId="2" applyNumberFormat="1" applyFont="1" applyFill="1" applyBorder="1" applyAlignment="1">
      <alignment horizontal="right"/>
    </xf>
    <xf numFmtId="38" fontId="10" fillId="0" borderId="1" xfId="2" applyNumberFormat="1" applyFont="1" applyBorder="1" applyAlignment="1">
      <alignment horizontal="right"/>
    </xf>
    <xf numFmtId="38" fontId="10" fillId="0" borderId="1" xfId="0" applyNumberFormat="1" applyFont="1" applyBorder="1" applyAlignment="1">
      <alignment horizontal="right"/>
    </xf>
    <xf numFmtId="38" fontId="3" fillId="0" borderId="5" xfId="2" applyNumberFormat="1" applyFont="1" applyFill="1" applyBorder="1" applyAlignment="1">
      <alignment horizontal="right"/>
    </xf>
    <xf numFmtId="38" fontId="3" fillId="0" borderId="5" xfId="0" applyNumberFormat="1" applyFont="1" applyFill="1" applyBorder="1" applyAlignment="1">
      <alignment horizontal="right"/>
    </xf>
    <xf numFmtId="38" fontId="10" fillId="0" borderId="6" xfId="2" applyNumberFormat="1" applyFont="1" applyBorder="1" applyAlignment="1">
      <alignment horizontal="right"/>
    </xf>
    <xf numFmtId="38" fontId="10" fillId="0" borderId="6" xfId="0" applyNumberFormat="1" applyFont="1" applyBorder="1" applyAlignment="1">
      <alignment horizontal="right"/>
    </xf>
    <xf numFmtId="38" fontId="13" fillId="2" borderId="0" xfId="0" applyNumberFormat="1" applyFont="1" applyFill="1"/>
    <xf numFmtId="38" fontId="11" fillId="0" borderId="0" xfId="0" applyNumberFormat="1" applyFont="1" applyFill="1" applyAlignment="1">
      <alignment horizontal="center"/>
    </xf>
    <xf numFmtId="38" fontId="4" fillId="0" borderId="73" xfId="0" applyNumberFormat="1" applyFont="1" applyFill="1" applyBorder="1" applyAlignment="1">
      <alignment horizontal="right"/>
    </xf>
    <xf numFmtId="164" fontId="5" fillId="0" borderId="0" xfId="4" applyNumberFormat="1" applyFont="1" applyBorder="1" applyAlignment="1">
      <alignment horizontal="left"/>
    </xf>
    <xf numFmtId="0" fontId="0" fillId="0" borderId="0" xfId="0"/>
    <xf numFmtId="38" fontId="3" fillId="0" borderId="73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164" fontId="36" fillId="0" borderId="0" xfId="0" applyNumberFormat="1" applyFont="1" applyFill="1" applyAlignment="1">
      <alignment horizontal="left"/>
    </xf>
    <xf numFmtId="0" fontId="0" fillId="0" borderId="0" xfId="0"/>
    <xf numFmtId="0" fontId="0" fillId="0" borderId="0" xfId="0"/>
    <xf numFmtId="164" fontId="36" fillId="0" borderId="0" xfId="0" applyNumberFormat="1" applyFont="1" applyFill="1" applyAlignment="1">
      <alignment horizontal="left"/>
    </xf>
    <xf numFmtId="43" fontId="0" fillId="112" borderId="0" xfId="1" applyFont="1" applyFill="1"/>
    <xf numFmtId="0" fontId="0" fillId="0" borderId="0" xfId="0"/>
    <xf numFmtId="0" fontId="11" fillId="0" borderId="0" xfId="0" applyFont="1"/>
    <xf numFmtId="0" fontId="12" fillId="0" borderId="0" xfId="0" applyNumberFormat="1" applyFont="1" applyFill="1" applyAlignment="1">
      <alignment horizontal="center"/>
    </xf>
    <xf numFmtId="166" fontId="10" fillId="0" borderId="0" xfId="2" applyNumberFormat="1" applyFont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2" fontId="12" fillId="0" borderId="0" xfId="0" applyNumberFormat="1" applyFont="1" applyFill="1" applyAlignment="1">
      <alignment horizontal="center"/>
    </xf>
    <xf numFmtId="43" fontId="0" fillId="0" borderId="0" xfId="1" applyFont="1"/>
    <xf numFmtId="0" fontId="12" fillId="0" borderId="0" xfId="0" applyNumberFormat="1" applyFont="1" applyFill="1" applyBorder="1" applyAlignment="1">
      <alignment horizontal="center"/>
    </xf>
    <xf numFmtId="38" fontId="11" fillId="0" borderId="0" xfId="0" applyNumberFormat="1" applyFont="1"/>
    <xf numFmtId="38" fontId="10" fillId="0" borderId="0" xfId="2" applyNumberFormat="1" applyFont="1" applyAlignment="1">
      <alignment horizontal="right"/>
    </xf>
    <xf numFmtId="38" fontId="10" fillId="0" borderId="0" xfId="0" applyNumberFormat="1" applyFont="1" applyAlignment="1">
      <alignment horizontal="right"/>
    </xf>
    <xf numFmtId="38" fontId="4" fillId="0" borderId="73" xfId="0" applyNumberFormat="1" applyFont="1" applyFill="1" applyBorder="1" applyAlignment="1">
      <alignment horizontal="right"/>
    </xf>
    <xf numFmtId="38" fontId="3" fillId="0" borderId="73" xfId="0" applyNumberFormat="1" applyFont="1" applyFill="1" applyBorder="1" applyAlignment="1">
      <alignment horizontal="right"/>
    </xf>
    <xf numFmtId="38" fontId="10" fillId="0" borderId="1" xfId="0" applyNumberFormat="1" applyFont="1" applyBorder="1" applyAlignment="1">
      <alignment horizontal="right"/>
    </xf>
    <xf numFmtId="38" fontId="3" fillId="0" borderId="5" xfId="2" applyNumberFormat="1" applyFont="1" applyFill="1" applyBorder="1" applyAlignment="1">
      <alignment horizontal="right"/>
    </xf>
    <xf numFmtId="38" fontId="3" fillId="0" borderId="5" xfId="0" applyNumberFormat="1" applyFont="1" applyFill="1" applyBorder="1" applyAlignment="1">
      <alignment horizontal="right"/>
    </xf>
    <xf numFmtId="38" fontId="10" fillId="0" borderId="6" xfId="0" applyNumberFormat="1" applyFont="1" applyBorder="1" applyAlignment="1">
      <alignment horizontal="right"/>
    </xf>
    <xf numFmtId="38" fontId="13" fillId="2" borderId="0" xfId="0" applyNumberFormat="1" applyFont="1" applyFill="1"/>
    <xf numFmtId="38" fontId="3" fillId="0" borderId="3" xfId="2" applyNumberFormat="1" applyFont="1" applyFill="1" applyBorder="1" applyAlignment="1">
      <alignment horizontal="right"/>
    </xf>
    <xf numFmtId="38" fontId="11" fillId="0" borderId="0" xfId="0" applyNumberFormat="1" applyFont="1" applyFill="1" applyAlignment="1">
      <alignment horizontal="center"/>
    </xf>
    <xf numFmtId="0" fontId="12" fillId="0" borderId="75" xfId="0" applyNumberFormat="1" applyFont="1" applyFill="1" applyBorder="1" applyAlignment="1">
      <alignment horizontal="center"/>
    </xf>
    <xf numFmtId="0" fontId="12" fillId="113" borderId="76" xfId="0" applyNumberFormat="1" applyFont="1" applyFill="1" applyBorder="1" applyAlignment="1">
      <alignment horizontal="center"/>
    </xf>
    <xf numFmtId="0" fontId="12" fillId="0" borderId="77" xfId="0" applyNumberFormat="1" applyFont="1" applyFill="1" applyBorder="1" applyAlignment="1">
      <alignment horizontal="center"/>
    </xf>
    <xf numFmtId="0" fontId="12" fillId="113" borderId="78" xfId="0" applyNumberFormat="1" applyFont="1" applyFill="1" applyBorder="1" applyAlignment="1">
      <alignment horizontal="center"/>
    </xf>
    <xf numFmtId="0" fontId="12" fillId="0" borderId="79" xfId="0" applyNumberFormat="1" applyFont="1" applyFill="1" applyBorder="1" applyAlignment="1">
      <alignment horizontal="center"/>
    </xf>
    <xf numFmtId="0" fontId="12" fillId="113" borderId="80" xfId="0" applyNumberFormat="1" applyFont="1" applyFill="1" applyBorder="1" applyAlignment="1">
      <alignment horizontal="center"/>
    </xf>
    <xf numFmtId="0" fontId="12" fillId="0" borderId="73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3" fontId="12" fillId="0" borderId="73" xfId="0" applyNumberFormat="1" applyFont="1" applyFill="1" applyBorder="1" applyAlignment="1">
      <alignment horizontal="center"/>
    </xf>
    <xf numFmtId="44" fontId="17" fillId="2" borderId="0" xfId="2" applyNumberFormat="1" applyFont="1" applyFill="1" applyBorder="1" applyAlignment="1">
      <alignment horizontal="right"/>
    </xf>
    <xf numFmtId="165" fontId="8" fillId="114" borderId="0" xfId="1" applyNumberFormat="1" applyFont="1" applyFill="1" applyAlignment="1">
      <alignment horizontal="right"/>
    </xf>
    <xf numFmtId="166" fontId="10" fillId="114" borderId="0" xfId="2" applyNumberFormat="1" applyFont="1" applyFill="1" applyAlignment="1">
      <alignment horizontal="right"/>
    </xf>
    <xf numFmtId="164" fontId="10" fillId="114" borderId="0" xfId="0" applyNumberFormat="1" applyFont="1" applyFill="1" applyAlignment="1">
      <alignment horizontal="right"/>
    </xf>
    <xf numFmtId="164" fontId="97" fillId="114" borderId="0" xfId="0" applyNumberFormat="1" applyFont="1" applyFill="1" applyAlignment="1">
      <alignment horizontal="right"/>
    </xf>
    <xf numFmtId="166" fontId="4" fillId="114" borderId="4" xfId="2" applyNumberFormat="1" applyFont="1" applyFill="1" applyBorder="1" applyAlignment="1">
      <alignment horizontal="right"/>
    </xf>
    <xf numFmtId="166" fontId="11" fillId="114" borderId="0" xfId="2" applyNumberFormat="1" applyFont="1" applyFill="1"/>
    <xf numFmtId="0" fontId="11" fillId="114" borderId="0" xfId="0" applyFont="1" applyFill="1"/>
    <xf numFmtId="165" fontId="0" fillId="0" borderId="0" xfId="1" applyNumberFormat="1" applyFont="1" applyFill="1"/>
    <xf numFmtId="0" fontId="0" fillId="0" borderId="0" xfId="0" applyFill="1"/>
    <xf numFmtId="165" fontId="98" fillId="0" borderId="0" xfId="1" applyNumberFormat="1" applyFont="1" applyFill="1"/>
    <xf numFmtId="0" fontId="98" fillId="0" borderId="0" xfId="2083" applyFill="1"/>
    <xf numFmtId="49" fontId="98" fillId="0" borderId="81" xfId="2083" applyNumberFormat="1" applyFill="1" applyBorder="1"/>
    <xf numFmtId="49" fontId="98" fillId="0" borderId="82" xfId="2083" applyNumberFormat="1" applyFill="1" applyBorder="1"/>
    <xf numFmtId="165" fontId="9" fillId="0" borderId="83" xfId="1" applyNumberFormat="1" applyFont="1" applyFill="1" applyBorder="1" applyAlignment="1">
      <alignment vertical="center"/>
    </xf>
    <xf numFmtId="0" fontId="9" fillId="0" borderId="83" xfId="2084" quotePrefix="1" applyNumberFormat="1" applyFill="1">
      <alignment horizontal="left" vertical="center" indent="1"/>
    </xf>
    <xf numFmtId="165" fontId="0" fillId="0" borderId="0" xfId="0" applyNumberFormat="1"/>
    <xf numFmtId="165" fontId="9" fillId="0" borderId="83" xfId="1" applyNumberFormat="1" applyFont="1" applyFill="1" applyBorder="1" applyAlignment="1">
      <alignment horizontal="right" vertical="center"/>
    </xf>
    <xf numFmtId="0" fontId="9" fillId="0" borderId="83" xfId="2085" quotePrefix="1" applyNumberFormat="1" applyFill="1">
      <alignment horizontal="left" vertical="center" indent="1"/>
    </xf>
    <xf numFmtId="165" fontId="9" fillId="0" borderId="83" xfId="1" quotePrefix="1" applyNumberFormat="1" applyFont="1" applyFill="1" applyBorder="1" applyAlignment="1">
      <alignment horizontal="left" vertical="center" indent="1"/>
    </xf>
    <xf numFmtId="0" fontId="9" fillId="0" borderId="83" xfId="2086" quotePrefix="1" applyNumberFormat="1" applyFill="1" applyAlignment="1">
      <alignment horizontal="left" vertical="center" indent="1"/>
    </xf>
    <xf numFmtId="49" fontId="98" fillId="0" borderId="84" xfId="2083" applyNumberFormat="1" applyFill="1" applyBorder="1"/>
    <xf numFmtId="165" fontId="3" fillId="0" borderId="0" xfId="1" applyNumberFormat="1" applyFont="1" applyFill="1"/>
    <xf numFmtId="0" fontId="3" fillId="0" borderId="0" xfId="2083" applyFont="1" applyFill="1"/>
    <xf numFmtId="165" fontId="8" fillId="114" borderId="1" xfId="1" applyNumberFormat="1" applyFont="1" applyFill="1" applyBorder="1" applyAlignment="1">
      <alignment horizontal="right"/>
    </xf>
    <xf numFmtId="166" fontId="10" fillId="114" borderId="1" xfId="2" applyNumberFormat="1" applyFont="1" applyFill="1" applyBorder="1" applyAlignment="1">
      <alignment horizontal="right"/>
    </xf>
    <xf numFmtId="165" fontId="8" fillId="114" borderId="0" xfId="1" applyNumberFormat="1" applyFont="1" applyFill="1" applyBorder="1" applyAlignment="1">
      <alignment horizontal="right"/>
    </xf>
    <xf numFmtId="166" fontId="10" fillId="114" borderId="0" xfId="2" applyNumberFormat="1" applyFont="1" applyFill="1" applyBorder="1" applyAlignment="1">
      <alignment horizontal="right"/>
    </xf>
    <xf numFmtId="166" fontId="4" fillId="114" borderId="0" xfId="2" applyNumberFormat="1" applyFont="1" applyFill="1" applyBorder="1" applyAlignment="1">
      <alignment horizontal="right"/>
    </xf>
    <xf numFmtId="166" fontId="4" fillId="114" borderId="1" xfId="2" applyNumberFormat="1" applyFont="1" applyFill="1" applyBorder="1" applyAlignment="1">
      <alignment horizontal="right"/>
    </xf>
    <xf numFmtId="38" fontId="10" fillId="0" borderId="0" xfId="0" applyNumberFormat="1" applyFont="1" applyFill="1" applyAlignment="1">
      <alignment horizontal="right"/>
    </xf>
    <xf numFmtId="165" fontId="13" fillId="2" borderId="0" xfId="1" applyNumberFormat="1" applyFont="1" applyFill="1"/>
    <xf numFmtId="165" fontId="0" fillId="112" borderId="0" xfId="1" applyNumberFormat="1" applyFont="1" applyFill="1"/>
  </cellXfs>
  <cellStyles count="2160">
    <cellStyle name="_4.06E Pass Throughs" xfId="57"/>
    <cellStyle name="_4.13E Montana Energy Tax" xfId="58"/>
    <cellStyle name="_Book1" xfId="59"/>
    <cellStyle name="_Book1 (2)" xfId="60"/>
    <cellStyle name="_Book2" xfId="61"/>
    <cellStyle name="_Chelan Debt Forecast 12.19.05" xfId="62"/>
    <cellStyle name="_Costs not in AURORA 06GRC" xfId="63"/>
    <cellStyle name="_Costs not in AURORA 2006GRC 6.15.06" xfId="64"/>
    <cellStyle name="_Costs not in AURORA 2007 Rate Case" xfId="65"/>
    <cellStyle name="_Costs not in KWI3000 '06Budget" xfId="66"/>
    <cellStyle name="_DEM-WP (C) Power Cost 2006GRC Order" xfId="67"/>
    <cellStyle name="_DEM-WP Revised (HC) Wild Horse 2006GRC" xfId="68"/>
    <cellStyle name="_DEM-WP(C) Costs not in AURORA 2006GRC" xfId="69"/>
    <cellStyle name="_DEM-WP(C) Costs not in AURORA 2007GRC" xfId="70"/>
    <cellStyle name="_DEM-WP(C) Costs not in AURORA 2007PCORC-5.07Update" xfId="71"/>
    <cellStyle name="_DEM-WP(C) Sumas Proforma 11.5.07" xfId="72"/>
    <cellStyle name="_DEM-WP(C) Westside Hydro Data_051007" xfId="73"/>
    <cellStyle name="_Fuel Prices 4-14" xfId="74"/>
    <cellStyle name="_Power Cost Value Copy 11.30.05 gas 1.09.06 AURORA at 1.10.06" xfId="75"/>
    <cellStyle name="_Pro Forma Rev 07 GRC" xfId="935"/>
    <cellStyle name="_Recon to Darrin's 5.11.05 proforma" xfId="76"/>
    <cellStyle name="_Revenue" xfId="936"/>
    <cellStyle name="_Revenue_Data" xfId="937"/>
    <cellStyle name="_Revenue_Data_1" xfId="938"/>
    <cellStyle name="_Revenue_Data_Pro Forma Rev 09 GRC" xfId="939"/>
    <cellStyle name="_Revenue_Data_Pro Forma Rev 2010 GRC" xfId="940"/>
    <cellStyle name="_Revenue_Data_Pro Forma Rev 2010 GRC_Preliminary" xfId="941"/>
    <cellStyle name="_Revenue_Data_Revenue (Feb 09 - Jan 10)" xfId="942"/>
    <cellStyle name="_Revenue_Data_Revenue (Jan 09 - Dec 09)" xfId="943"/>
    <cellStyle name="_Revenue_Data_Revenue (Mar 09 - Feb 10)" xfId="944"/>
    <cellStyle name="_Revenue_Data_Volume Exhibit (Jan09 - Dec09)" xfId="945"/>
    <cellStyle name="_Revenue_Mins" xfId="946"/>
    <cellStyle name="_Revenue_Pro Forma Rev 07 GRC" xfId="947"/>
    <cellStyle name="_Revenue_Pro Forma Rev 08 GRC" xfId="948"/>
    <cellStyle name="_Revenue_Pro Forma Rev 09 GRC" xfId="949"/>
    <cellStyle name="_Revenue_Pro Forma Rev 2010 GRC" xfId="950"/>
    <cellStyle name="_Revenue_Pro Forma Rev 2010 GRC_Preliminary" xfId="951"/>
    <cellStyle name="_Revenue_Revenue (Feb 09 - Jan 10)" xfId="952"/>
    <cellStyle name="_Revenue_Revenue (Jan 09 - Dec 09)" xfId="953"/>
    <cellStyle name="_Revenue_Revenue (Mar 09 - Feb 10)" xfId="954"/>
    <cellStyle name="_Revenue_Sheet2" xfId="955"/>
    <cellStyle name="_Revenue_Therms Data" xfId="956"/>
    <cellStyle name="_Revenue_Therms Data Rerun" xfId="957"/>
    <cellStyle name="_Revenue_Volume Exhibit (Jan09 - Dec09)" xfId="958"/>
    <cellStyle name="_Tenaska Comparison" xfId="77"/>
    <cellStyle name="_Therms Data" xfId="959"/>
    <cellStyle name="_Therms Data_Pro Forma Rev 09 GRC" xfId="960"/>
    <cellStyle name="_Therms Data_Pro Forma Rev 2010 GRC" xfId="961"/>
    <cellStyle name="_Therms Data_Pro Forma Rev 2010 GRC_Preliminary" xfId="962"/>
    <cellStyle name="_Therms Data_Revenue (Feb 09 - Jan 10)" xfId="963"/>
    <cellStyle name="_Therms Data_Revenue (Jan 09 - Dec 09)" xfId="964"/>
    <cellStyle name="_Therms Data_Revenue (Mar 09 - Feb 10)" xfId="965"/>
    <cellStyle name="_Therms Data_Volume Exhibit (Jan09 - Dec09)" xfId="966"/>
    <cellStyle name="_Value Copy 11 30 05 gas 12 09 05 AURORA at 12 14 05" xfId="78"/>
    <cellStyle name="_VC 6.15.06 update on 06GRC power costs.xls Chart 1" xfId="79"/>
    <cellStyle name="_VC 6.15.06 update on 06GRC power costs.xls Chart 2" xfId="80"/>
    <cellStyle name="_VC 6.15.06 update on 06GRC power costs.xls Chart 3" xfId="81"/>
    <cellStyle name="0,0_x000d__x000a_NA_x000d__x000a_" xfId="82"/>
    <cellStyle name="0000" xfId="83"/>
    <cellStyle name="000000" xfId="84"/>
    <cellStyle name="20% - Accent1" xfId="23" builtinId="30" customBuiltin="1"/>
    <cellStyle name="20% - Accent1 10" xfId="85"/>
    <cellStyle name="20% - Accent1 10 2" xfId="967"/>
    <cellStyle name="20% - Accent1 11" xfId="86"/>
    <cellStyle name="20% - Accent1 11 2" xfId="968"/>
    <cellStyle name="20% - Accent1 12" xfId="87"/>
    <cellStyle name="20% - Accent1 12 2" xfId="969"/>
    <cellStyle name="20% - Accent1 13" xfId="88"/>
    <cellStyle name="20% - Accent1 13 2" xfId="970"/>
    <cellStyle name="20% - Accent1 14" xfId="89"/>
    <cellStyle name="20% - Accent1 14 2" xfId="971"/>
    <cellStyle name="20% - Accent1 15" xfId="90"/>
    <cellStyle name="20% - Accent1 15 2" xfId="972"/>
    <cellStyle name="20% - Accent1 16" xfId="973"/>
    <cellStyle name="20% - Accent1 16 2" xfId="974"/>
    <cellStyle name="20% - Accent1 17" xfId="975"/>
    <cellStyle name="20% - Accent1 17 2" xfId="976"/>
    <cellStyle name="20% - Accent1 18" xfId="977"/>
    <cellStyle name="20% - Accent1 18 2" xfId="978"/>
    <cellStyle name="20% - Accent1 19" xfId="979"/>
    <cellStyle name="20% - Accent1 19 2" xfId="980"/>
    <cellStyle name="20% - Accent1 2" xfId="91"/>
    <cellStyle name="20% - Accent1 2 2" xfId="92"/>
    <cellStyle name="20% - Accent1 2 3" xfId="981"/>
    <cellStyle name="20% - Accent1 2 3 2" xfId="982"/>
    <cellStyle name="20% - Accent1 20" xfId="983"/>
    <cellStyle name="20% - Accent1 20 2" xfId="984"/>
    <cellStyle name="20% - Accent1 21" xfId="985"/>
    <cellStyle name="20% - Accent1 22" xfId="986"/>
    <cellStyle name="20% - Accent1 22 2" xfId="987"/>
    <cellStyle name="20% - Accent1 23" xfId="988"/>
    <cellStyle name="20% - Accent1 24" xfId="989"/>
    <cellStyle name="20% - Accent1 25" xfId="990"/>
    <cellStyle name="20% - Accent1 3" xfId="93"/>
    <cellStyle name="20% - Accent1 3 2" xfId="94"/>
    <cellStyle name="20% - Accent1 3 3" xfId="991"/>
    <cellStyle name="20% - Accent1 3 3 2" xfId="992"/>
    <cellStyle name="20% - Accent1 4" xfId="95"/>
    <cellStyle name="20% - Accent1 4 2" xfId="993"/>
    <cellStyle name="20% - Accent1 4 2 2" xfId="994"/>
    <cellStyle name="20% - Accent1 4 3" xfId="995"/>
    <cellStyle name="20% - Accent1 5" xfId="96"/>
    <cellStyle name="20% - Accent1 5 2" xfId="996"/>
    <cellStyle name="20% - Accent1 6" xfId="97"/>
    <cellStyle name="20% - Accent1 6 2" xfId="997"/>
    <cellStyle name="20% - Accent1 7" xfId="98"/>
    <cellStyle name="20% - Accent1 7 2" xfId="998"/>
    <cellStyle name="20% - Accent1 8" xfId="99"/>
    <cellStyle name="20% - Accent1 8 2" xfId="999"/>
    <cellStyle name="20% - Accent1 9" xfId="100"/>
    <cellStyle name="20% - Accent1 9 2" xfId="1000"/>
    <cellStyle name="20% - Accent2" xfId="27" builtinId="34" customBuiltin="1"/>
    <cellStyle name="20% - Accent2 10" xfId="101"/>
    <cellStyle name="20% - Accent2 10 2" xfId="1001"/>
    <cellStyle name="20% - Accent2 11" xfId="102"/>
    <cellStyle name="20% - Accent2 11 2" xfId="1002"/>
    <cellStyle name="20% - Accent2 12" xfId="103"/>
    <cellStyle name="20% - Accent2 12 2" xfId="1003"/>
    <cellStyle name="20% - Accent2 13" xfId="104"/>
    <cellStyle name="20% - Accent2 13 2" xfId="1004"/>
    <cellStyle name="20% - Accent2 14" xfId="105"/>
    <cellStyle name="20% - Accent2 14 2" xfId="1005"/>
    <cellStyle name="20% - Accent2 15" xfId="106"/>
    <cellStyle name="20% - Accent2 15 2" xfId="1006"/>
    <cellStyle name="20% - Accent2 16" xfId="1007"/>
    <cellStyle name="20% - Accent2 16 2" xfId="1008"/>
    <cellStyle name="20% - Accent2 17" xfId="1009"/>
    <cellStyle name="20% - Accent2 17 2" xfId="1010"/>
    <cellStyle name="20% - Accent2 18" xfId="1011"/>
    <cellStyle name="20% - Accent2 18 2" xfId="1012"/>
    <cellStyle name="20% - Accent2 19" xfId="1013"/>
    <cellStyle name="20% - Accent2 19 2" xfId="1014"/>
    <cellStyle name="20% - Accent2 2" xfId="107"/>
    <cellStyle name="20% - Accent2 2 2" xfId="108"/>
    <cellStyle name="20% - Accent2 2 3" xfId="1015"/>
    <cellStyle name="20% - Accent2 2 3 2" xfId="1016"/>
    <cellStyle name="20% - Accent2 20" xfId="1017"/>
    <cellStyle name="20% - Accent2 20 2" xfId="1018"/>
    <cellStyle name="20% - Accent2 21" xfId="1019"/>
    <cellStyle name="20% - Accent2 22" xfId="1020"/>
    <cellStyle name="20% - Accent2 22 2" xfId="1021"/>
    <cellStyle name="20% - Accent2 23" xfId="1022"/>
    <cellStyle name="20% - Accent2 24" xfId="1023"/>
    <cellStyle name="20% - Accent2 25" xfId="1024"/>
    <cellStyle name="20% - Accent2 3" xfId="109"/>
    <cellStyle name="20% - Accent2 3 2" xfId="110"/>
    <cellStyle name="20% - Accent2 3 3" xfId="1025"/>
    <cellStyle name="20% - Accent2 3 3 2" xfId="1026"/>
    <cellStyle name="20% - Accent2 4" xfId="111"/>
    <cellStyle name="20% - Accent2 4 2" xfId="1027"/>
    <cellStyle name="20% - Accent2 4 2 2" xfId="1028"/>
    <cellStyle name="20% - Accent2 4 3" xfId="1029"/>
    <cellStyle name="20% - Accent2 5" xfId="112"/>
    <cellStyle name="20% - Accent2 5 2" xfId="1030"/>
    <cellStyle name="20% - Accent2 6" xfId="113"/>
    <cellStyle name="20% - Accent2 6 2" xfId="1031"/>
    <cellStyle name="20% - Accent2 7" xfId="114"/>
    <cellStyle name="20% - Accent2 7 2" xfId="1032"/>
    <cellStyle name="20% - Accent2 8" xfId="115"/>
    <cellStyle name="20% - Accent2 8 2" xfId="1033"/>
    <cellStyle name="20% - Accent2 9" xfId="116"/>
    <cellStyle name="20% - Accent2 9 2" xfId="1034"/>
    <cellStyle name="20% - Accent3" xfId="31" builtinId="38" customBuiltin="1"/>
    <cellStyle name="20% - Accent3 10" xfId="117"/>
    <cellStyle name="20% - Accent3 10 2" xfId="1035"/>
    <cellStyle name="20% - Accent3 11" xfId="118"/>
    <cellStyle name="20% - Accent3 11 2" xfId="1036"/>
    <cellStyle name="20% - Accent3 12" xfId="119"/>
    <cellStyle name="20% - Accent3 12 2" xfId="1037"/>
    <cellStyle name="20% - Accent3 13" xfId="120"/>
    <cellStyle name="20% - Accent3 13 2" xfId="1038"/>
    <cellStyle name="20% - Accent3 14" xfId="121"/>
    <cellStyle name="20% - Accent3 14 2" xfId="1039"/>
    <cellStyle name="20% - Accent3 15" xfId="122"/>
    <cellStyle name="20% - Accent3 15 2" xfId="1040"/>
    <cellStyle name="20% - Accent3 16" xfId="1041"/>
    <cellStyle name="20% - Accent3 16 2" xfId="1042"/>
    <cellStyle name="20% - Accent3 17" xfId="1043"/>
    <cellStyle name="20% - Accent3 17 2" xfId="1044"/>
    <cellStyle name="20% - Accent3 18" xfId="1045"/>
    <cellStyle name="20% - Accent3 18 2" xfId="1046"/>
    <cellStyle name="20% - Accent3 19" xfId="1047"/>
    <cellStyle name="20% - Accent3 19 2" xfId="1048"/>
    <cellStyle name="20% - Accent3 2" xfId="123"/>
    <cellStyle name="20% - Accent3 2 2" xfId="124"/>
    <cellStyle name="20% - Accent3 2 3" xfId="1049"/>
    <cellStyle name="20% - Accent3 2 3 2" xfId="1050"/>
    <cellStyle name="20% - Accent3 20" xfId="1051"/>
    <cellStyle name="20% - Accent3 20 2" xfId="1052"/>
    <cellStyle name="20% - Accent3 21" xfId="1053"/>
    <cellStyle name="20% - Accent3 22" xfId="1054"/>
    <cellStyle name="20% - Accent3 22 2" xfId="1055"/>
    <cellStyle name="20% - Accent3 23" xfId="1056"/>
    <cellStyle name="20% - Accent3 24" xfId="1057"/>
    <cellStyle name="20% - Accent3 25" xfId="1058"/>
    <cellStyle name="20% - Accent3 3" xfId="125"/>
    <cellStyle name="20% - Accent3 3 2" xfId="126"/>
    <cellStyle name="20% - Accent3 3 3" xfId="1059"/>
    <cellStyle name="20% - Accent3 3 3 2" xfId="1060"/>
    <cellStyle name="20% - Accent3 4" xfId="127"/>
    <cellStyle name="20% - Accent3 4 2" xfId="1061"/>
    <cellStyle name="20% - Accent3 4 2 2" xfId="1062"/>
    <cellStyle name="20% - Accent3 4 3" xfId="1063"/>
    <cellStyle name="20% - Accent3 5" xfId="128"/>
    <cellStyle name="20% - Accent3 5 2" xfId="1064"/>
    <cellStyle name="20% - Accent3 6" xfId="129"/>
    <cellStyle name="20% - Accent3 6 2" xfId="1065"/>
    <cellStyle name="20% - Accent3 7" xfId="130"/>
    <cellStyle name="20% - Accent3 7 2" xfId="1066"/>
    <cellStyle name="20% - Accent3 8" xfId="131"/>
    <cellStyle name="20% - Accent3 8 2" xfId="1067"/>
    <cellStyle name="20% - Accent3 9" xfId="132"/>
    <cellStyle name="20% - Accent3 9 2" xfId="1068"/>
    <cellStyle name="20% - Accent4" xfId="35" builtinId="42" customBuiltin="1"/>
    <cellStyle name="20% - Accent4 10" xfId="133"/>
    <cellStyle name="20% - Accent4 10 2" xfId="1069"/>
    <cellStyle name="20% - Accent4 11" xfId="134"/>
    <cellStyle name="20% - Accent4 11 2" xfId="1070"/>
    <cellStyle name="20% - Accent4 12" xfId="135"/>
    <cellStyle name="20% - Accent4 12 2" xfId="1071"/>
    <cellStyle name="20% - Accent4 13" xfId="136"/>
    <cellStyle name="20% - Accent4 13 2" xfId="1072"/>
    <cellStyle name="20% - Accent4 14" xfId="137"/>
    <cellStyle name="20% - Accent4 14 2" xfId="1073"/>
    <cellStyle name="20% - Accent4 15" xfId="138"/>
    <cellStyle name="20% - Accent4 15 2" xfId="1074"/>
    <cellStyle name="20% - Accent4 16" xfId="1075"/>
    <cellStyle name="20% - Accent4 16 2" xfId="1076"/>
    <cellStyle name="20% - Accent4 17" xfId="1077"/>
    <cellStyle name="20% - Accent4 17 2" xfId="1078"/>
    <cellStyle name="20% - Accent4 18" xfId="1079"/>
    <cellStyle name="20% - Accent4 18 2" xfId="1080"/>
    <cellStyle name="20% - Accent4 19" xfId="1081"/>
    <cellStyle name="20% - Accent4 19 2" xfId="1082"/>
    <cellStyle name="20% - Accent4 2" xfId="139"/>
    <cellStyle name="20% - Accent4 2 2" xfId="140"/>
    <cellStyle name="20% - Accent4 2 3" xfId="1083"/>
    <cellStyle name="20% - Accent4 2 3 2" xfId="1084"/>
    <cellStyle name="20% - Accent4 20" xfId="1085"/>
    <cellStyle name="20% - Accent4 20 2" xfId="1086"/>
    <cellStyle name="20% - Accent4 21" xfId="1087"/>
    <cellStyle name="20% - Accent4 22" xfId="1088"/>
    <cellStyle name="20% - Accent4 22 2" xfId="1089"/>
    <cellStyle name="20% - Accent4 23" xfId="1090"/>
    <cellStyle name="20% - Accent4 24" xfId="1091"/>
    <cellStyle name="20% - Accent4 25" xfId="1092"/>
    <cellStyle name="20% - Accent4 3" xfId="141"/>
    <cellStyle name="20% - Accent4 3 2" xfId="142"/>
    <cellStyle name="20% - Accent4 3 3" xfId="1093"/>
    <cellStyle name="20% - Accent4 3 3 2" xfId="1094"/>
    <cellStyle name="20% - Accent4 4" xfId="143"/>
    <cellStyle name="20% - Accent4 4 2" xfId="1095"/>
    <cellStyle name="20% - Accent4 4 2 2" xfId="1096"/>
    <cellStyle name="20% - Accent4 4 3" xfId="1097"/>
    <cellStyle name="20% - Accent4 5" xfId="144"/>
    <cellStyle name="20% - Accent4 5 2" xfId="1098"/>
    <cellStyle name="20% - Accent4 6" xfId="145"/>
    <cellStyle name="20% - Accent4 6 2" xfId="1099"/>
    <cellStyle name="20% - Accent4 7" xfId="146"/>
    <cellStyle name="20% - Accent4 7 2" xfId="1100"/>
    <cellStyle name="20% - Accent4 8" xfId="147"/>
    <cellStyle name="20% - Accent4 8 2" xfId="1101"/>
    <cellStyle name="20% - Accent4 9" xfId="148"/>
    <cellStyle name="20% - Accent4 9 2" xfId="1102"/>
    <cellStyle name="20% - Accent5" xfId="39" builtinId="46" customBuiltin="1"/>
    <cellStyle name="20% - Accent5 10" xfId="149"/>
    <cellStyle name="20% - Accent5 10 2" xfId="1103"/>
    <cellStyle name="20% - Accent5 11" xfId="150"/>
    <cellStyle name="20% - Accent5 11 2" xfId="1104"/>
    <cellStyle name="20% - Accent5 12" xfId="151"/>
    <cellStyle name="20% - Accent5 12 2" xfId="1105"/>
    <cellStyle name="20% - Accent5 13" xfId="152"/>
    <cellStyle name="20% - Accent5 13 2" xfId="1106"/>
    <cellStyle name="20% - Accent5 14" xfId="153"/>
    <cellStyle name="20% - Accent5 14 2" xfId="1107"/>
    <cellStyle name="20% - Accent5 15" xfId="154"/>
    <cellStyle name="20% - Accent5 15 2" xfId="1108"/>
    <cellStyle name="20% - Accent5 16" xfId="1109"/>
    <cellStyle name="20% - Accent5 16 2" xfId="1110"/>
    <cellStyle name="20% - Accent5 17" xfId="1111"/>
    <cellStyle name="20% - Accent5 17 2" xfId="1112"/>
    <cellStyle name="20% - Accent5 18" xfId="1113"/>
    <cellStyle name="20% - Accent5 18 2" xfId="1114"/>
    <cellStyle name="20% - Accent5 19" xfId="1115"/>
    <cellStyle name="20% - Accent5 19 2" xfId="1116"/>
    <cellStyle name="20% - Accent5 2" xfId="155"/>
    <cellStyle name="20% - Accent5 2 2" xfId="156"/>
    <cellStyle name="20% - Accent5 2 3" xfId="1117"/>
    <cellStyle name="20% - Accent5 2 3 2" xfId="1118"/>
    <cellStyle name="20% - Accent5 20" xfId="1119"/>
    <cellStyle name="20% - Accent5 20 2" xfId="1120"/>
    <cellStyle name="20% - Accent5 21" xfId="1121"/>
    <cellStyle name="20% - Accent5 22" xfId="1122"/>
    <cellStyle name="20% - Accent5 22 2" xfId="1123"/>
    <cellStyle name="20% - Accent5 23" xfId="1124"/>
    <cellStyle name="20% - Accent5 24" xfId="1125"/>
    <cellStyle name="20% - Accent5 25" xfId="1126"/>
    <cellStyle name="20% - Accent5 3" xfId="157"/>
    <cellStyle name="20% - Accent5 3 2" xfId="158"/>
    <cellStyle name="20% - Accent5 3 3" xfId="1127"/>
    <cellStyle name="20% - Accent5 3 3 2" xfId="1128"/>
    <cellStyle name="20% - Accent5 4" xfId="159"/>
    <cellStyle name="20% - Accent5 4 2" xfId="1129"/>
    <cellStyle name="20% - Accent5 4 2 2" xfId="1130"/>
    <cellStyle name="20% - Accent5 4 3" xfId="1131"/>
    <cellStyle name="20% - Accent5 5" xfId="160"/>
    <cellStyle name="20% - Accent5 5 2" xfId="1132"/>
    <cellStyle name="20% - Accent5 6" xfId="161"/>
    <cellStyle name="20% - Accent5 6 2" xfId="1133"/>
    <cellStyle name="20% - Accent5 7" xfId="162"/>
    <cellStyle name="20% - Accent5 7 2" xfId="1134"/>
    <cellStyle name="20% - Accent5 8" xfId="163"/>
    <cellStyle name="20% - Accent5 8 2" xfId="1135"/>
    <cellStyle name="20% - Accent5 9" xfId="164"/>
    <cellStyle name="20% - Accent5 9 2" xfId="1136"/>
    <cellStyle name="20% - Accent6" xfId="43" builtinId="50" customBuiltin="1"/>
    <cellStyle name="20% - Accent6 10" xfId="165"/>
    <cellStyle name="20% - Accent6 10 2" xfId="1137"/>
    <cellStyle name="20% - Accent6 11" xfId="166"/>
    <cellStyle name="20% - Accent6 11 2" xfId="1138"/>
    <cellStyle name="20% - Accent6 12" xfId="167"/>
    <cellStyle name="20% - Accent6 12 2" xfId="1139"/>
    <cellStyle name="20% - Accent6 13" xfId="168"/>
    <cellStyle name="20% - Accent6 13 2" xfId="1140"/>
    <cellStyle name="20% - Accent6 14" xfId="169"/>
    <cellStyle name="20% - Accent6 14 2" xfId="1141"/>
    <cellStyle name="20% - Accent6 15" xfId="170"/>
    <cellStyle name="20% - Accent6 15 2" xfId="1142"/>
    <cellStyle name="20% - Accent6 16" xfId="1143"/>
    <cellStyle name="20% - Accent6 16 2" xfId="1144"/>
    <cellStyle name="20% - Accent6 17" xfId="1145"/>
    <cellStyle name="20% - Accent6 17 2" xfId="1146"/>
    <cellStyle name="20% - Accent6 18" xfId="1147"/>
    <cellStyle name="20% - Accent6 18 2" xfId="1148"/>
    <cellStyle name="20% - Accent6 19" xfId="1149"/>
    <cellStyle name="20% - Accent6 19 2" xfId="1150"/>
    <cellStyle name="20% - Accent6 2" xfId="171"/>
    <cellStyle name="20% - Accent6 2 2" xfId="172"/>
    <cellStyle name="20% - Accent6 2 3" xfId="1151"/>
    <cellStyle name="20% - Accent6 2 3 2" xfId="1152"/>
    <cellStyle name="20% - Accent6 20" xfId="1153"/>
    <cellStyle name="20% - Accent6 20 2" xfId="1154"/>
    <cellStyle name="20% - Accent6 21" xfId="1155"/>
    <cellStyle name="20% - Accent6 22" xfId="1156"/>
    <cellStyle name="20% - Accent6 22 2" xfId="1157"/>
    <cellStyle name="20% - Accent6 23" xfId="1158"/>
    <cellStyle name="20% - Accent6 24" xfId="1159"/>
    <cellStyle name="20% - Accent6 25" xfId="1160"/>
    <cellStyle name="20% - Accent6 3" xfId="173"/>
    <cellStyle name="20% - Accent6 3 2" xfId="174"/>
    <cellStyle name="20% - Accent6 3 3" xfId="1161"/>
    <cellStyle name="20% - Accent6 3 3 2" xfId="1162"/>
    <cellStyle name="20% - Accent6 4" xfId="175"/>
    <cellStyle name="20% - Accent6 4 2" xfId="1163"/>
    <cellStyle name="20% - Accent6 4 2 2" xfId="1164"/>
    <cellStyle name="20% - Accent6 4 3" xfId="1165"/>
    <cellStyle name="20% - Accent6 5" xfId="176"/>
    <cellStyle name="20% - Accent6 5 2" xfId="1166"/>
    <cellStyle name="20% - Accent6 6" xfId="177"/>
    <cellStyle name="20% - Accent6 6 2" xfId="1167"/>
    <cellStyle name="20% - Accent6 7" xfId="178"/>
    <cellStyle name="20% - Accent6 7 2" xfId="1168"/>
    <cellStyle name="20% - Accent6 8" xfId="179"/>
    <cellStyle name="20% - Accent6 8 2" xfId="1169"/>
    <cellStyle name="20% - Accent6 9" xfId="180"/>
    <cellStyle name="20% - Accent6 9 2" xfId="1170"/>
    <cellStyle name="40% - Accent1" xfId="24" builtinId="31" customBuiltin="1"/>
    <cellStyle name="40% - Accent1 10" xfId="181"/>
    <cellStyle name="40% - Accent1 10 2" xfId="1171"/>
    <cellStyle name="40% - Accent1 11" xfId="182"/>
    <cellStyle name="40% - Accent1 11 2" xfId="1172"/>
    <cellStyle name="40% - Accent1 12" xfId="183"/>
    <cellStyle name="40% - Accent1 12 2" xfId="1173"/>
    <cellStyle name="40% - Accent1 13" xfId="184"/>
    <cellStyle name="40% - Accent1 13 2" xfId="1174"/>
    <cellStyle name="40% - Accent1 14" xfId="185"/>
    <cellStyle name="40% - Accent1 14 2" xfId="1175"/>
    <cellStyle name="40% - Accent1 15" xfId="186"/>
    <cellStyle name="40% - Accent1 15 2" xfId="1176"/>
    <cellStyle name="40% - Accent1 16" xfId="1177"/>
    <cellStyle name="40% - Accent1 16 2" xfId="1178"/>
    <cellStyle name="40% - Accent1 17" xfId="1179"/>
    <cellStyle name="40% - Accent1 17 2" xfId="1180"/>
    <cellStyle name="40% - Accent1 18" xfId="1181"/>
    <cellStyle name="40% - Accent1 18 2" xfId="1182"/>
    <cellStyle name="40% - Accent1 19" xfId="1183"/>
    <cellStyle name="40% - Accent1 19 2" xfId="1184"/>
    <cellStyle name="40% - Accent1 2" xfId="187"/>
    <cellStyle name="40% - Accent1 2 2" xfId="188"/>
    <cellStyle name="40% - Accent1 2 3" xfId="1185"/>
    <cellStyle name="40% - Accent1 2 3 2" xfId="1186"/>
    <cellStyle name="40% - Accent1 20" xfId="1187"/>
    <cellStyle name="40% - Accent1 20 2" xfId="1188"/>
    <cellStyle name="40% - Accent1 21" xfId="1189"/>
    <cellStyle name="40% - Accent1 22" xfId="1190"/>
    <cellStyle name="40% - Accent1 22 2" xfId="1191"/>
    <cellStyle name="40% - Accent1 23" xfId="1192"/>
    <cellStyle name="40% - Accent1 24" xfId="1193"/>
    <cellStyle name="40% - Accent1 25" xfId="1194"/>
    <cellStyle name="40% - Accent1 3" xfId="189"/>
    <cellStyle name="40% - Accent1 3 2" xfId="190"/>
    <cellStyle name="40% - Accent1 3 3" xfId="1195"/>
    <cellStyle name="40% - Accent1 3 3 2" xfId="1196"/>
    <cellStyle name="40% - Accent1 4" xfId="191"/>
    <cellStyle name="40% - Accent1 4 2" xfId="1197"/>
    <cellStyle name="40% - Accent1 4 2 2" xfId="1198"/>
    <cellStyle name="40% - Accent1 4 3" xfId="1199"/>
    <cellStyle name="40% - Accent1 5" xfId="192"/>
    <cellStyle name="40% - Accent1 5 2" xfId="1200"/>
    <cellStyle name="40% - Accent1 6" xfId="193"/>
    <cellStyle name="40% - Accent1 6 2" xfId="1201"/>
    <cellStyle name="40% - Accent1 7" xfId="194"/>
    <cellStyle name="40% - Accent1 7 2" xfId="1202"/>
    <cellStyle name="40% - Accent1 8" xfId="195"/>
    <cellStyle name="40% - Accent1 8 2" xfId="1203"/>
    <cellStyle name="40% - Accent1 9" xfId="196"/>
    <cellStyle name="40% - Accent1 9 2" xfId="1204"/>
    <cellStyle name="40% - Accent2" xfId="28" builtinId="35" customBuiltin="1"/>
    <cellStyle name="40% - Accent2 10" xfId="197"/>
    <cellStyle name="40% - Accent2 10 2" xfId="1205"/>
    <cellStyle name="40% - Accent2 11" xfId="198"/>
    <cellStyle name="40% - Accent2 11 2" xfId="1206"/>
    <cellStyle name="40% - Accent2 12" xfId="199"/>
    <cellStyle name="40% - Accent2 12 2" xfId="1207"/>
    <cellStyle name="40% - Accent2 13" xfId="200"/>
    <cellStyle name="40% - Accent2 13 2" xfId="1208"/>
    <cellStyle name="40% - Accent2 14" xfId="201"/>
    <cellStyle name="40% - Accent2 14 2" xfId="1209"/>
    <cellStyle name="40% - Accent2 15" xfId="202"/>
    <cellStyle name="40% - Accent2 15 2" xfId="1210"/>
    <cellStyle name="40% - Accent2 16" xfId="1211"/>
    <cellStyle name="40% - Accent2 16 2" xfId="1212"/>
    <cellStyle name="40% - Accent2 17" xfId="1213"/>
    <cellStyle name="40% - Accent2 17 2" xfId="1214"/>
    <cellStyle name="40% - Accent2 18" xfId="1215"/>
    <cellStyle name="40% - Accent2 18 2" xfId="1216"/>
    <cellStyle name="40% - Accent2 19" xfId="1217"/>
    <cellStyle name="40% - Accent2 19 2" xfId="1218"/>
    <cellStyle name="40% - Accent2 2" xfId="203"/>
    <cellStyle name="40% - Accent2 2 2" xfId="204"/>
    <cellStyle name="40% - Accent2 2 3" xfId="1219"/>
    <cellStyle name="40% - Accent2 2 3 2" xfId="1220"/>
    <cellStyle name="40% - Accent2 20" xfId="1221"/>
    <cellStyle name="40% - Accent2 20 2" xfId="1222"/>
    <cellStyle name="40% - Accent2 21" xfId="1223"/>
    <cellStyle name="40% - Accent2 22" xfId="1224"/>
    <cellStyle name="40% - Accent2 22 2" xfId="1225"/>
    <cellStyle name="40% - Accent2 23" xfId="1226"/>
    <cellStyle name="40% - Accent2 24" xfId="1227"/>
    <cellStyle name="40% - Accent2 25" xfId="1228"/>
    <cellStyle name="40% - Accent2 3" xfId="205"/>
    <cellStyle name="40% - Accent2 3 2" xfId="206"/>
    <cellStyle name="40% - Accent2 3 3" xfId="1229"/>
    <cellStyle name="40% - Accent2 3 3 2" xfId="1230"/>
    <cellStyle name="40% - Accent2 4" xfId="207"/>
    <cellStyle name="40% - Accent2 4 2" xfId="1231"/>
    <cellStyle name="40% - Accent2 4 2 2" xfId="1232"/>
    <cellStyle name="40% - Accent2 4 3" xfId="1233"/>
    <cellStyle name="40% - Accent2 5" xfId="208"/>
    <cellStyle name="40% - Accent2 5 2" xfId="1234"/>
    <cellStyle name="40% - Accent2 6" xfId="209"/>
    <cellStyle name="40% - Accent2 6 2" xfId="1235"/>
    <cellStyle name="40% - Accent2 7" xfId="210"/>
    <cellStyle name="40% - Accent2 7 2" xfId="1236"/>
    <cellStyle name="40% - Accent2 8" xfId="211"/>
    <cellStyle name="40% - Accent2 8 2" xfId="1237"/>
    <cellStyle name="40% - Accent2 9" xfId="212"/>
    <cellStyle name="40% - Accent2 9 2" xfId="1238"/>
    <cellStyle name="40% - Accent3" xfId="32" builtinId="39" customBuiltin="1"/>
    <cellStyle name="40% - Accent3 10" xfId="213"/>
    <cellStyle name="40% - Accent3 10 2" xfId="1239"/>
    <cellStyle name="40% - Accent3 11" xfId="214"/>
    <cellStyle name="40% - Accent3 11 2" xfId="1240"/>
    <cellStyle name="40% - Accent3 12" xfId="215"/>
    <cellStyle name="40% - Accent3 12 2" xfId="1241"/>
    <cellStyle name="40% - Accent3 13" xfId="216"/>
    <cellStyle name="40% - Accent3 13 2" xfId="1242"/>
    <cellStyle name="40% - Accent3 14" xfId="217"/>
    <cellStyle name="40% - Accent3 14 2" xfId="1243"/>
    <cellStyle name="40% - Accent3 15" xfId="218"/>
    <cellStyle name="40% - Accent3 15 2" xfId="1244"/>
    <cellStyle name="40% - Accent3 16" xfId="1245"/>
    <cellStyle name="40% - Accent3 16 2" xfId="1246"/>
    <cellStyle name="40% - Accent3 17" xfId="1247"/>
    <cellStyle name="40% - Accent3 17 2" xfId="1248"/>
    <cellStyle name="40% - Accent3 18" xfId="1249"/>
    <cellStyle name="40% - Accent3 18 2" xfId="1250"/>
    <cellStyle name="40% - Accent3 19" xfId="1251"/>
    <cellStyle name="40% - Accent3 19 2" xfId="1252"/>
    <cellStyle name="40% - Accent3 2" xfId="219"/>
    <cellStyle name="40% - Accent3 2 2" xfId="220"/>
    <cellStyle name="40% - Accent3 2 3" xfId="1253"/>
    <cellStyle name="40% - Accent3 2 3 2" xfId="1254"/>
    <cellStyle name="40% - Accent3 20" xfId="1255"/>
    <cellStyle name="40% - Accent3 20 2" xfId="1256"/>
    <cellStyle name="40% - Accent3 21" xfId="1257"/>
    <cellStyle name="40% - Accent3 22" xfId="1258"/>
    <cellStyle name="40% - Accent3 22 2" xfId="1259"/>
    <cellStyle name="40% - Accent3 23" xfId="1260"/>
    <cellStyle name="40% - Accent3 24" xfId="1261"/>
    <cellStyle name="40% - Accent3 25" xfId="1262"/>
    <cellStyle name="40% - Accent3 3" xfId="221"/>
    <cellStyle name="40% - Accent3 3 2" xfId="222"/>
    <cellStyle name="40% - Accent3 3 3" xfId="1263"/>
    <cellStyle name="40% - Accent3 3 3 2" xfId="1264"/>
    <cellStyle name="40% - Accent3 4" xfId="223"/>
    <cellStyle name="40% - Accent3 4 2" xfId="1265"/>
    <cellStyle name="40% - Accent3 4 2 2" xfId="1266"/>
    <cellStyle name="40% - Accent3 4 3" xfId="1267"/>
    <cellStyle name="40% - Accent3 5" xfId="224"/>
    <cellStyle name="40% - Accent3 5 2" xfId="1268"/>
    <cellStyle name="40% - Accent3 6" xfId="225"/>
    <cellStyle name="40% - Accent3 6 2" xfId="1269"/>
    <cellStyle name="40% - Accent3 7" xfId="226"/>
    <cellStyle name="40% - Accent3 7 2" xfId="1270"/>
    <cellStyle name="40% - Accent3 8" xfId="227"/>
    <cellStyle name="40% - Accent3 8 2" xfId="1271"/>
    <cellStyle name="40% - Accent3 9" xfId="228"/>
    <cellStyle name="40% - Accent3 9 2" xfId="1272"/>
    <cellStyle name="40% - Accent4" xfId="36" builtinId="43" customBuiltin="1"/>
    <cellStyle name="40% - Accent4 10" xfId="229"/>
    <cellStyle name="40% - Accent4 10 2" xfId="1273"/>
    <cellStyle name="40% - Accent4 11" xfId="230"/>
    <cellStyle name="40% - Accent4 11 2" xfId="1274"/>
    <cellStyle name="40% - Accent4 12" xfId="231"/>
    <cellStyle name="40% - Accent4 12 2" xfId="1275"/>
    <cellStyle name="40% - Accent4 13" xfId="232"/>
    <cellStyle name="40% - Accent4 13 2" xfId="1276"/>
    <cellStyle name="40% - Accent4 14" xfId="233"/>
    <cellStyle name="40% - Accent4 14 2" xfId="1277"/>
    <cellStyle name="40% - Accent4 15" xfId="234"/>
    <cellStyle name="40% - Accent4 15 2" xfId="1278"/>
    <cellStyle name="40% - Accent4 16" xfId="1279"/>
    <cellStyle name="40% - Accent4 16 2" xfId="1280"/>
    <cellStyle name="40% - Accent4 17" xfId="1281"/>
    <cellStyle name="40% - Accent4 17 2" xfId="1282"/>
    <cellStyle name="40% - Accent4 18" xfId="1283"/>
    <cellStyle name="40% - Accent4 18 2" xfId="1284"/>
    <cellStyle name="40% - Accent4 19" xfId="1285"/>
    <cellStyle name="40% - Accent4 19 2" xfId="1286"/>
    <cellStyle name="40% - Accent4 2" xfId="235"/>
    <cellStyle name="40% - Accent4 2 2" xfId="236"/>
    <cellStyle name="40% - Accent4 2 3" xfId="1287"/>
    <cellStyle name="40% - Accent4 2 3 2" xfId="1288"/>
    <cellStyle name="40% - Accent4 20" xfId="1289"/>
    <cellStyle name="40% - Accent4 20 2" xfId="1290"/>
    <cellStyle name="40% - Accent4 21" xfId="1291"/>
    <cellStyle name="40% - Accent4 22" xfId="1292"/>
    <cellStyle name="40% - Accent4 22 2" xfId="1293"/>
    <cellStyle name="40% - Accent4 23" xfId="1294"/>
    <cellStyle name="40% - Accent4 24" xfId="1295"/>
    <cellStyle name="40% - Accent4 25" xfId="1296"/>
    <cellStyle name="40% - Accent4 3" xfId="237"/>
    <cellStyle name="40% - Accent4 3 2" xfId="238"/>
    <cellStyle name="40% - Accent4 3 3" xfId="1297"/>
    <cellStyle name="40% - Accent4 3 3 2" xfId="1298"/>
    <cellStyle name="40% - Accent4 4" xfId="239"/>
    <cellStyle name="40% - Accent4 4 2" xfId="1299"/>
    <cellStyle name="40% - Accent4 4 2 2" xfId="1300"/>
    <cellStyle name="40% - Accent4 4 3" xfId="1301"/>
    <cellStyle name="40% - Accent4 5" xfId="240"/>
    <cellStyle name="40% - Accent4 5 2" xfId="1302"/>
    <cellStyle name="40% - Accent4 6" xfId="241"/>
    <cellStyle name="40% - Accent4 6 2" xfId="1303"/>
    <cellStyle name="40% - Accent4 7" xfId="242"/>
    <cellStyle name="40% - Accent4 7 2" xfId="1304"/>
    <cellStyle name="40% - Accent4 8" xfId="243"/>
    <cellStyle name="40% - Accent4 8 2" xfId="1305"/>
    <cellStyle name="40% - Accent4 9" xfId="244"/>
    <cellStyle name="40% - Accent4 9 2" xfId="1306"/>
    <cellStyle name="40% - Accent5" xfId="40" builtinId="47" customBuiltin="1"/>
    <cellStyle name="40% - Accent5 10" xfId="245"/>
    <cellStyle name="40% - Accent5 10 2" xfId="1307"/>
    <cellStyle name="40% - Accent5 11" xfId="246"/>
    <cellStyle name="40% - Accent5 11 2" xfId="1308"/>
    <cellStyle name="40% - Accent5 12" xfId="247"/>
    <cellStyle name="40% - Accent5 12 2" xfId="1309"/>
    <cellStyle name="40% - Accent5 13" xfId="248"/>
    <cellStyle name="40% - Accent5 13 2" xfId="1310"/>
    <cellStyle name="40% - Accent5 14" xfId="249"/>
    <cellStyle name="40% - Accent5 14 2" xfId="1311"/>
    <cellStyle name="40% - Accent5 15" xfId="250"/>
    <cellStyle name="40% - Accent5 15 2" xfId="1312"/>
    <cellStyle name="40% - Accent5 16" xfId="1313"/>
    <cellStyle name="40% - Accent5 16 2" xfId="1314"/>
    <cellStyle name="40% - Accent5 17" xfId="1315"/>
    <cellStyle name="40% - Accent5 17 2" xfId="1316"/>
    <cellStyle name="40% - Accent5 18" xfId="1317"/>
    <cellStyle name="40% - Accent5 18 2" xfId="1318"/>
    <cellStyle name="40% - Accent5 19" xfId="1319"/>
    <cellStyle name="40% - Accent5 19 2" xfId="1320"/>
    <cellStyle name="40% - Accent5 2" xfId="251"/>
    <cellStyle name="40% - Accent5 2 2" xfId="252"/>
    <cellStyle name="40% - Accent5 2 3" xfId="1321"/>
    <cellStyle name="40% - Accent5 2 3 2" xfId="1322"/>
    <cellStyle name="40% - Accent5 20" xfId="1323"/>
    <cellStyle name="40% - Accent5 20 2" xfId="1324"/>
    <cellStyle name="40% - Accent5 21" xfId="1325"/>
    <cellStyle name="40% - Accent5 22" xfId="1326"/>
    <cellStyle name="40% - Accent5 22 2" xfId="1327"/>
    <cellStyle name="40% - Accent5 23" xfId="1328"/>
    <cellStyle name="40% - Accent5 24" xfId="1329"/>
    <cellStyle name="40% - Accent5 25" xfId="1330"/>
    <cellStyle name="40% - Accent5 3" xfId="253"/>
    <cellStyle name="40% - Accent5 3 2" xfId="254"/>
    <cellStyle name="40% - Accent5 3 3" xfId="1331"/>
    <cellStyle name="40% - Accent5 3 3 2" xfId="1332"/>
    <cellStyle name="40% - Accent5 4" xfId="255"/>
    <cellStyle name="40% - Accent5 4 2" xfId="1333"/>
    <cellStyle name="40% - Accent5 4 2 2" xfId="1334"/>
    <cellStyle name="40% - Accent5 4 3" xfId="1335"/>
    <cellStyle name="40% - Accent5 5" xfId="256"/>
    <cellStyle name="40% - Accent5 5 2" xfId="1336"/>
    <cellStyle name="40% - Accent5 6" xfId="257"/>
    <cellStyle name="40% - Accent5 6 2" xfId="1337"/>
    <cellStyle name="40% - Accent5 7" xfId="258"/>
    <cellStyle name="40% - Accent5 7 2" xfId="1338"/>
    <cellStyle name="40% - Accent5 8" xfId="259"/>
    <cellStyle name="40% - Accent5 8 2" xfId="1339"/>
    <cellStyle name="40% - Accent5 9" xfId="260"/>
    <cellStyle name="40% - Accent5 9 2" xfId="1340"/>
    <cellStyle name="40% - Accent6" xfId="44" builtinId="51" customBuiltin="1"/>
    <cellStyle name="40% - Accent6 10" xfId="261"/>
    <cellStyle name="40% - Accent6 10 2" xfId="1341"/>
    <cellStyle name="40% - Accent6 11" xfId="262"/>
    <cellStyle name="40% - Accent6 11 2" xfId="1342"/>
    <cellStyle name="40% - Accent6 12" xfId="263"/>
    <cellStyle name="40% - Accent6 12 2" xfId="1343"/>
    <cellStyle name="40% - Accent6 13" xfId="264"/>
    <cellStyle name="40% - Accent6 13 2" xfId="1344"/>
    <cellStyle name="40% - Accent6 14" xfId="265"/>
    <cellStyle name="40% - Accent6 14 2" xfId="1345"/>
    <cellStyle name="40% - Accent6 15" xfId="266"/>
    <cellStyle name="40% - Accent6 15 2" xfId="1346"/>
    <cellStyle name="40% - Accent6 16" xfId="1347"/>
    <cellStyle name="40% - Accent6 16 2" xfId="1348"/>
    <cellStyle name="40% - Accent6 17" xfId="1349"/>
    <cellStyle name="40% - Accent6 17 2" xfId="1350"/>
    <cellStyle name="40% - Accent6 18" xfId="1351"/>
    <cellStyle name="40% - Accent6 18 2" xfId="1352"/>
    <cellStyle name="40% - Accent6 19" xfId="1353"/>
    <cellStyle name="40% - Accent6 19 2" xfId="1354"/>
    <cellStyle name="40% - Accent6 2" xfId="267"/>
    <cellStyle name="40% - Accent6 2 2" xfId="268"/>
    <cellStyle name="40% - Accent6 2 3" xfId="1355"/>
    <cellStyle name="40% - Accent6 2 3 2" xfId="1356"/>
    <cellStyle name="40% - Accent6 20" xfId="1357"/>
    <cellStyle name="40% - Accent6 20 2" xfId="1358"/>
    <cellStyle name="40% - Accent6 21" xfId="1359"/>
    <cellStyle name="40% - Accent6 22" xfId="1360"/>
    <cellStyle name="40% - Accent6 22 2" xfId="1361"/>
    <cellStyle name="40% - Accent6 23" xfId="1362"/>
    <cellStyle name="40% - Accent6 24" xfId="1363"/>
    <cellStyle name="40% - Accent6 25" xfId="1364"/>
    <cellStyle name="40% - Accent6 3" xfId="269"/>
    <cellStyle name="40% - Accent6 3 2" xfId="270"/>
    <cellStyle name="40% - Accent6 3 3" xfId="1365"/>
    <cellStyle name="40% - Accent6 3 3 2" xfId="1366"/>
    <cellStyle name="40% - Accent6 4" xfId="271"/>
    <cellStyle name="40% - Accent6 4 2" xfId="1367"/>
    <cellStyle name="40% - Accent6 4 2 2" xfId="1368"/>
    <cellStyle name="40% - Accent6 4 3" xfId="1369"/>
    <cellStyle name="40% - Accent6 5" xfId="272"/>
    <cellStyle name="40% - Accent6 5 2" xfId="1370"/>
    <cellStyle name="40% - Accent6 6" xfId="273"/>
    <cellStyle name="40% - Accent6 6 2" xfId="1371"/>
    <cellStyle name="40% - Accent6 7" xfId="274"/>
    <cellStyle name="40% - Accent6 7 2" xfId="1372"/>
    <cellStyle name="40% - Accent6 8" xfId="275"/>
    <cellStyle name="40% - Accent6 8 2" xfId="1373"/>
    <cellStyle name="40% - Accent6 9" xfId="276"/>
    <cellStyle name="40% - Accent6 9 2" xfId="1374"/>
    <cellStyle name="60% - Accent1" xfId="25" builtinId="32" customBuiltin="1"/>
    <cellStyle name="60% - Accent1 10" xfId="1375"/>
    <cellStyle name="60% - Accent1 2" xfId="277"/>
    <cellStyle name="60% - Accent1 2 2" xfId="1376"/>
    <cellStyle name="60% - Accent1 3" xfId="278"/>
    <cellStyle name="60% - Accent1 4" xfId="279"/>
    <cellStyle name="60% - Accent1 5" xfId="280"/>
    <cellStyle name="60% - Accent1 6" xfId="281"/>
    <cellStyle name="60% - Accent1 7" xfId="282"/>
    <cellStyle name="60% - Accent1 8" xfId="283"/>
    <cellStyle name="60% - Accent1 9" xfId="284"/>
    <cellStyle name="60% - Accent2" xfId="29" builtinId="36" customBuiltin="1"/>
    <cellStyle name="60% - Accent2 10" xfId="1377"/>
    <cellStyle name="60% - Accent2 2" xfId="285"/>
    <cellStyle name="60% - Accent2 2 2" xfId="1378"/>
    <cellStyle name="60% - Accent2 3" xfId="286"/>
    <cellStyle name="60% - Accent2 4" xfId="287"/>
    <cellStyle name="60% - Accent2 5" xfId="288"/>
    <cellStyle name="60% - Accent2 6" xfId="289"/>
    <cellStyle name="60% - Accent2 7" xfId="290"/>
    <cellStyle name="60% - Accent2 8" xfId="291"/>
    <cellStyle name="60% - Accent2 9" xfId="292"/>
    <cellStyle name="60% - Accent3" xfId="33" builtinId="40" customBuiltin="1"/>
    <cellStyle name="60% - Accent3 10" xfId="1379"/>
    <cellStyle name="60% - Accent3 2" xfId="293"/>
    <cellStyle name="60% - Accent3 2 2" xfId="1380"/>
    <cellStyle name="60% - Accent3 3" xfId="294"/>
    <cellStyle name="60% - Accent3 4" xfId="295"/>
    <cellStyle name="60% - Accent3 5" xfId="296"/>
    <cellStyle name="60% - Accent3 6" xfId="297"/>
    <cellStyle name="60% - Accent3 7" xfId="298"/>
    <cellStyle name="60% - Accent3 8" xfId="299"/>
    <cellStyle name="60% - Accent3 9" xfId="300"/>
    <cellStyle name="60% - Accent4" xfId="37" builtinId="44" customBuiltin="1"/>
    <cellStyle name="60% - Accent4 10" xfId="1381"/>
    <cellStyle name="60% - Accent4 2" xfId="301"/>
    <cellStyle name="60% - Accent4 2 2" xfId="1382"/>
    <cellStyle name="60% - Accent4 3" xfId="302"/>
    <cellStyle name="60% - Accent4 4" xfId="303"/>
    <cellStyle name="60% - Accent4 5" xfId="304"/>
    <cellStyle name="60% - Accent4 6" xfId="305"/>
    <cellStyle name="60% - Accent4 7" xfId="306"/>
    <cellStyle name="60% - Accent4 8" xfId="307"/>
    <cellStyle name="60% - Accent4 9" xfId="308"/>
    <cellStyle name="60% - Accent5" xfId="41" builtinId="48" customBuiltin="1"/>
    <cellStyle name="60% - Accent5 10" xfId="1383"/>
    <cellStyle name="60% - Accent5 2" xfId="309"/>
    <cellStyle name="60% - Accent5 2 2" xfId="1384"/>
    <cellStyle name="60% - Accent5 3" xfId="310"/>
    <cellStyle name="60% - Accent5 4" xfId="311"/>
    <cellStyle name="60% - Accent5 5" xfId="312"/>
    <cellStyle name="60% - Accent5 6" xfId="313"/>
    <cellStyle name="60% - Accent5 7" xfId="314"/>
    <cellStyle name="60% - Accent5 8" xfId="315"/>
    <cellStyle name="60% - Accent5 9" xfId="316"/>
    <cellStyle name="60% - Accent6" xfId="45" builtinId="52" customBuiltin="1"/>
    <cellStyle name="60% - Accent6 10" xfId="1385"/>
    <cellStyle name="60% - Accent6 2" xfId="317"/>
    <cellStyle name="60% - Accent6 2 2" xfId="1386"/>
    <cellStyle name="60% - Accent6 3" xfId="318"/>
    <cellStyle name="60% - Accent6 4" xfId="319"/>
    <cellStyle name="60% - Accent6 5" xfId="320"/>
    <cellStyle name="60% - Accent6 6" xfId="321"/>
    <cellStyle name="60% - Accent6 7" xfId="322"/>
    <cellStyle name="60% - Accent6 8" xfId="323"/>
    <cellStyle name="60% - Accent6 9" xfId="324"/>
    <cellStyle name="Accent1" xfId="22" builtinId="29" customBuiltin="1"/>
    <cellStyle name="Accent1 - 20%" xfId="325"/>
    <cellStyle name="Accent1 - 20% 2" xfId="2087"/>
    <cellStyle name="Accent1 - 40%" xfId="326"/>
    <cellStyle name="Accent1 - 40% 2" xfId="2088"/>
    <cellStyle name="Accent1 - 60%" xfId="327"/>
    <cellStyle name="Accent1 - 60% 2" xfId="2089"/>
    <cellStyle name="Accent1 10" xfId="328"/>
    <cellStyle name="Accent1 11" xfId="329"/>
    <cellStyle name="Accent1 12" xfId="330"/>
    <cellStyle name="Accent1 13" xfId="331"/>
    <cellStyle name="Accent1 14" xfId="332"/>
    <cellStyle name="Accent1 15" xfId="333"/>
    <cellStyle name="Accent1 16" xfId="334"/>
    <cellStyle name="Accent1 17" xfId="335"/>
    <cellStyle name="Accent1 18" xfId="336"/>
    <cellStyle name="Accent1 19" xfId="337"/>
    <cellStyle name="Accent1 2" xfId="338"/>
    <cellStyle name="Accent1 2 2" xfId="1387"/>
    <cellStyle name="Accent1 20" xfId="339"/>
    <cellStyle name="Accent1 21" xfId="340"/>
    <cellStyle name="Accent1 22" xfId="341"/>
    <cellStyle name="Accent1 23" xfId="342"/>
    <cellStyle name="Accent1 24" xfId="343"/>
    <cellStyle name="Accent1 25" xfId="344"/>
    <cellStyle name="Accent1 26" xfId="345"/>
    <cellStyle name="Accent1 27" xfId="346"/>
    <cellStyle name="Accent1 28" xfId="347"/>
    <cellStyle name="Accent1 29" xfId="348"/>
    <cellStyle name="Accent1 3" xfId="349"/>
    <cellStyle name="Accent1 30" xfId="350"/>
    <cellStyle name="Accent1 31" xfId="1388"/>
    <cellStyle name="Accent1 32" xfId="1389"/>
    <cellStyle name="Accent1 33" xfId="1390"/>
    <cellStyle name="Accent1 34" xfId="1391"/>
    <cellStyle name="Accent1 35" xfId="1392"/>
    <cellStyle name="Accent1 36" xfId="1393"/>
    <cellStyle name="Accent1 37" xfId="1394"/>
    <cellStyle name="Accent1 38" xfId="1395"/>
    <cellStyle name="Accent1 39" xfId="1396"/>
    <cellStyle name="Accent1 4" xfId="351"/>
    <cellStyle name="Accent1 40" xfId="1397"/>
    <cellStyle name="Accent1 41" xfId="1398"/>
    <cellStyle name="Accent1 42" xfId="1399"/>
    <cellStyle name="Accent1 43" xfId="1400"/>
    <cellStyle name="Accent1 44" xfId="2090"/>
    <cellStyle name="Accent1 5" xfId="352"/>
    <cellStyle name="Accent1 6" xfId="353"/>
    <cellStyle name="Accent1 7" xfId="354"/>
    <cellStyle name="Accent1 8" xfId="355"/>
    <cellStyle name="Accent1 9" xfId="356"/>
    <cellStyle name="Accent2" xfId="26" builtinId="33" customBuiltin="1"/>
    <cellStyle name="Accent2 - 20%" xfId="357"/>
    <cellStyle name="Accent2 - 20% 2" xfId="2091"/>
    <cellStyle name="Accent2 - 40%" xfId="358"/>
    <cellStyle name="Accent2 - 40% 2" xfId="2092"/>
    <cellStyle name="Accent2 - 60%" xfId="359"/>
    <cellStyle name="Accent2 - 60% 2" xfId="2093"/>
    <cellStyle name="Accent2 10" xfId="360"/>
    <cellStyle name="Accent2 11" xfId="361"/>
    <cellStyle name="Accent2 12" xfId="362"/>
    <cellStyle name="Accent2 13" xfId="363"/>
    <cellStyle name="Accent2 14" xfId="364"/>
    <cellStyle name="Accent2 15" xfId="365"/>
    <cellStyle name="Accent2 16" xfId="366"/>
    <cellStyle name="Accent2 17" xfId="367"/>
    <cellStyle name="Accent2 18" xfId="368"/>
    <cellStyle name="Accent2 19" xfId="369"/>
    <cellStyle name="Accent2 2" xfId="370"/>
    <cellStyle name="Accent2 2 2" xfId="1401"/>
    <cellStyle name="Accent2 20" xfId="371"/>
    <cellStyle name="Accent2 21" xfId="372"/>
    <cellStyle name="Accent2 22" xfId="373"/>
    <cellStyle name="Accent2 23" xfId="374"/>
    <cellStyle name="Accent2 24" xfId="375"/>
    <cellStyle name="Accent2 25" xfId="376"/>
    <cellStyle name="Accent2 26" xfId="377"/>
    <cellStyle name="Accent2 27" xfId="378"/>
    <cellStyle name="Accent2 28" xfId="379"/>
    <cellStyle name="Accent2 29" xfId="380"/>
    <cellStyle name="Accent2 3" xfId="381"/>
    <cellStyle name="Accent2 30" xfId="382"/>
    <cellStyle name="Accent2 31" xfId="1402"/>
    <cellStyle name="Accent2 32" xfId="1403"/>
    <cellStyle name="Accent2 33" xfId="1404"/>
    <cellStyle name="Accent2 34" xfId="1405"/>
    <cellStyle name="Accent2 35" xfId="1406"/>
    <cellStyle name="Accent2 36" xfId="1407"/>
    <cellStyle name="Accent2 37" xfId="1408"/>
    <cellStyle name="Accent2 38" xfId="1409"/>
    <cellStyle name="Accent2 39" xfId="1410"/>
    <cellStyle name="Accent2 4" xfId="383"/>
    <cellStyle name="Accent2 40" xfId="1411"/>
    <cellStyle name="Accent2 41" xfId="1412"/>
    <cellStyle name="Accent2 42" xfId="1413"/>
    <cellStyle name="Accent2 43" xfId="1414"/>
    <cellStyle name="Accent2 44" xfId="2094"/>
    <cellStyle name="Accent2 5" xfId="384"/>
    <cellStyle name="Accent2 6" xfId="385"/>
    <cellStyle name="Accent2 7" xfId="386"/>
    <cellStyle name="Accent2 8" xfId="387"/>
    <cellStyle name="Accent2 9" xfId="388"/>
    <cellStyle name="Accent3" xfId="30" builtinId="37" customBuiltin="1"/>
    <cellStyle name="Accent3 - 20%" xfId="389"/>
    <cellStyle name="Accent3 - 20% 2" xfId="2095"/>
    <cellStyle name="Accent3 - 40%" xfId="390"/>
    <cellStyle name="Accent3 - 40% 2" xfId="2096"/>
    <cellStyle name="Accent3 - 60%" xfId="391"/>
    <cellStyle name="Accent3 - 60% 2" xfId="2097"/>
    <cellStyle name="Accent3 10" xfId="392"/>
    <cellStyle name="Accent3 11" xfId="393"/>
    <cellStyle name="Accent3 12" xfId="394"/>
    <cellStyle name="Accent3 13" xfId="395"/>
    <cellStyle name="Accent3 14" xfId="396"/>
    <cellStyle name="Accent3 15" xfId="397"/>
    <cellStyle name="Accent3 16" xfId="398"/>
    <cellStyle name="Accent3 17" xfId="399"/>
    <cellStyle name="Accent3 18" xfId="400"/>
    <cellStyle name="Accent3 19" xfId="401"/>
    <cellStyle name="Accent3 2" xfId="402"/>
    <cellStyle name="Accent3 2 2" xfId="1415"/>
    <cellStyle name="Accent3 20" xfId="403"/>
    <cellStyle name="Accent3 21" xfId="404"/>
    <cellStyle name="Accent3 22" xfId="405"/>
    <cellStyle name="Accent3 23" xfId="406"/>
    <cellStyle name="Accent3 24" xfId="407"/>
    <cellStyle name="Accent3 25" xfId="408"/>
    <cellStyle name="Accent3 26" xfId="409"/>
    <cellStyle name="Accent3 27" xfId="410"/>
    <cellStyle name="Accent3 28" xfId="411"/>
    <cellStyle name="Accent3 29" xfId="412"/>
    <cellStyle name="Accent3 3" xfId="413"/>
    <cellStyle name="Accent3 30" xfId="414"/>
    <cellStyle name="Accent3 31" xfId="1416"/>
    <cellStyle name="Accent3 32" xfId="1417"/>
    <cellStyle name="Accent3 33" xfId="1418"/>
    <cellStyle name="Accent3 34" xfId="1419"/>
    <cellStyle name="Accent3 35" xfId="1420"/>
    <cellStyle name="Accent3 36" xfId="1421"/>
    <cellStyle name="Accent3 37" xfId="1422"/>
    <cellStyle name="Accent3 38" xfId="1423"/>
    <cellStyle name="Accent3 39" xfId="1424"/>
    <cellStyle name="Accent3 4" xfId="415"/>
    <cellStyle name="Accent3 40" xfId="1425"/>
    <cellStyle name="Accent3 41" xfId="1426"/>
    <cellStyle name="Accent3 42" xfId="1427"/>
    <cellStyle name="Accent3 43" xfId="1428"/>
    <cellStyle name="Accent3 44" xfId="2098"/>
    <cellStyle name="Accent3 5" xfId="416"/>
    <cellStyle name="Accent3 6" xfId="417"/>
    <cellStyle name="Accent3 7" xfId="418"/>
    <cellStyle name="Accent3 8" xfId="419"/>
    <cellStyle name="Accent3 9" xfId="420"/>
    <cellStyle name="Accent4" xfId="34" builtinId="41" customBuiltin="1"/>
    <cellStyle name="Accent4 - 20%" xfId="421"/>
    <cellStyle name="Accent4 - 20% 2" xfId="2099"/>
    <cellStyle name="Accent4 - 40%" xfId="422"/>
    <cellStyle name="Accent4 - 40% 2" xfId="2100"/>
    <cellStyle name="Accent4 - 60%" xfId="423"/>
    <cellStyle name="Accent4 - 60% 2" xfId="2101"/>
    <cellStyle name="Accent4 10" xfId="424"/>
    <cellStyle name="Accent4 11" xfId="425"/>
    <cellStyle name="Accent4 12" xfId="426"/>
    <cellStyle name="Accent4 13" xfId="427"/>
    <cellStyle name="Accent4 14" xfId="428"/>
    <cellStyle name="Accent4 15" xfId="429"/>
    <cellStyle name="Accent4 16" xfId="430"/>
    <cellStyle name="Accent4 17" xfId="431"/>
    <cellStyle name="Accent4 18" xfId="432"/>
    <cellStyle name="Accent4 19" xfId="433"/>
    <cellStyle name="Accent4 2" xfId="434"/>
    <cellStyle name="Accent4 2 2" xfId="1429"/>
    <cellStyle name="Accent4 20" xfId="435"/>
    <cellStyle name="Accent4 21" xfId="436"/>
    <cellStyle name="Accent4 22" xfId="437"/>
    <cellStyle name="Accent4 23" xfId="438"/>
    <cellStyle name="Accent4 24" xfId="439"/>
    <cellStyle name="Accent4 25" xfId="440"/>
    <cellStyle name="Accent4 26" xfId="441"/>
    <cellStyle name="Accent4 27" xfId="442"/>
    <cellStyle name="Accent4 28" xfId="443"/>
    <cellStyle name="Accent4 29" xfId="444"/>
    <cellStyle name="Accent4 3" xfId="445"/>
    <cellStyle name="Accent4 30" xfId="446"/>
    <cellStyle name="Accent4 31" xfId="1430"/>
    <cellStyle name="Accent4 32" xfId="1431"/>
    <cellStyle name="Accent4 33" xfId="1432"/>
    <cellStyle name="Accent4 34" xfId="1433"/>
    <cellStyle name="Accent4 35" xfId="1434"/>
    <cellStyle name="Accent4 36" xfId="1435"/>
    <cellStyle name="Accent4 37" xfId="1436"/>
    <cellStyle name="Accent4 38" xfId="1437"/>
    <cellStyle name="Accent4 39" xfId="1438"/>
    <cellStyle name="Accent4 4" xfId="447"/>
    <cellStyle name="Accent4 40" xfId="1439"/>
    <cellStyle name="Accent4 41" xfId="1440"/>
    <cellStyle name="Accent4 42" xfId="1441"/>
    <cellStyle name="Accent4 43" xfId="1442"/>
    <cellStyle name="Accent4 44" xfId="2102"/>
    <cellStyle name="Accent4 5" xfId="448"/>
    <cellStyle name="Accent4 6" xfId="449"/>
    <cellStyle name="Accent4 7" xfId="450"/>
    <cellStyle name="Accent4 8" xfId="451"/>
    <cellStyle name="Accent4 9" xfId="452"/>
    <cellStyle name="Accent5" xfId="38" builtinId="45" customBuiltin="1"/>
    <cellStyle name="Accent5 - 20%" xfId="453"/>
    <cellStyle name="Accent5 - 20% 2" xfId="2103"/>
    <cellStyle name="Accent5 - 40%" xfId="454"/>
    <cellStyle name="Accent5 - 60%" xfId="455"/>
    <cellStyle name="Accent5 - 60% 2" xfId="2104"/>
    <cellStyle name="Accent5 10" xfId="456"/>
    <cellStyle name="Accent5 11" xfId="457"/>
    <cellStyle name="Accent5 12" xfId="458"/>
    <cellStyle name="Accent5 13" xfId="459"/>
    <cellStyle name="Accent5 14" xfId="460"/>
    <cellStyle name="Accent5 15" xfId="461"/>
    <cellStyle name="Accent5 16" xfId="462"/>
    <cellStyle name="Accent5 17" xfId="463"/>
    <cellStyle name="Accent5 18" xfId="464"/>
    <cellStyle name="Accent5 19" xfId="465"/>
    <cellStyle name="Accent5 2" xfId="466"/>
    <cellStyle name="Accent5 2 2" xfId="1443"/>
    <cellStyle name="Accent5 20" xfId="467"/>
    <cellStyle name="Accent5 21" xfId="468"/>
    <cellStyle name="Accent5 22" xfId="469"/>
    <cellStyle name="Accent5 23" xfId="470"/>
    <cellStyle name="Accent5 24" xfId="471"/>
    <cellStyle name="Accent5 25" xfId="472"/>
    <cellStyle name="Accent5 26" xfId="473"/>
    <cellStyle name="Accent5 27" xfId="474"/>
    <cellStyle name="Accent5 28" xfId="475"/>
    <cellStyle name="Accent5 29" xfId="476"/>
    <cellStyle name="Accent5 3" xfId="477"/>
    <cellStyle name="Accent5 30" xfId="478"/>
    <cellStyle name="Accent5 31" xfId="1444"/>
    <cellStyle name="Accent5 32" xfId="1445"/>
    <cellStyle name="Accent5 33" xfId="1446"/>
    <cellStyle name="Accent5 34" xfId="1447"/>
    <cellStyle name="Accent5 35" xfId="1448"/>
    <cellStyle name="Accent5 36" xfId="1449"/>
    <cellStyle name="Accent5 37" xfId="1450"/>
    <cellStyle name="Accent5 38" xfId="1451"/>
    <cellStyle name="Accent5 39" xfId="1452"/>
    <cellStyle name="Accent5 4" xfId="479"/>
    <cellStyle name="Accent5 40" xfId="1453"/>
    <cellStyle name="Accent5 41" xfId="1454"/>
    <cellStyle name="Accent5 42" xfId="1455"/>
    <cellStyle name="Accent5 43" xfId="1456"/>
    <cellStyle name="Accent5 44" xfId="2105"/>
    <cellStyle name="Accent5 5" xfId="480"/>
    <cellStyle name="Accent5 6" xfId="481"/>
    <cellStyle name="Accent5 7" xfId="482"/>
    <cellStyle name="Accent5 8" xfId="483"/>
    <cellStyle name="Accent5 9" xfId="484"/>
    <cellStyle name="Accent6" xfId="42" builtinId="49" customBuiltin="1"/>
    <cellStyle name="Accent6 - 20%" xfId="485"/>
    <cellStyle name="Accent6 - 40%" xfId="486"/>
    <cellStyle name="Accent6 - 40% 2" xfId="2106"/>
    <cellStyle name="Accent6 - 60%" xfId="487"/>
    <cellStyle name="Accent6 - 60% 2" xfId="2107"/>
    <cellStyle name="Accent6 10" xfId="488"/>
    <cellStyle name="Accent6 11" xfId="489"/>
    <cellStyle name="Accent6 12" xfId="490"/>
    <cellStyle name="Accent6 13" xfId="491"/>
    <cellStyle name="Accent6 14" xfId="492"/>
    <cellStyle name="Accent6 15" xfId="493"/>
    <cellStyle name="Accent6 16" xfId="494"/>
    <cellStyle name="Accent6 17" xfId="495"/>
    <cellStyle name="Accent6 18" xfId="496"/>
    <cellStyle name="Accent6 19" xfId="497"/>
    <cellStyle name="Accent6 2" xfId="498"/>
    <cellStyle name="Accent6 2 2" xfId="1457"/>
    <cellStyle name="Accent6 20" xfId="499"/>
    <cellStyle name="Accent6 21" xfId="500"/>
    <cellStyle name="Accent6 22" xfId="501"/>
    <cellStyle name="Accent6 23" xfId="502"/>
    <cellStyle name="Accent6 24" xfId="503"/>
    <cellStyle name="Accent6 25" xfId="504"/>
    <cellStyle name="Accent6 26" xfId="505"/>
    <cellStyle name="Accent6 27" xfId="506"/>
    <cellStyle name="Accent6 28" xfId="507"/>
    <cellStyle name="Accent6 29" xfId="508"/>
    <cellStyle name="Accent6 3" xfId="509"/>
    <cellStyle name="Accent6 30" xfId="510"/>
    <cellStyle name="Accent6 31" xfId="1458"/>
    <cellStyle name="Accent6 32" xfId="1459"/>
    <cellStyle name="Accent6 33" xfId="1460"/>
    <cellStyle name="Accent6 34" xfId="1461"/>
    <cellStyle name="Accent6 35" xfId="1462"/>
    <cellStyle name="Accent6 36" xfId="1463"/>
    <cellStyle name="Accent6 37" xfId="1464"/>
    <cellStyle name="Accent6 38" xfId="1465"/>
    <cellStyle name="Accent6 39" xfId="1466"/>
    <cellStyle name="Accent6 4" xfId="511"/>
    <cellStyle name="Accent6 40" xfId="1467"/>
    <cellStyle name="Accent6 41" xfId="1468"/>
    <cellStyle name="Accent6 42" xfId="1469"/>
    <cellStyle name="Accent6 43" xfId="1470"/>
    <cellStyle name="Accent6 44" xfId="2108"/>
    <cellStyle name="Accent6 5" xfId="512"/>
    <cellStyle name="Accent6 6" xfId="513"/>
    <cellStyle name="Accent6 7" xfId="514"/>
    <cellStyle name="Accent6 8" xfId="515"/>
    <cellStyle name="Accent6 9" xfId="516"/>
    <cellStyle name="Bad" xfId="11" builtinId="27" customBuiltin="1"/>
    <cellStyle name="Bad 10" xfId="1471"/>
    <cellStyle name="Bad 11" xfId="2109"/>
    <cellStyle name="Bad 2" xfId="517"/>
    <cellStyle name="Bad 2 2" xfId="1472"/>
    <cellStyle name="Bad 3" xfId="518"/>
    <cellStyle name="Bad 4" xfId="519"/>
    <cellStyle name="Bad 5" xfId="520"/>
    <cellStyle name="Bad 6" xfId="521"/>
    <cellStyle name="Bad 7" xfId="522"/>
    <cellStyle name="Bad 8" xfId="523"/>
    <cellStyle name="Bad 9" xfId="524"/>
    <cellStyle name="blank" xfId="525"/>
    <cellStyle name="Calc Currency (0)" xfId="526"/>
    <cellStyle name="Calculation" xfId="15" builtinId="22" customBuiltin="1"/>
    <cellStyle name="Calculation 10" xfId="1473"/>
    <cellStyle name="Calculation 10 2" xfId="1991"/>
    <cellStyle name="Calculation 10 3" xfId="1747"/>
    <cellStyle name="Calculation 10 4" xfId="1983"/>
    <cellStyle name="Calculation 10 5" xfId="1994"/>
    <cellStyle name="Calculation 11" xfId="2110"/>
    <cellStyle name="Calculation 2" xfId="527"/>
    <cellStyle name="Calculation 2 2" xfId="1474"/>
    <cellStyle name="Calculation 2 2 2" xfId="1992"/>
    <cellStyle name="Calculation 2 2 3" xfId="1943"/>
    <cellStyle name="Calculation 2 2 4" xfId="1947"/>
    <cellStyle name="Calculation 2 2 5" xfId="1934"/>
    <cellStyle name="Calculation 3" xfId="528"/>
    <cellStyle name="Calculation 4" xfId="529"/>
    <cellStyle name="Calculation 5" xfId="530"/>
    <cellStyle name="Calculation 6" xfId="531"/>
    <cellStyle name="Calculation 7" xfId="532"/>
    <cellStyle name="Calculation 8" xfId="533"/>
    <cellStyle name="Calculation 9" xfId="534"/>
    <cellStyle name="Check Cell" xfId="17" builtinId="23" customBuiltin="1"/>
    <cellStyle name="Check Cell 10" xfId="1475"/>
    <cellStyle name="Check Cell 11" xfId="2111"/>
    <cellStyle name="Check Cell 2" xfId="535"/>
    <cellStyle name="Check Cell 2 2" xfId="1476"/>
    <cellStyle name="Check Cell 3" xfId="536"/>
    <cellStyle name="Check Cell 4" xfId="537"/>
    <cellStyle name="Check Cell 5" xfId="538"/>
    <cellStyle name="Check Cell 6" xfId="539"/>
    <cellStyle name="Check Cell 7" xfId="540"/>
    <cellStyle name="Check Cell 8" xfId="541"/>
    <cellStyle name="Check Cell 9" xfId="542"/>
    <cellStyle name="CheckCell" xfId="543"/>
    <cellStyle name="Comma" xfId="1" builtinId="3"/>
    <cellStyle name="Comma 10" xfId="544"/>
    <cellStyle name="Comma 11" xfId="545"/>
    <cellStyle name="Comma 12" xfId="546"/>
    <cellStyle name="Comma 13" xfId="547"/>
    <cellStyle name="Comma 13 2" xfId="1477"/>
    <cellStyle name="Comma 14" xfId="1478"/>
    <cellStyle name="Comma 14 2" xfId="1479"/>
    <cellStyle name="Comma 15" xfId="1480"/>
    <cellStyle name="Comma 16" xfId="1481"/>
    <cellStyle name="Comma 2" xfId="56"/>
    <cellStyle name="Comma 2 2" xfId="548"/>
    <cellStyle name="Comma 2 3" xfId="549"/>
    <cellStyle name="Comma 2 4" xfId="1482"/>
    <cellStyle name="Comma 2 5" xfId="1483"/>
    <cellStyle name="Comma 2 5 2" xfId="1484"/>
    <cellStyle name="Comma 3" xfId="550"/>
    <cellStyle name="Comma 3 2" xfId="551"/>
    <cellStyle name="Comma 3 3" xfId="552"/>
    <cellStyle name="Comma 3 3 2" xfId="1485"/>
    <cellStyle name="Comma 3 4" xfId="1486"/>
    <cellStyle name="Comma 3 4 2" xfId="1487"/>
    <cellStyle name="Comma 4" xfId="553"/>
    <cellStyle name="Comma 4 2" xfId="554"/>
    <cellStyle name="Comma 4 3" xfId="1488"/>
    <cellStyle name="Comma 4 3 2" xfId="1489"/>
    <cellStyle name="Comma 5" xfId="555"/>
    <cellStyle name="Comma 5 2" xfId="556"/>
    <cellStyle name="Comma 5 3" xfId="1490"/>
    <cellStyle name="Comma 5 3 2" xfId="1491"/>
    <cellStyle name="Comma 6" xfId="557"/>
    <cellStyle name="Comma 6 2" xfId="558"/>
    <cellStyle name="Comma 6 3" xfId="1492"/>
    <cellStyle name="Comma 6 3 2" xfId="1493"/>
    <cellStyle name="Comma 7" xfId="559"/>
    <cellStyle name="Comma 8" xfId="560"/>
    <cellStyle name="Comma 9" xfId="561"/>
    <cellStyle name="Comma0" xfId="562"/>
    <cellStyle name="Comma0 - Style2" xfId="563"/>
    <cellStyle name="Comma0 - Style4" xfId="564"/>
    <cellStyle name="Comma0 - Style5" xfId="565"/>
    <cellStyle name="Comma0_00COS Ind Allocators" xfId="566"/>
    <cellStyle name="Comma1 - Style1" xfId="567"/>
    <cellStyle name="Copied" xfId="568"/>
    <cellStyle name="COST1" xfId="569"/>
    <cellStyle name="Curren - Style1" xfId="570"/>
    <cellStyle name="Curren - Style2" xfId="571"/>
    <cellStyle name="Curren - Style5" xfId="572"/>
    <cellStyle name="Curren - Style6" xfId="573"/>
    <cellStyle name="Currency" xfId="2" builtinId="4"/>
    <cellStyle name="Currency 10" xfId="574"/>
    <cellStyle name="Currency 11" xfId="1494"/>
    <cellStyle name="Currency 11 2" xfId="1495"/>
    <cellStyle name="Currency 12" xfId="1496"/>
    <cellStyle name="Currency 2" xfId="55"/>
    <cellStyle name="Currency 2 2" xfId="1497"/>
    <cellStyle name="Currency 2 3" xfId="1498"/>
    <cellStyle name="Currency 3" xfId="575"/>
    <cellStyle name="Currency 4" xfId="576"/>
    <cellStyle name="Currency 5" xfId="577"/>
    <cellStyle name="Currency 6" xfId="578"/>
    <cellStyle name="Currency 7" xfId="579"/>
    <cellStyle name="Currency 8" xfId="580"/>
    <cellStyle name="Currency 9" xfId="581"/>
    <cellStyle name="Currency0" xfId="582"/>
    <cellStyle name="Date" xfId="583"/>
    <cellStyle name="Emphasis 1" xfId="584"/>
    <cellStyle name="Emphasis 1 2" xfId="2112"/>
    <cellStyle name="Emphasis 2" xfId="585"/>
    <cellStyle name="Emphasis 2 2" xfId="2113"/>
    <cellStyle name="Emphasis 3" xfId="586"/>
    <cellStyle name="Entered" xfId="587"/>
    <cellStyle name="Entered 2" xfId="1737"/>
    <cellStyle name="Explanatory Text" xfId="20" builtinId="53" customBuiltin="1"/>
    <cellStyle name="Explanatory Text 10" xfId="1499"/>
    <cellStyle name="Explanatory Text 2" xfId="588"/>
    <cellStyle name="Explanatory Text 2 2" xfId="1500"/>
    <cellStyle name="Explanatory Text 3" xfId="589"/>
    <cellStyle name="Explanatory Text 4" xfId="590"/>
    <cellStyle name="Explanatory Text 5" xfId="591"/>
    <cellStyle name="Explanatory Text 6" xfId="592"/>
    <cellStyle name="Explanatory Text 7" xfId="593"/>
    <cellStyle name="Explanatory Text 8" xfId="594"/>
    <cellStyle name="Explanatory Text 9" xfId="595"/>
    <cellStyle name="Fixed" xfId="596"/>
    <cellStyle name="Fixed3 - Style3" xfId="597"/>
    <cellStyle name="Good" xfId="5" builtinId="26" customBuiltin="1"/>
    <cellStyle name="Good 10" xfId="1501"/>
    <cellStyle name="Good 11" xfId="2114"/>
    <cellStyle name="Good 2" xfId="598"/>
    <cellStyle name="Good 2 2" xfId="1502"/>
    <cellStyle name="Good 3" xfId="599"/>
    <cellStyle name="Good 4" xfId="600"/>
    <cellStyle name="Good 5" xfId="601"/>
    <cellStyle name="Good 6" xfId="602"/>
    <cellStyle name="Good 7" xfId="603"/>
    <cellStyle name="Good 8" xfId="604"/>
    <cellStyle name="Good 9" xfId="605"/>
    <cellStyle name="Grey" xfId="606"/>
    <cellStyle name="Grey 2" xfId="1503"/>
    <cellStyle name="Header" xfId="607"/>
    <cellStyle name="Header1" xfId="608"/>
    <cellStyle name="Header2" xfId="609"/>
    <cellStyle name="Header2 2" xfId="1738"/>
    <cellStyle name="Header2 2 2" xfId="2060"/>
    <cellStyle name="Header2 2 3" xfId="2071"/>
    <cellStyle name="Header2 2 4" xfId="1763"/>
    <cellStyle name="Header2 2 5" xfId="2078"/>
    <cellStyle name="Heading" xfId="610"/>
    <cellStyle name="Heading 1" xfId="7" builtinId="16" customBuiltin="1"/>
    <cellStyle name="Heading 1 10" xfId="1504"/>
    <cellStyle name="Heading 1 2" xfId="611"/>
    <cellStyle name="Heading 1 2 2" xfId="1505"/>
    <cellStyle name="Heading 1 3" xfId="612"/>
    <cellStyle name="Heading 1 4" xfId="613"/>
    <cellStyle name="Heading 1 5" xfId="614"/>
    <cellStyle name="Heading 1 6" xfId="615"/>
    <cellStyle name="Heading 1 7" xfId="616"/>
    <cellStyle name="Heading 1 8" xfId="617"/>
    <cellStyle name="Heading 1 9" xfId="618"/>
    <cellStyle name="Heading 2" xfId="8" builtinId="17" customBuiltin="1"/>
    <cellStyle name="Heading 2 10" xfId="1506"/>
    <cellStyle name="Heading 2 11" xfId="2115"/>
    <cellStyle name="Heading 2 2" xfId="619"/>
    <cellStyle name="Heading 2 2 2" xfId="1507"/>
    <cellStyle name="Heading 2 3" xfId="620"/>
    <cellStyle name="Heading 2 4" xfId="621"/>
    <cellStyle name="Heading 2 5" xfId="622"/>
    <cellStyle name="Heading 2 6" xfId="623"/>
    <cellStyle name="Heading 2 7" xfId="624"/>
    <cellStyle name="Heading 2 8" xfId="625"/>
    <cellStyle name="Heading 2 9" xfId="626"/>
    <cellStyle name="Heading 3" xfId="9" builtinId="18" customBuiltin="1"/>
    <cellStyle name="Heading 3 10" xfId="1508"/>
    <cellStyle name="Heading 3 11" xfId="2116"/>
    <cellStyle name="Heading 3 2" xfId="627"/>
    <cellStyle name="Heading 3 2 2" xfId="1509"/>
    <cellStyle name="Heading 3 3" xfId="628"/>
    <cellStyle name="Heading 3 4" xfId="629"/>
    <cellStyle name="Heading 3 5" xfId="630"/>
    <cellStyle name="Heading 3 6" xfId="631"/>
    <cellStyle name="Heading 3 7" xfId="632"/>
    <cellStyle name="Heading 3 8" xfId="633"/>
    <cellStyle name="Heading 3 9" xfId="634"/>
    <cellStyle name="Heading 4" xfId="10" builtinId="19" customBuiltin="1"/>
    <cellStyle name="Heading 4 10" xfId="1510"/>
    <cellStyle name="Heading 4 2" xfId="635"/>
    <cellStyle name="Heading 4 2 2" xfId="1511"/>
    <cellStyle name="Heading 4 3" xfId="636"/>
    <cellStyle name="Heading 4 4" xfId="637"/>
    <cellStyle name="Heading 4 5" xfId="638"/>
    <cellStyle name="Heading 4 6" xfId="639"/>
    <cellStyle name="Heading 4 7" xfId="640"/>
    <cellStyle name="Heading 4 8" xfId="641"/>
    <cellStyle name="Heading 4 9" xfId="642"/>
    <cellStyle name="Heading1" xfId="643"/>
    <cellStyle name="Heading2" xfId="644"/>
    <cellStyle name="Input" xfId="13" builtinId="20" customBuiltin="1"/>
    <cellStyle name="Input [yellow]" xfId="645"/>
    <cellStyle name="Input [yellow] 2" xfId="1512"/>
    <cellStyle name="Input 10" xfId="646"/>
    <cellStyle name="Input 11" xfId="647"/>
    <cellStyle name="Input 12" xfId="648"/>
    <cellStyle name="Input 13" xfId="649"/>
    <cellStyle name="Input 14" xfId="650"/>
    <cellStyle name="Input 15" xfId="651"/>
    <cellStyle name="Input 16" xfId="652"/>
    <cellStyle name="Input 17" xfId="653"/>
    <cellStyle name="Input 18" xfId="654"/>
    <cellStyle name="Input 19" xfId="655"/>
    <cellStyle name="Input 2" xfId="656"/>
    <cellStyle name="Input 2 2" xfId="1513"/>
    <cellStyle name="Input 2 2 2" xfId="1993"/>
    <cellStyle name="Input 2 2 3" xfId="1942"/>
    <cellStyle name="Input 2 2 4" xfId="1946"/>
    <cellStyle name="Input 2 2 5" xfId="1935"/>
    <cellStyle name="Input 20" xfId="657"/>
    <cellStyle name="Input 21" xfId="658"/>
    <cellStyle name="Input 22" xfId="659"/>
    <cellStyle name="Input 23" xfId="660"/>
    <cellStyle name="Input 24" xfId="661"/>
    <cellStyle name="Input 25" xfId="662"/>
    <cellStyle name="Input 26" xfId="663"/>
    <cellStyle name="Input 27" xfId="664"/>
    <cellStyle name="Input 28" xfId="665"/>
    <cellStyle name="Input 29" xfId="666"/>
    <cellStyle name="Input 3" xfId="667"/>
    <cellStyle name="Input 30" xfId="668"/>
    <cellStyle name="Input 31" xfId="1514"/>
    <cellStyle name="Input 32" xfId="1515"/>
    <cellStyle name="Input 33" xfId="1516"/>
    <cellStyle name="Input 34" xfId="1517"/>
    <cellStyle name="Input 35" xfId="1518"/>
    <cellStyle name="Input 36" xfId="1519"/>
    <cellStyle name="Input 37" xfId="1520"/>
    <cellStyle name="Input 38" xfId="1521"/>
    <cellStyle name="Input 39" xfId="1522"/>
    <cellStyle name="Input 4" xfId="669"/>
    <cellStyle name="Input 40" xfId="1523"/>
    <cellStyle name="Input 41" xfId="1524"/>
    <cellStyle name="Input 42" xfId="1525"/>
    <cellStyle name="Input 43" xfId="1526"/>
    <cellStyle name="Input 43 2" xfId="1995"/>
    <cellStyle name="Input 43 3" xfId="1941"/>
    <cellStyle name="Input 43 4" xfId="1790"/>
    <cellStyle name="Input 43 5" xfId="1849"/>
    <cellStyle name="Input 44" xfId="2117"/>
    <cellStyle name="Input 5" xfId="670"/>
    <cellStyle name="Input 6" xfId="671"/>
    <cellStyle name="Input 7" xfId="672"/>
    <cellStyle name="Input 8" xfId="673"/>
    <cellStyle name="Input 9" xfId="674"/>
    <cellStyle name="Input Cells" xfId="675"/>
    <cellStyle name="Input Cells Percent" xfId="676"/>
    <cellStyle name="Lines" xfId="677"/>
    <cellStyle name="LINKED" xfId="678"/>
    <cellStyle name="Linked Cell" xfId="16" builtinId="24" customBuiltin="1"/>
    <cellStyle name="Linked Cell 10" xfId="1527"/>
    <cellStyle name="Linked Cell 11" xfId="2118"/>
    <cellStyle name="Linked Cell 2" xfId="679"/>
    <cellStyle name="Linked Cell 2 2" xfId="1528"/>
    <cellStyle name="Linked Cell 3" xfId="680"/>
    <cellStyle name="Linked Cell 4" xfId="681"/>
    <cellStyle name="Linked Cell 5" xfId="682"/>
    <cellStyle name="Linked Cell 6" xfId="683"/>
    <cellStyle name="Linked Cell 7" xfId="684"/>
    <cellStyle name="Linked Cell 8" xfId="685"/>
    <cellStyle name="Linked Cell 9" xfId="686"/>
    <cellStyle name="modified border" xfId="687"/>
    <cellStyle name="modified border 2" xfId="1529"/>
    <cellStyle name="modified border1" xfId="688"/>
    <cellStyle name="modified border1 2" xfId="1530"/>
    <cellStyle name="Neutral" xfId="12" builtinId="28" customBuiltin="1"/>
    <cellStyle name="Neutral 10" xfId="1531"/>
    <cellStyle name="Neutral 11" xfId="2119"/>
    <cellStyle name="Neutral 2" xfId="689"/>
    <cellStyle name="Neutral 2 2" xfId="1532"/>
    <cellStyle name="Neutral 3" xfId="690"/>
    <cellStyle name="Neutral 4" xfId="691"/>
    <cellStyle name="Neutral 5" xfId="692"/>
    <cellStyle name="Neutral 6" xfId="693"/>
    <cellStyle name="Neutral 7" xfId="694"/>
    <cellStyle name="Neutral 8" xfId="695"/>
    <cellStyle name="Neutral 9" xfId="696"/>
    <cellStyle name="no dec" xfId="697"/>
    <cellStyle name="Normal" xfId="0" builtinId="0"/>
    <cellStyle name="Normal - Style1" xfId="698"/>
    <cellStyle name="Normal - Style1 2" xfId="699"/>
    <cellStyle name="Normal - Style1 3" xfId="1533"/>
    <cellStyle name="Normal 10" xfId="700"/>
    <cellStyle name="Normal 10 2" xfId="701"/>
    <cellStyle name="Normal 10 3" xfId="1534"/>
    <cellStyle name="Normal 10 3 2" xfId="1535"/>
    <cellStyle name="Normal 11" xfId="702"/>
    <cellStyle name="Normal 11 2" xfId="703"/>
    <cellStyle name="Normal 11 3" xfId="1536"/>
    <cellStyle name="Normal 11 3 2" xfId="1537"/>
    <cellStyle name="Normal 12" xfId="704"/>
    <cellStyle name="Normal 12 2" xfId="705"/>
    <cellStyle name="Normal 12 3" xfId="1538"/>
    <cellStyle name="Normal 12 3 2" xfId="1539"/>
    <cellStyle name="Normal 13" xfId="706"/>
    <cellStyle name="Normal 13 2" xfId="707"/>
    <cellStyle name="Normal 13 3" xfId="1540"/>
    <cellStyle name="Normal 13 3 2" xfId="1541"/>
    <cellStyle name="Normal 14" xfId="708"/>
    <cellStyle name="Normal 14 2" xfId="1542"/>
    <cellStyle name="Normal 14 2 2" xfId="1543"/>
    <cellStyle name="Normal 14 3" xfId="1544"/>
    <cellStyle name="Normal 15" xfId="709"/>
    <cellStyle name="Normal 15 2" xfId="1545"/>
    <cellStyle name="Normal 15 2 2" xfId="1546"/>
    <cellStyle name="Normal 16" xfId="710"/>
    <cellStyle name="Normal 16 2" xfId="1547"/>
    <cellStyle name="Normal 16 3" xfId="1548"/>
    <cellStyle name="Normal 17" xfId="711"/>
    <cellStyle name="Normal 17 2" xfId="1549"/>
    <cellStyle name="Normal 17 2 2" xfId="1550"/>
    <cellStyle name="Normal 17 3" xfId="1551"/>
    <cellStyle name="Normal 18" xfId="712"/>
    <cellStyle name="Normal 18 2" xfId="1552"/>
    <cellStyle name="Normal 18 2 2" xfId="1553"/>
    <cellStyle name="Normal 18 3" xfId="1554"/>
    <cellStyle name="Normal 19" xfId="713"/>
    <cellStyle name="Normal 19 2" xfId="1555"/>
    <cellStyle name="Normal 2" xfId="54"/>
    <cellStyle name="Normal 2 10" xfId="1556"/>
    <cellStyle name="Normal 2 10 2" xfId="1557"/>
    <cellStyle name="Normal 2 11" xfId="1558"/>
    <cellStyle name="Normal 2 2" xfId="714"/>
    <cellStyle name="Normal 2 2 2" xfId="715"/>
    <cellStyle name="Normal 2 2 3" xfId="716"/>
    <cellStyle name="Normal 2 2 4" xfId="1559"/>
    <cellStyle name="Normal 2 2 4 2" xfId="1560"/>
    <cellStyle name="Normal 2 3" xfId="717"/>
    <cellStyle name="Normal 2 4" xfId="718"/>
    <cellStyle name="Normal 2 5" xfId="719"/>
    <cellStyle name="Normal 2 6" xfId="720"/>
    <cellStyle name="Normal 2 7" xfId="721"/>
    <cellStyle name="Normal 2 8" xfId="722"/>
    <cellStyle name="Normal 2 8 2" xfId="1561"/>
    <cellStyle name="Normal 2 8 2 2" xfId="1562"/>
    <cellStyle name="Normal 2 8 3" xfId="1563"/>
    <cellStyle name="Normal 2 9" xfId="1564"/>
    <cellStyle name="Normal 2 9 2" xfId="1565"/>
    <cellStyle name="Normal 20" xfId="723"/>
    <cellStyle name="Normal 20 2" xfId="1566"/>
    <cellStyle name="Normal 21" xfId="724"/>
    <cellStyle name="Normal 21 2" xfId="1567"/>
    <cellStyle name="Normal 22" xfId="725"/>
    <cellStyle name="Normal 22 2" xfId="1568"/>
    <cellStyle name="Normal 23" xfId="726"/>
    <cellStyle name="Normal 23 2" xfId="1569"/>
    <cellStyle name="Normal 24" xfId="727"/>
    <cellStyle name="Normal 24 2" xfId="1570"/>
    <cellStyle name="Normal 25" xfId="728"/>
    <cellStyle name="Normal 25 2" xfId="1571"/>
    <cellStyle name="Normal 26" xfId="729"/>
    <cellStyle name="Normal 26 2" xfId="1572"/>
    <cellStyle name="Normal 27" xfId="730"/>
    <cellStyle name="Normal 27 2" xfId="1573"/>
    <cellStyle name="Normal 28" xfId="1574"/>
    <cellStyle name="Normal 28 2" xfId="1575"/>
    <cellStyle name="Normal 29" xfId="1576"/>
    <cellStyle name="Normal 29 2" xfId="1577"/>
    <cellStyle name="Normal 3" xfId="731"/>
    <cellStyle name="Normal 3 2" xfId="732"/>
    <cellStyle name="Normal 3 3" xfId="733"/>
    <cellStyle name="Normal 3 4" xfId="734"/>
    <cellStyle name="Normal 3 5" xfId="735"/>
    <cellStyle name="Normal 3 6" xfId="736"/>
    <cellStyle name="Normal 3 7" xfId="1578"/>
    <cellStyle name="Normal 3 7 2" xfId="1579"/>
    <cellStyle name="Normal 3_Net Classified Plant" xfId="737"/>
    <cellStyle name="Normal 30" xfId="1580"/>
    <cellStyle name="Normal 30 2" xfId="1581"/>
    <cellStyle name="Normal 31" xfId="1582"/>
    <cellStyle name="Normal 31 2" xfId="1583"/>
    <cellStyle name="Normal 32" xfId="1584"/>
    <cellStyle name="Normal 32 2" xfId="1585"/>
    <cellStyle name="Normal 32 2 2" xfId="1586"/>
    <cellStyle name="Normal 32 3" xfId="1587"/>
    <cellStyle name="Normal 33" xfId="1588"/>
    <cellStyle name="Normal 33 2" xfId="1589"/>
    <cellStyle name="Normal 34" xfId="1590"/>
    <cellStyle name="Normal 34 2" xfId="1591"/>
    <cellStyle name="Normal 35" xfId="1592"/>
    <cellStyle name="Normal 35 2" xfId="1593"/>
    <cellStyle name="Normal 36" xfId="1594"/>
    <cellStyle name="Normal 36 2" xfId="1595"/>
    <cellStyle name="Normal 37" xfId="1596"/>
    <cellStyle name="Normal 37 2" xfId="1597"/>
    <cellStyle name="Normal 38" xfId="1598"/>
    <cellStyle name="Normal 38 2" xfId="1599"/>
    <cellStyle name="Normal 39" xfId="1600"/>
    <cellStyle name="Normal 39 2" xfId="1601"/>
    <cellStyle name="Normal 4" xfId="738"/>
    <cellStyle name="Normal 4 2" xfId="739"/>
    <cellStyle name="Normal 4 3" xfId="740"/>
    <cellStyle name="Normal 4 4" xfId="1602"/>
    <cellStyle name="Normal 4 4 2" xfId="1603"/>
    <cellStyle name="Normal 4 5" xfId="1604"/>
    <cellStyle name="Normal 4 5 2" xfId="1605"/>
    <cellStyle name="Normal 4 6" xfId="1606"/>
    <cellStyle name="Normal 4 7" xfId="1607"/>
    <cellStyle name="Normal 4 7 2" xfId="1608"/>
    <cellStyle name="Normal 40" xfId="1609"/>
    <cellStyle name="Normal 40 2" xfId="1610"/>
    <cellStyle name="Normal 41" xfId="1611"/>
    <cellStyle name="Normal 42" xfId="1612"/>
    <cellStyle name="Normal 42 2" xfId="1613"/>
    <cellStyle name="Normal 43" xfId="1614"/>
    <cellStyle name="Normal 43 2" xfId="1615"/>
    <cellStyle name="Normal 44" xfId="1616"/>
    <cellStyle name="Normal 44 2" xfId="1617"/>
    <cellStyle name="Normal 45" xfId="1618"/>
    <cellStyle name="Normal 45 2" xfId="1619"/>
    <cellStyle name="Normal 46" xfId="1620"/>
    <cellStyle name="Normal 46 2" xfId="1621"/>
    <cellStyle name="Normal 47" xfId="1622"/>
    <cellStyle name="Normal 48" xfId="1623"/>
    <cellStyle name="Normal 49" xfId="1624"/>
    <cellStyle name="Normal 5" xfId="741"/>
    <cellStyle name="Normal 5 2" xfId="742"/>
    <cellStyle name="Normal 5 2 2" xfId="1625"/>
    <cellStyle name="Normal 5 3" xfId="1626"/>
    <cellStyle name="Normal 5 3 2" xfId="1627"/>
    <cellStyle name="Normal 5 4" xfId="1628"/>
    <cellStyle name="Normal 5 4 2" xfId="1629"/>
    <cellStyle name="Normal 5 5" xfId="1630"/>
    <cellStyle name="Normal 5 5 2" xfId="1631"/>
    <cellStyle name="Normal 5 6" xfId="1632"/>
    <cellStyle name="Normal 5 6 2" xfId="1633"/>
    <cellStyle name="Normal 5 7" xfId="1634"/>
    <cellStyle name="Normal 50" xfId="1635"/>
    <cellStyle name="Normal 51" xfId="1636"/>
    <cellStyle name="Normal 52" xfId="1637"/>
    <cellStyle name="Normal 53" xfId="2083"/>
    <cellStyle name="Normal 6" xfId="743"/>
    <cellStyle name="Normal 6 2" xfId="744"/>
    <cellStyle name="Normal 6 3" xfId="1638"/>
    <cellStyle name="Normal 6 3 2" xfId="1639"/>
    <cellStyle name="Normal 7" xfId="745"/>
    <cellStyle name="Normal 7 2" xfId="746"/>
    <cellStyle name="Normal 7 3" xfId="1640"/>
    <cellStyle name="Normal 7 3 2" xfId="1641"/>
    <cellStyle name="Normal 8" xfId="747"/>
    <cellStyle name="Normal 8 2" xfId="748"/>
    <cellStyle name="Normal 8 3" xfId="1642"/>
    <cellStyle name="Normal 8 3 2" xfId="1643"/>
    <cellStyle name="Normal 9" xfId="749"/>
    <cellStyle name="Normal 9 2" xfId="750"/>
    <cellStyle name="Normal 9 3" xfId="1644"/>
    <cellStyle name="Normal 9 3 2" xfId="1645"/>
    <cellStyle name="Normal_Detail" xfId="4"/>
    <cellStyle name="Normal_UIP Detail 12ME0311" xfId="3"/>
    <cellStyle name="Note" xfId="19" builtinId="10" customBuiltin="1"/>
    <cellStyle name="Note 10" xfId="751"/>
    <cellStyle name="Note 10 2" xfId="752"/>
    <cellStyle name="Note 10 2 2" xfId="1846"/>
    <cellStyle name="Note 10 2 3" xfId="1800"/>
    <cellStyle name="Note 10 2 4" xfId="1829"/>
    <cellStyle name="Note 10 2 5" xfId="1960"/>
    <cellStyle name="Note 10 3" xfId="1646"/>
    <cellStyle name="Note 10 3 2" xfId="1647"/>
    <cellStyle name="Note 11" xfId="753"/>
    <cellStyle name="Note 11 2" xfId="754"/>
    <cellStyle name="Note 11 2 2" xfId="1847"/>
    <cellStyle name="Note 11 2 3" xfId="1985"/>
    <cellStyle name="Note 11 2 4" xfId="1828"/>
    <cellStyle name="Note 11 2 5" xfId="1948"/>
    <cellStyle name="Note 11 3" xfId="1648"/>
    <cellStyle name="Note 11 3 2" xfId="1649"/>
    <cellStyle name="Note 12" xfId="755"/>
    <cellStyle name="Note 12 2" xfId="756"/>
    <cellStyle name="Note 12 2 2" xfId="1848"/>
    <cellStyle name="Note 12 2 3" xfId="1984"/>
    <cellStyle name="Note 12 2 4" xfId="1959"/>
    <cellStyle name="Note 12 2 5" xfId="1750"/>
    <cellStyle name="Note 12 3" xfId="1650"/>
    <cellStyle name="Note 12 3 2" xfId="1651"/>
    <cellStyle name="Note 13" xfId="757"/>
    <cellStyle name="Note 13 2" xfId="1652"/>
    <cellStyle name="Note 13 2 2" xfId="1653"/>
    <cellStyle name="Note 13 3" xfId="1654"/>
    <cellStyle name="Note 14" xfId="758"/>
    <cellStyle name="Note 14 2" xfId="1655"/>
    <cellStyle name="Note 15" xfId="759"/>
    <cellStyle name="Note 15 2" xfId="1656"/>
    <cellStyle name="Note 16" xfId="1657"/>
    <cellStyle name="Note 16 2" xfId="1658"/>
    <cellStyle name="Note 17" xfId="1659"/>
    <cellStyle name="Note 17 2" xfId="1660"/>
    <cellStyle name="Note 18" xfId="1661"/>
    <cellStyle name="Note 18 2" xfId="1662"/>
    <cellStyle name="Note 19" xfId="1663"/>
    <cellStyle name="Note 19 2" xfId="1664"/>
    <cellStyle name="Note 2" xfId="760"/>
    <cellStyle name="Note 2 2" xfId="761"/>
    <cellStyle name="Note 2 2 2" xfId="1665"/>
    <cellStyle name="Note 2 3" xfId="1666"/>
    <cellStyle name="Note 2 3 2" xfId="1667"/>
    <cellStyle name="Note 20" xfId="1668"/>
    <cellStyle name="Note 20 2" xfId="1669"/>
    <cellStyle name="Note 21" xfId="1670"/>
    <cellStyle name="Note 21 2" xfId="2020"/>
    <cellStyle name="Note 21 3" xfId="2065"/>
    <cellStyle name="Note 21 4" xfId="2011"/>
    <cellStyle name="Note 21 5" xfId="2076"/>
    <cellStyle name="Note 22" xfId="1671"/>
    <cellStyle name="Note 22 2" xfId="1672"/>
    <cellStyle name="Note 23" xfId="1673"/>
    <cellStyle name="Note 24" xfId="1674"/>
    <cellStyle name="Note 25" xfId="2120"/>
    <cellStyle name="Note 3" xfId="762"/>
    <cellStyle name="Note 3 2" xfId="763"/>
    <cellStyle name="Note 3 3" xfId="1675"/>
    <cellStyle name="Note 3 3 2" xfId="1676"/>
    <cellStyle name="Note 4" xfId="764"/>
    <cellStyle name="Note 4 2" xfId="765"/>
    <cellStyle name="Note 4 3" xfId="1677"/>
    <cellStyle name="Note 4 3 2" xfId="1678"/>
    <cellStyle name="Note 5" xfId="766"/>
    <cellStyle name="Note 5 2" xfId="767"/>
    <cellStyle name="Note 5 2 2" xfId="1851"/>
    <cellStyle name="Note 5 2 3" xfId="1799"/>
    <cellStyle name="Note 5 2 4" xfId="48"/>
    <cellStyle name="Note 5 2 5" xfId="1830"/>
    <cellStyle name="Note 5 3" xfId="1679"/>
    <cellStyle name="Note 5 3 2" xfId="1680"/>
    <cellStyle name="Note 6" xfId="768"/>
    <cellStyle name="Note 6 2" xfId="769"/>
    <cellStyle name="Note 6 2 2" xfId="1852"/>
    <cellStyle name="Note 6 2 3" xfId="1798"/>
    <cellStyle name="Note 6 2 4" xfId="1827"/>
    <cellStyle name="Note 6 2 5" xfId="1856"/>
    <cellStyle name="Note 6 3" xfId="1681"/>
    <cellStyle name="Note 6 3 2" xfId="1682"/>
    <cellStyle name="Note 7" xfId="770"/>
    <cellStyle name="Note 7 2" xfId="771"/>
    <cellStyle name="Note 7 2 2" xfId="1853"/>
    <cellStyle name="Note 7 2 3" xfId="1797"/>
    <cellStyle name="Note 7 2 4" xfId="50"/>
    <cellStyle name="Note 7 2 5" xfId="1961"/>
    <cellStyle name="Note 7 3" xfId="1683"/>
    <cellStyle name="Note 7 3 2" xfId="1684"/>
    <cellStyle name="Note 8" xfId="772"/>
    <cellStyle name="Note 8 2" xfId="773"/>
    <cellStyle name="Note 8 2 2" xfId="1854"/>
    <cellStyle name="Note 8 2 3" xfId="1796"/>
    <cellStyle name="Note 8 2 4" xfId="1826"/>
    <cellStyle name="Note 8 2 5" xfId="46"/>
    <cellStyle name="Note 8 3" xfId="1685"/>
    <cellStyle name="Note 8 3 2" xfId="1686"/>
    <cellStyle name="Note 9" xfId="774"/>
    <cellStyle name="Note 9 2" xfId="775"/>
    <cellStyle name="Note 9 2 2" xfId="1855"/>
    <cellStyle name="Note 9 2 3" xfId="1795"/>
    <cellStyle name="Note 9 2 4" xfId="1990"/>
    <cellStyle name="Note 9 2 5" xfId="1962"/>
    <cellStyle name="Note 9 3" xfId="1687"/>
    <cellStyle name="Note 9 3 2" xfId="1688"/>
    <cellStyle name="Output" xfId="14" builtinId="21" customBuiltin="1"/>
    <cellStyle name="Output 10" xfId="1689"/>
    <cellStyle name="Output 10 2" xfId="2021"/>
    <cellStyle name="Output 10 3" xfId="1775"/>
    <cellStyle name="Output 11" xfId="2121"/>
    <cellStyle name="Output 2" xfId="776"/>
    <cellStyle name="Output 2 2" xfId="1690"/>
    <cellStyle name="Output 2 2 2" xfId="2022"/>
    <cellStyle name="Output 2 2 3" xfId="2066"/>
    <cellStyle name="Output 3" xfId="777"/>
    <cellStyle name="Output 4" xfId="778"/>
    <cellStyle name="Output 5" xfId="779"/>
    <cellStyle name="Output 6" xfId="780"/>
    <cellStyle name="Output 7" xfId="781"/>
    <cellStyle name="Output 8" xfId="782"/>
    <cellStyle name="Output 9" xfId="783"/>
    <cellStyle name="Percen - Style1" xfId="784"/>
    <cellStyle name="Percen - Style2" xfId="785"/>
    <cellStyle name="Percen - Style3" xfId="786"/>
    <cellStyle name="Percent (0)" xfId="787"/>
    <cellStyle name="Percent [2]" xfId="788"/>
    <cellStyle name="Percent [2] 2" xfId="1739"/>
    <cellStyle name="Percent 10" xfId="789"/>
    <cellStyle name="Percent 11" xfId="1691"/>
    <cellStyle name="Percent 2" xfId="790"/>
    <cellStyle name="Percent 3" xfId="791"/>
    <cellStyle name="Percent 3 2" xfId="792"/>
    <cellStyle name="Percent 4" xfId="793"/>
    <cellStyle name="Percent 5" xfId="794"/>
    <cellStyle name="Percent 6" xfId="795"/>
    <cellStyle name="Percent 7" xfId="796"/>
    <cellStyle name="Percent 8" xfId="797"/>
    <cellStyle name="Percent 9" xfId="798"/>
    <cellStyle name="Processing" xfId="799"/>
    <cellStyle name="PSChar" xfId="800"/>
    <cellStyle name="PSDate" xfId="801"/>
    <cellStyle name="PSDec" xfId="802"/>
    <cellStyle name="PSHeading" xfId="803"/>
    <cellStyle name="PSInt" xfId="804"/>
    <cellStyle name="PSSpacer" xfId="805"/>
    <cellStyle name="purple - Style8" xfId="806"/>
    <cellStyle name="RED" xfId="807"/>
    <cellStyle name="Red - Style7" xfId="808"/>
    <cellStyle name="Report" xfId="809"/>
    <cellStyle name="Report Bar" xfId="810"/>
    <cellStyle name="Report Heading" xfId="811"/>
    <cellStyle name="Report Percent" xfId="812"/>
    <cellStyle name="Report Unit Cost" xfId="813"/>
    <cellStyle name="Reports" xfId="814"/>
    <cellStyle name="Reports Total" xfId="815"/>
    <cellStyle name="Reports Total 2" xfId="1740"/>
    <cellStyle name="Reports Total 2 2" xfId="2061"/>
    <cellStyle name="Reports Total 2 3" xfId="2072"/>
    <cellStyle name="Reports Total 2 4" xfId="1762"/>
    <cellStyle name="Reports Total 2 5" xfId="2079"/>
    <cellStyle name="Reports Unit Cost Total" xfId="816"/>
    <cellStyle name="Reports Unit Cost Total 2" xfId="1741"/>
    <cellStyle name="Reports Unit Cost Total 2 2" xfId="2062"/>
    <cellStyle name="Reports Unit Cost Total 2 3" xfId="2073"/>
    <cellStyle name="Reports Unit Cost Total 2 4" xfId="1976"/>
    <cellStyle name="Reports Unit Cost Total 2 5" xfId="2080"/>
    <cellStyle name="RevList" xfId="817"/>
    <cellStyle name="round100" xfId="818"/>
    <cellStyle name="SAPBEXaggData" xfId="819"/>
    <cellStyle name="SAPBEXaggData 2" xfId="820"/>
    <cellStyle name="SAPBEXaggData 2 2" xfId="1863"/>
    <cellStyle name="SAPBEXaggData 2 3" xfId="1792"/>
    <cellStyle name="SAPBEXaggData 2 4" xfId="1824"/>
    <cellStyle name="SAPBEXaggData 2 5" xfId="1929"/>
    <cellStyle name="SAPBEXaggData 3" xfId="1692"/>
    <cellStyle name="SAPBEXaggData 3 2" xfId="2023"/>
    <cellStyle name="SAPBEXaggData 3 3" xfId="1945"/>
    <cellStyle name="SAPBEXaggData 4" xfId="1862"/>
    <cellStyle name="SAPBEXaggData 5" xfId="1825"/>
    <cellStyle name="SAPBEXaggData 6" xfId="2122"/>
    <cellStyle name="SAPBEXaggDataEmph" xfId="821"/>
    <cellStyle name="SAPBEXaggDataEmph 2" xfId="822"/>
    <cellStyle name="SAPBEXaggDataEmph 2 2" xfId="1865"/>
    <cellStyle name="SAPBEXaggDataEmph 2 3" xfId="1791"/>
    <cellStyle name="SAPBEXaggDataEmph 2 4" xfId="1822"/>
    <cellStyle name="SAPBEXaggDataEmph 2 5" xfId="52"/>
    <cellStyle name="SAPBEXaggDataEmph 3" xfId="1693"/>
    <cellStyle name="SAPBEXaggDataEmph 3 2" xfId="2024"/>
    <cellStyle name="SAPBEXaggDataEmph 3 3" xfId="2010"/>
    <cellStyle name="SAPBEXaggDataEmph 4" xfId="1864"/>
    <cellStyle name="SAPBEXaggDataEmph 5" xfId="1823"/>
    <cellStyle name="SAPBEXaggDataEmph 6" xfId="2123"/>
    <cellStyle name="SAPBEXaggItem" xfId="823"/>
    <cellStyle name="SAPBEXaggItem 2" xfId="824"/>
    <cellStyle name="SAPBEXaggItem 2 2" xfId="1867"/>
    <cellStyle name="SAPBEXaggItem 2 3" xfId="1789"/>
    <cellStyle name="SAPBEXaggItem 2 4" xfId="1958"/>
    <cellStyle name="SAPBEXaggItem 2 5" xfId="1758"/>
    <cellStyle name="SAPBEXaggItem 3" xfId="1694"/>
    <cellStyle name="SAPBEXaggItem 3 2" xfId="2025"/>
    <cellStyle name="SAPBEXaggItem 3 3" xfId="1749"/>
    <cellStyle name="SAPBEXaggItem 4" xfId="1866"/>
    <cellStyle name="SAPBEXaggItem 5" xfId="1821"/>
    <cellStyle name="SAPBEXaggItem 6" xfId="2084"/>
    <cellStyle name="SAPBEXaggItemX" xfId="825"/>
    <cellStyle name="SAPBEXaggItemX 2" xfId="826"/>
    <cellStyle name="SAPBEXaggItemX 2 2" xfId="1869"/>
    <cellStyle name="SAPBEXaggItemX 2 3" xfId="1788"/>
    <cellStyle name="SAPBEXaggItemX 2 4" xfId="2019"/>
    <cellStyle name="SAPBEXaggItemX 2 5" xfId="1963"/>
    <cellStyle name="SAPBEXaggItemX 3" xfId="1695"/>
    <cellStyle name="SAPBEXaggItemX 3 2" xfId="2026"/>
    <cellStyle name="SAPBEXaggItemX 3 3" xfId="1844"/>
    <cellStyle name="SAPBEXaggItemX 4" xfId="1868"/>
    <cellStyle name="SAPBEXaggItemX 5" xfId="1757"/>
    <cellStyle name="SAPBEXaggItemX 6" xfId="2124"/>
    <cellStyle name="SAPBEXchaText" xfId="827"/>
    <cellStyle name="SAPBEXchaText 2" xfId="828"/>
    <cellStyle name="SAPBEXchaText 3" xfId="829"/>
    <cellStyle name="SAPBEXchaText 4" xfId="1696"/>
    <cellStyle name="SAPBEXchaText 4 2" xfId="2027"/>
    <cellStyle name="SAPBEXchaText 4 3" xfId="2009"/>
    <cellStyle name="SAPBEXchaText 5" xfId="1870"/>
    <cellStyle name="SAPBEXchaText 6" xfId="1957"/>
    <cellStyle name="SAPBEXchaText 7" xfId="2086"/>
    <cellStyle name="SAPBEXexcBad7" xfId="830"/>
    <cellStyle name="SAPBEXexcBad7 2" xfId="831"/>
    <cellStyle name="SAPBEXexcBad7 2 2" xfId="1872"/>
    <cellStyle name="SAPBEXexcBad7 2 3" xfId="1787"/>
    <cellStyle name="SAPBEXexcBad7 2 4" xfId="2018"/>
    <cellStyle name="SAPBEXexcBad7 2 5" xfId="1857"/>
    <cellStyle name="SAPBEXexcBad7 3" xfId="1697"/>
    <cellStyle name="SAPBEXexcBad7 3 2" xfId="2028"/>
    <cellStyle name="SAPBEXexcBad7 3 3" xfId="2008"/>
    <cellStyle name="SAPBEXexcBad7 4" xfId="1871"/>
    <cellStyle name="SAPBEXexcBad7 5" xfId="1756"/>
    <cellStyle name="SAPBEXexcBad7 6" xfId="2125"/>
    <cellStyle name="SAPBEXexcBad8" xfId="832"/>
    <cellStyle name="SAPBEXexcBad8 2" xfId="833"/>
    <cellStyle name="SAPBEXexcBad8 2 2" xfId="1874"/>
    <cellStyle name="SAPBEXexcBad8 2 3" xfId="1786"/>
    <cellStyle name="SAPBEXexcBad8 2 4" xfId="2017"/>
    <cellStyle name="SAPBEXexcBad8 2 5" xfId="1964"/>
    <cellStyle name="SAPBEXexcBad8 3" xfId="1698"/>
    <cellStyle name="SAPBEXexcBad8 3 2" xfId="2029"/>
    <cellStyle name="SAPBEXexcBad8 3 3" xfId="1843"/>
    <cellStyle name="SAPBEXexcBad8 4" xfId="1873"/>
    <cellStyle name="SAPBEXexcBad8 5" xfId="1956"/>
    <cellStyle name="SAPBEXexcBad8 6" xfId="2126"/>
    <cellStyle name="SAPBEXexcBad9" xfId="834"/>
    <cellStyle name="SAPBEXexcBad9 2" xfId="835"/>
    <cellStyle name="SAPBEXexcBad9 2 2" xfId="1876"/>
    <cellStyle name="SAPBEXexcBad9 2 3" xfId="1785"/>
    <cellStyle name="SAPBEXexcBad9 2 4" xfId="1850"/>
    <cellStyle name="SAPBEXexcBad9 2 5" xfId="1858"/>
    <cellStyle name="SAPBEXexcBad9 3" xfId="1699"/>
    <cellStyle name="SAPBEXexcBad9 3 2" xfId="2030"/>
    <cellStyle name="SAPBEXexcBad9 3 3" xfId="2007"/>
    <cellStyle name="SAPBEXexcBad9 4" xfId="1875"/>
    <cellStyle name="SAPBEXexcBad9 5" xfId="1755"/>
    <cellStyle name="SAPBEXexcBad9 6" xfId="2127"/>
    <cellStyle name="SAPBEXexcCritical4" xfId="836"/>
    <cellStyle name="SAPBEXexcCritical4 2" xfId="837"/>
    <cellStyle name="SAPBEXexcCritical4 2 2" xfId="1878"/>
    <cellStyle name="SAPBEXexcCritical4 2 3" xfId="1784"/>
    <cellStyle name="SAPBEXexcCritical4 2 4" xfId="1928"/>
    <cellStyle name="SAPBEXexcCritical4 2 5" xfId="1965"/>
    <cellStyle name="SAPBEXexcCritical4 3" xfId="1700"/>
    <cellStyle name="SAPBEXexcCritical4 3 2" xfId="2031"/>
    <cellStyle name="SAPBEXexcCritical4 3 3" xfId="1773"/>
    <cellStyle name="SAPBEXexcCritical4 4" xfId="1877"/>
    <cellStyle name="SAPBEXexcCritical4 5" xfId="49"/>
    <cellStyle name="SAPBEXexcCritical4 6" xfId="2128"/>
    <cellStyle name="SAPBEXexcCritical5" xfId="838"/>
    <cellStyle name="SAPBEXexcCritical5 2" xfId="839"/>
    <cellStyle name="SAPBEXexcCritical5 2 2" xfId="1880"/>
    <cellStyle name="SAPBEXexcCritical5 2 3" xfId="1783"/>
    <cellStyle name="SAPBEXexcCritical5 2 4" xfId="1931"/>
    <cellStyle name="SAPBEXexcCritical5 2 5" xfId="1859"/>
    <cellStyle name="SAPBEXexcCritical5 3" xfId="1701"/>
    <cellStyle name="SAPBEXexcCritical5 3 2" xfId="2032"/>
    <cellStyle name="SAPBEXexcCritical5 3 3" xfId="2006"/>
    <cellStyle name="SAPBEXexcCritical5 4" xfId="1879"/>
    <cellStyle name="SAPBEXexcCritical5 5" xfId="1820"/>
    <cellStyle name="SAPBEXexcCritical5 6" xfId="2129"/>
    <cellStyle name="SAPBEXexcCritical6" xfId="840"/>
    <cellStyle name="SAPBEXexcCritical6 2" xfId="841"/>
    <cellStyle name="SAPBEXexcCritical6 2 2" xfId="1882"/>
    <cellStyle name="SAPBEXexcCritical6 2 3" xfId="1782"/>
    <cellStyle name="SAPBEXexcCritical6 2 4" xfId="1819"/>
    <cellStyle name="SAPBEXexcCritical6 2 5" xfId="1944"/>
    <cellStyle name="SAPBEXexcCritical6 3" xfId="1702"/>
    <cellStyle name="SAPBEXexcCritical6 3 2" xfId="2033"/>
    <cellStyle name="SAPBEXexcCritical6 3 3" xfId="2005"/>
    <cellStyle name="SAPBEXexcCritical6 4" xfId="1881"/>
    <cellStyle name="SAPBEXexcCritical6 5" xfId="1746"/>
    <cellStyle name="SAPBEXexcCritical6 6" xfId="2130"/>
    <cellStyle name="SAPBEXexcGood1" xfId="842"/>
    <cellStyle name="SAPBEXexcGood1 2" xfId="843"/>
    <cellStyle name="SAPBEXexcGood1 2 2" xfId="1884"/>
    <cellStyle name="SAPBEXexcGood1 2 3" xfId="1982"/>
    <cellStyle name="SAPBEXexcGood1 2 4" xfId="1989"/>
    <cellStyle name="SAPBEXexcGood1 2 5" xfId="1949"/>
    <cellStyle name="SAPBEXexcGood1 3" xfId="1703"/>
    <cellStyle name="SAPBEXexcGood1 3 2" xfId="2034"/>
    <cellStyle name="SAPBEXexcGood1 3 3" xfId="1930"/>
    <cellStyle name="SAPBEXexcGood1 4" xfId="1883"/>
    <cellStyle name="SAPBEXexcGood1 5" xfId="1745"/>
    <cellStyle name="SAPBEXexcGood1 6" xfId="2131"/>
    <cellStyle name="SAPBEXexcGood2" xfId="844"/>
    <cellStyle name="SAPBEXexcGood2 2" xfId="845"/>
    <cellStyle name="SAPBEXexcGood2 2 2" xfId="1886"/>
    <cellStyle name="SAPBEXexcGood2 2 3" xfId="1981"/>
    <cellStyle name="SAPBEXexcGood2 2 4" xfId="1817"/>
    <cellStyle name="SAPBEXexcGood2 2 5" xfId="1950"/>
    <cellStyle name="SAPBEXexcGood2 3" xfId="1704"/>
    <cellStyle name="SAPBEXexcGood2 3 2" xfId="2035"/>
    <cellStyle name="SAPBEXexcGood2 3 3" xfId="1842"/>
    <cellStyle name="SAPBEXexcGood2 4" xfId="1885"/>
    <cellStyle name="SAPBEXexcGood2 5" xfId="1818"/>
    <cellStyle name="SAPBEXexcGood2 6" xfId="2132"/>
    <cellStyle name="SAPBEXexcGood3" xfId="846"/>
    <cellStyle name="SAPBEXexcGood3 2" xfId="847"/>
    <cellStyle name="SAPBEXexcGood3 2 2" xfId="1888"/>
    <cellStyle name="SAPBEXexcGood3 2 3" xfId="1980"/>
    <cellStyle name="SAPBEXexcGood3 2 4" xfId="1815"/>
    <cellStyle name="SAPBEXexcGood3 2 5" xfId="1793"/>
    <cellStyle name="SAPBEXexcGood3 3" xfId="1705"/>
    <cellStyle name="SAPBEXexcGood3 3 2" xfId="2036"/>
    <cellStyle name="SAPBEXexcGood3 3 3" xfId="2004"/>
    <cellStyle name="SAPBEXexcGood3 4" xfId="1887"/>
    <cellStyle name="SAPBEXexcGood3 5" xfId="1816"/>
    <cellStyle name="SAPBEXexcGood3 6" xfId="2133"/>
    <cellStyle name="SAPBEXfilterDrill" xfId="848"/>
    <cellStyle name="SAPBEXfilterDrill 2" xfId="849"/>
    <cellStyle name="SAPBEXfilterDrill 3" xfId="1706"/>
    <cellStyle name="SAPBEXfilterDrill 3 2" xfId="2037"/>
    <cellStyle name="SAPBEXfilterDrill 3 3" xfId="2003"/>
    <cellStyle name="SAPBEXfilterDrill 4" xfId="1889"/>
    <cellStyle name="SAPBEXfilterDrill 5" xfId="1814"/>
    <cellStyle name="SAPBEXfilterDrill 6" xfId="2134"/>
    <cellStyle name="SAPBEXfilterItem" xfId="850"/>
    <cellStyle name="SAPBEXfilterItem 2" xfId="851"/>
    <cellStyle name="SAPBEXfilterItem 3" xfId="1707"/>
    <cellStyle name="SAPBEXfilterItem 4" xfId="2135"/>
    <cellStyle name="SAPBEXfilterText" xfId="852"/>
    <cellStyle name="SAPBEXfilterText 2" xfId="2136"/>
    <cellStyle name="SAPBEXformats" xfId="853"/>
    <cellStyle name="SAPBEXformats 2" xfId="854"/>
    <cellStyle name="SAPBEXformats 2 2" xfId="1891"/>
    <cellStyle name="SAPBEXformats 2 3" xfId="1979"/>
    <cellStyle name="SAPBEXformats 2 4" xfId="1940"/>
    <cellStyle name="SAPBEXformats 2 5" xfId="1951"/>
    <cellStyle name="SAPBEXformats 3" xfId="1708"/>
    <cellStyle name="SAPBEXformats 3 2" xfId="2038"/>
    <cellStyle name="SAPBEXformats 3 3" xfId="1841"/>
    <cellStyle name="SAPBEXformats 4" xfId="1890"/>
    <cellStyle name="SAPBEXformats 5" xfId="1813"/>
    <cellStyle name="SAPBEXformats 6" xfId="2137"/>
    <cellStyle name="SAPBEXheaderItem" xfId="855"/>
    <cellStyle name="SAPBEXheaderItem 2" xfId="856"/>
    <cellStyle name="SAPBEXheaderItem 3" xfId="1709"/>
    <cellStyle name="SAPBEXheaderItem 3 2" xfId="2039"/>
    <cellStyle name="SAPBEXheaderItem 3 3" xfId="2002"/>
    <cellStyle name="SAPBEXheaderItem 4" xfId="1892"/>
    <cellStyle name="SAPBEXheaderItem 5" xfId="1932"/>
    <cellStyle name="SAPBEXheaderItem 6" xfId="2138"/>
    <cellStyle name="SAPBEXheaderText" xfId="857"/>
    <cellStyle name="SAPBEXheaderText 2" xfId="858"/>
    <cellStyle name="SAPBEXheaderText 3" xfId="1710"/>
    <cellStyle name="SAPBEXheaderText 3 2" xfId="2040"/>
    <cellStyle name="SAPBEXheaderText 3 3" xfId="2001"/>
    <cellStyle name="SAPBEXheaderText 4" xfId="1893"/>
    <cellStyle name="SAPBEXheaderText 5" xfId="1812"/>
    <cellStyle name="SAPBEXheaderText 6" xfId="2139"/>
    <cellStyle name="SAPBEXHLevel0" xfId="859"/>
    <cellStyle name="SAPBEXHLevel0 2" xfId="860"/>
    <cellStyle name="SAPBEXHLevel0 2 2" xfId="1895"/>
    <cellStyle name="SAPBEXHLevel0 2 3" xfId="1781"/>
    <cellStyle name="SAPBEXHLevel0 2 4" xfId="1810"/>
    <cellStyle name="SAPBEXHLevel0 2 5" xfId="1966"/>
    <cellStyle name="SAPBEXHLevel0 3" xfId="1711"/>
    <cellStyle name="SAPBEXHLevel0 3 2" xfId="2041"/>
    <cellStyle name="SAPBEXHLevel0 3 3" xfId="1840"/>
    <cellStyle name="SAPBEXHLevel0 4" xfId="1894"/>
    <cellStyle name="SAPBEXHLevel0 5" xfId="1811"/>
    <cellStyle name="SAPBEXHLevel0 6" xfId="2140"/>
    <cellStyle name="SAPBEXHLevel0X" xfId="861"/>
    <cellStyle name="SAPBEXHLevel0X 2" xfId="862"/>
    <cellStyle name="SAPBEXHLevel0X 2 2" xfId="1897"/>
    <cellStyle name="SAPBEXHLevel0X 2 3" xfId="1780"/>
    <cellStyle name="SAPBEXHLevel0X 2 4" xfId="1808"/>
    <cellStyle name="SAPBEXHLevel0X 2 5" xfId="1967"/>
    <cellStyle name="SAPBEXHLevel0X 3" xfId="1712"/>
    <cellStyle name="SAPBEXHLevel0X 3 2" xfId="2042"/>
    <cellStyle name="SAPBEXHLevel0X 3 3" xfId="1839"/>
    <cellStyle name="SAPBEXHLevel0X 4" xfId="1896"/>
    <cellStyle name="SAPBEXHLevel0X 5" xfId="1809"/>
    <cellStyle name="SAPBEXHLevel0X 6" xfId="2141"/>
    <cellStyle name="SAPBEXHLevel1" xfId="863"/>
    <cellStyle name="SAPBEXHLevel1 2" xfId="864"/>
    <cellStyle name="SAPBEXHLevel1 2 2" xfId="1899"/>
    <cellStyle name="SAPBEXHLevel1 2 3" xfId="1779"/>
    <cellStyle name="SAPBEXHLevel1 2 4" xfId="53"/>
    <cellStyle name="SAPBEXHLevel1 2 5" xfId="1968"/>
    <cellStyle name="SAPBEXHLevel1 3" xfId="1713"/>
    <cellStyle name="SAPBEXHLevel1 3 2" xfId="2043"/>
    <cellStyle name="SAPBEXHLevel1 3 3" xfId="2000"/>
    <cellStyle name="SAPBEXHLevel1 4" xfId="1898"/>
    <cellStyle name="SAPBEXHLevel1 5" xfId="1807"/>
    <cellStyle name="SAPBEXHLevel1 6" xfId="2142"/>
    <cellStyle name="SAPBEXHLevel1X" xfId="865"/>
    <cellStyle name="SAPBEXHLevel1X 2" xfId="866"/>
    <cellStyle name="SAPBEXHLevel1X 2 2" xfId="1901"/>
    <cellStyle name="SAPBEXHLevel1X 2 3" xfId="1778"/>
    <cellStyle name="SAPBEXHLevel1X 2 4" xfId="1806"/>
    <cellStyle name="SAPBEXHLevel1X 2 5" xfId="1969"/>
    <cellStyle name="SAPBEXHLevel1X 3" xfId="1714"/>
    <cellStyle name="SAPBEXHLevel1X 3 2" xfId="2044"/>
    <cellStyle name="SAPBEXHLevel1X 3 3" xfId="1999"/>
    <cellStyle name="SAPBEXHLevel1X 4" xfId="1900"/>
    <cellStyle name="SAPBEXHLevel1X 5" xfId="1760"/>
    <cellStyle name="SAPBEXHLevel1X 6" xfId="2143"/>
    <cellStyle name="SAPBEXHLevel2" xfId="867"/>
    <cellStyle name="SAPBEXHLevel2 2" xfId="868"/>
    <cellStyle name="SAPBEXHLevel2 2 2" xfId="1903"/>
    <cellStyle name="SAPBEXHLevel2 2 3" xfId="1978"/>
    <cellStyle name="SAPBEXHLevel2 2 4" xfId="1933"/>
    <cellStyle name="SAPBEXHLevel2 2 5" xfId="1845"/>
    <cellStyle name="SAPBEXHLevel2 3" xfId="1715"/>
    <cellStyle name="SAPBEXHLevel2 3 2" xfId="2045"/>
    <cellStyle name="SAPBEXHLevel2 3 3" xfId="1838"/>
    <cellStyle name="SAPBEXHLevel2 4" xfId="1902"/>
    <cellStyle name="SAPBEXHLevel2 5" xfId="1805"/>
    <cellStyle name="SAPBEXHLevel2 6" xfId="2144"/>
    <cellStyle name="SAPBEXHLevel2X" xfId="869"/>
    <cellStyle name="SAPBEXHLevel2X 2" xfId="870"/>
    <cellStyle name="SAPBEXHLevel2X 2 2" xfId="1905"/>
    <cellStyle name="SAPBEXHLevel2X 2 3" xfId="1777"/>
    <cellStyle name="SAPBEXHLevel2X 2 4" xfId="1803"/>
    <cellStyle name="SAPBEXHLevel2X 2 5" xfId="1970"/>
    <cellStyle name="SAPBEXHLevel2X 3" xfId="1716"/>
    <cellStyle name="SAPBEXHLevel2X 3 2" xfId="2046"/>
    <cellStyle name="SAPBEXHLevel2X 3 3" xfId="1837"/>
    <cellStyle name="SAPBEXHLevel2X 4" xfId="1904"/>
    <cellStyle name="SAPBEXHLevel2X 5" xfId="1804"/>
    <cellStyle name="SAPBEXHLevel2X 6" xfId="2145"/>
    <cellStyle name="SAPBEXHLevel3" xfId="871"/>
    <cellStyle name="SAPBEXHLevel3 2" xfId="872"/>
    <cellStyle name="SAPBEXHLevel3 2 2" xfId="1907"/>
    <cellStyle name="SAPBEXHLevel3 2 3" xfId="1776"/>
    <cellStyle name="SAPBEXHLevel3 2 4" xfId="2016"/>
    <cellStyle name="SAPBEXHLevel3 2 5" xfId="1759"/>
    <cellStyle name="SAPBEXHLevel3 3" xfId="1717"/>
    <cellStyle name="SAPBEXHLevel3 3 2" xfId="2047"/>
    <cellStyle name="SAPBEXHLevel3 3 3" xfId="1998"/>
    <cellStyle name="SAPBEXHLevel3 4" xfId="1906"/>
    <cellStyle name="SAPBEXHLevel3 5" xfId="1955"/>
    <cellStyle name="SAPBEXHLevel3 6" xfId="2146"/>
    <cellStyle name="SAPBEXHLevel3X" xfId="873"/>
    <cellStyle name="SAPBEXHLevel3X 2" xfId="874"/>
    <cellStyle name="SAPBEXHLevel3X 2 2" xfId="1909"/>
    <cellStyle name="SAPBEXHLevel3X 2 3" xfId="1774"/>
    <cellStyle name="SAPBEXHLevel3X 2 4" xfId="2015"/>
    <cellStyle name="SAPBEXHLevel3X 2 5" xfId="1971"/>
    <cellStyle name="SAPBEXHLevel3X 3" xfId="1718"/>
    <cellStyle name="SAPBEXHLevel3X 3 2" xfId="2048"/>
    <cellStyle name="SAPBEXHLevel3X 3 3" xfId="1748"/>
    <cellStyle name="SAPBEXHLevel3X 4" xfId="1908"/>
    <cellStyle name="SAPBEXHLevel3X 5" xfId="1754"/>
    <cellStyle name="SAPBEXHLevel3X 6" xfId="2147"/>
    <cellStyle name="SAPBEXinputData" xfId="875"/>
    <cellStyle name="SAPBEXinputData 2" xfId="2148"/>
    <cellStyle name="SAPBEXItemHeader" xfId="1742"/>
    <cellStyle name="SAPBEXItemHeader 2" xfId="2063"/>
    <cellStyle name="SAPBEXItemHeader 3" xfId="2074"/>
    <cellStyle name="SAPBEXItemHeader 4" xfId="2069"/>
    <cellStyle name="SAPBEXItemHeader 5" xfId="2081"/>
    <cellStyle name="SAPBEXresData" xfId="876"/>
    <cellStyle name="SAPBEXresData 2" xfId="877"/>
    <cellStyle name="SAPBEXresData 2 2" xfId="1911"/>
    <cellStyle name="SAPBEXresData 2 3" xfId="1772"/>
    <cellStyle name="SAPBEXresData 2 4" xfId="2014"/>
    <cellStyle name="SAPBEXresData 2 5" xfId="1972"/>
    <cellStyle name="SAPBEXresData 3" xfId="1719"/>
    <cellStyle name="SAPBEXresData 3 2" xfId="2049"/>
    <cellStyle name="SAPBEXresData 3 3" xfId="1997"/>
    <cellStyle name="SAPBEXresData 4" xfId="1910"/>
    <cellStyle name="SAPBEXresData 5" xfId="1954"/>
    <cellStyle name="SAPBEXresData 6" xfId="2149"/>
    <cellStyle name="SAPBEXresDataEmph" xfId="878"/>
    <cellStyle name="SAPBEXresDataEmph 2" xfId="879"/>
    <cellStyle name="SAPBEXresDataEmph 2 2" xfId="1913"/>
    <cellStyle name="SAPBEXresDataEmph 2 3" xfId="1770"/>
    <cellStyle name="SAPBEXresDataEmph 2 4" xfId="2013"/>
    <cellStyle name="SAPBEXresDataEmph 2 5" xfId="1860"/>
    <cellStyle name="SAPBEXresDataEmph 3" xfId="1720"/>
    <cellStyle name="SAPBEXresDataEmph 3 2" xfId="2050"/>
    <cellStyle name="SAPBEXresDataEmph 3 3" xfId="1836"/>
    <cellStyle name="SAPBEXresDataEmph 4" xfId="1912"/>
    <cellStyle name="SAPBEXresDataEmph 5" xfId="1753"/>
    <cellStyle name="SAPBEXresDataEmph 6" xfId="2150"/>
    <cellStyle name="SAPBEXresItem" xfId="880"/>
    <cellStyle name="SAPBEXresItem 2" xfId="881"/>
    <cellStyle name="SAPBEXresItem 2 2" xfId="1915"/>
    <cellStyle name="SAPBEXresItem 2 3" xfId="1768"/>
    <cellStyle name="SAPBEXresItem 2 4" xfId="2012"/>
    <cellStyle name="SAPBEXresItem 2 5" xfId="1831"/>
    <cellStyle name="SAPBEXresItem 3" xfId="1721"/>
    <cellStyle name="SAPBEXresItem 3 2" xfId="2051"/>
    <cellStyle name="SAPBEXresItem 3 3" xfId="1835"/>
    <cellStyle name="SAPBEXresItem 4" xfId="1914"/>
    <cellStyle name="SAPBEXresItem 5" xfId="1953"/>
    <cellStyle name="SAPBEXresItem 6" xfId="2151"/>
    <cellStyle name="SAPBEXresItemX" xfId="882"/>
    <cellStyle name="SAPBEXresItemX 2" xfId="883"/>
    <cellStyle name="SAPBEXresItemX 2 2" xfId="1917"/>
    <cellStyle name="SAPBEXresItemX 2 3" xfId="47"/>
    <cellStyle name="SAPBEXresItemX 2 4" xfId="1952"/>
    <cellStyle name="SAPBEXresItemX 2 5" xfId="1832"/>
    <cellStyle name="SAPBEXresItemX 3" xfId="1722"/>
    <cellStyle name="SAPBEXresItemX 3 2" xfId="2052"/>
    <cellStyle name="SAPBEXresItemX 3 3" xfId="1996"/>
    <cellStyle name="SAPBEXresItemX 4" xfId="1916"/>
    <cellStyle name="SAPBEXresItemX 5" xfId="1752"/>
    <cellStyle name="SAPBEXresItemX 6" xfId="2152"/>
    <cellStyle name="SAPBEXstdData" xfId="884"/>
    <cellStyle name="SAPBEXstdData 2" xfId="885"/>
    <cellStyle name="SAPBEXstdData 2 2" xfId="1919"/>
    <cellStyle name="SAPBEXstdData 2 3" xfId="1767"/>
    <cellStyle name="SAPBEXstdData 2 4" xfId="1802"/>
    <cellStyle name="SAPBEXstdData 2 5" xfId="1973"/>
    <cellStyle name="SAPBEXstdData 3" xfId="1723"/>
    <cellStyle name="SAPBEXstdData 3 2" xfId="2053"/>
    <cellStyle name="SAPBEXstdData 3 3" xfId="1834"/>
    <cellStyle name="SAPBEXstdData 4" xfId="1918"/>
    <cellStyle name="SAPBEXstdData 5" xfId="1751"/>
    <cellStyle name="SAPBEXstdData 6" xfId="2153"/>
    <cellStyle name="SAPBEXstdDataEmph" xfId="886"/>
    <cellStyle name="SAPBEXstdDataEmph 2" xfId="887"/>
    <cellStyle name="SAPBEXstdDataEmph 2 2" xfId="1921"/>
    <cellStyle name="SAPBEXstdDataEmph 2 3" xfId="1765"/>
    <cellStyle name="SAPBEXstdDataEmph 2 4" xfId="1939"/>
    <cellStyle name="SAPBEXstdDataEmph 2 5" xfId="1974"/>
    <cellStyle name="SAPBEXstdDataEmph 3" xfId="1724"/>
    <cellStyle name="SAPBEXstdDataEmph 3 2" xfId="2054"/>
    <cellStyle name="SAPBEXstdDataEmph 3 3" xfId="2067"/>
    <cellStyle name="SAPBEXstdDataEmph 4" xfId="1920"/>
    <cellStyle name="SAPBEXstdDataEmph 5" xfId="1988"/>
    <cellStyle name="SAPBEXstdDataEmph 6" xfId="2154"/>
    <cellStyle name="SAPBEXstdItem" xfId="888"/>
    <cellStyle name="SAPBEXstdItem 2" xfId="889"/>
    <cellStyle name="SAPBEXstdItem 2 2" xfId="1923"/>
    <cellStyle name="SAPBEXstdItem 2 3" xfId="1764"/>
    <cellStyle name="SAPBEXstdItem 2 4" xfId="1987"/>
    <cellStyle name="SAPBEXstdItem 2 5" xfId="1975"/>
    <cellStyle name="SAPBEXstdItem 3" xfId="1725"/>
    <cellStyle name="SAPBEXstdItem 3 2" xfId="2055"/>
    <cellStyle name="SAPBEXstdItem 3 3" xfId="1833"/>
    <cellStyle name="SAPBEXstdItem 4" xfId="1922"/>
    <cellStyle name="SAPBEXstdItem 5" xfId="1938"/>
    <cellStyle name="SAPBEXstdItem 6" xfId="2085"/>
    <cellStyle name="SAPBEXstdItemX" xfId="890"/>
    <cellStyle name="SAPBEXstdItemX 2" xfId="891"/>
    <cellStyle name="SAPBEXstdItemX 2 2" xfId="1925"/>
    <cellStyle name="SAPBEXstdItemX 2 3" xfId="1977"/>
    <cellStyle name="SAPBEXstdItemX 2 4" xfId="1937"/>
    <cellStyle name="SAPBEXstdItemX 2 5" xfId="1794"/>
    <cellStyle name="SAPBEXstdItemX 3" xfId="1726"/>
    <cellStyle name="SAPBEXstdItemX 3 2" xfId="2056"/>
    <cellStyle name="SAPBEXstdItemX 3 3" xfId="1771"/>
    <cellStyle name="SAPBEXstdItemX 4" xfId="1924"/>
    <cellStyle name="SAPBEXstdItemX 5" xfId="1986"/>
    <cellStyle name="SAPBEXstdItemX 6" xfId="2155"/>
    <cellStyle name="SAPBEXtitle" xfId="892"/>
    <cellStyle name="SAPBEXtitle 2" xfId="893"/>
    <cellStyle name="SAPBEXtitle 3" xfId="1727"/>
    <cellStyle name="SAPBEXtitle 4" xfId="2156"/>
    <cellStyle name="SAPBEXunassignedItem" xfId="1743"/>
    <cellStyle name="SAPBEXundefined" xfId="894"/>
    <cellStyle name="SAPBEXundefined 2" xfId="895"/>
    <cellStyle name="SAPBEXundefined 2 2" xfId="1927"/>
    <cellStyle name="SAPBEXundefined 2 3" xfId="1761"/>
    <cellStyle name="SAPBEXundefined 2 4" xfId="1936"/>
    <cellStyle name="SAPBEXundefined 2 5" xfId="1861"/>
    <cellStyle name="SAPBEXundefined 3" xfId="1728"/>
    <cellStyle name="SAPBEXundefined 3 2" xfId="2057"/>
    <cellStyle name="SAPBEXundefined 3 3" xfId="1769"/>
    <cellStyle name="SAPBEXundefined 4" xfId="1926"/>
    <cellStyle name="SAPBEXundefined 5" xfId="1801"/>
    <cellStyle name="SAPBEXundefined 6" xfId="2157"/>
    <cellStyle name="shade" xfId="896"/>
    <cellStyle name="Sheet Title" xfId="897"/>
    <cellStyle name="StmtTtl1" xfId="898"/>
    <cellStyle name="StmtTtl1 2" xfId="1729"/>
    <cellStyle name="StmtTtl2" xfId="899"/>
    <cellStyle name="StmtTtl2 2" xfId="1744"/>
    <cellStyle name="StmtTtl2 2 2" xfId="2064"/>
    <cellStyle name="StmtTtl2 2 3" xfId="2075"/>
    <cellStyle name="StmtTtl2 2 4" xfId="51"/>
    <cellStyle name="StmtTtl2 2 5" xfId="2082"/>
    <cellStyle name="STYL1 - Style1" xfId="900"/>
    <cellStyle name="Style 1" xfId="901"/>
    <cellStyle name="Style 1 2" xfId="902"/>
    <cellStyle name="Subtotal" xfId="903"/>
    <cellStyle name="Sub-total" xfId="904"/>
    <cellStyle name="taples Plaza" xfId="905"/>
    <cellStyle name="Test" xfId="1730"/>
    <cellStyle name="Tickmark" xfId="906"/>
    <cellStyle name="Title" xfId="6" builtinId="15" customBuiltin="1"/>
    <cellStyle name="Title 10" xfId="1731"/>
    <cellStyle name="Title 2" xfId="907"/>
    <cellStyle name="Title 2 2" xfId="1732"/>
    <cellStyle name="Title 3" xfId="908"/>
    <cellStyle name="Title 4" xfId="909"/>
    <cellStyle name="Title 5" xfId="910"/>
    <cellStyle name="Title 6" xfId="911"/>
    <cellStyle name="Title 7" xfId="912"/>
    <cellStyle name="Title 8" xfId="913"/>
    <cellStyle name="Title 9" xfId="914"/>
    <cellStyle name="Title: Major" xfId="915"/>
    <cellStyle name="Title: Minor" xfId="916"/>
    <cellStyle name="Title: Worksheet" xfId="917"/>
    <cellStyle name="Total" xfId="21" builtinId="25" customBuiltin="1"/>
    <cellStyle name="Total 10" xfId="1733"/>
    <cellStyle name="Total 10 2" xfId="2058"/>
    <cellStyle name="Total 10 3" xfId="2070"/>
    <cellStyle name="Total 10 4" xfId="2068"/>
    <cellStyle name="Total 10 5" xfId="2077"/>
    <cellStyle name="Total 11" xfId="2158"/>
    <cellStyle name="Total 2" xfId="918"/>
    <cellStyle name="Total 2 2" xfId="1734"/>
    <cellStyle name="Total 2 2 2" xfId="2059"/>
    <cellStyle name="Total 2 2 3" xfId="1766"/>
    <cellStyle name="Total 3" xfId="919"/>
    <cellStyle name="Total 4" xfId="920"/>
    <cellStyle name="Total 5" xfId="921"/>
    <cellStyle name="Total 6" xfId="922"/>
    <cellStyle name="Total 7" xfId="923"/>
    <cellStyle name="Total 8" xfId="924"/>
    <cellStyle name="Total 9" xfId="925"/>
    <cellStyle name="Total4 - Style4" xfId="926"/>
    <cellStyle name="Warning Text" xfId="18" builtinId="11" customBuiltin="1"/>
    <cellStyle name="Warning Text 10" xfId="1735"/>
    <cellStyle name="Warning Text 11" xfId="2159"/>
    <cellStyle name="Warning Text 2" xfId="927"/>
    <cellStyle name="Warning Text 2 2" xfId="1736"/>
    <cellStyle name="Warning Text 3" xfId="928"/>
    <cellStyle name="Warning Text 4" xfId="929"/>
    <cellStyle name="Warning Text 5" xfId="930"/>
    <cellStyle name="Warning Text 6" xfId="931"/>
    <cellStyle name="Warning Text 7" xfId="932"/>
    <cellStyle name="Warning Text 8" xfId="933"/>
    <cellStyle name="Warning Text 9" xfId="934"/>
  </cellStyles>
  <dxfs count="4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8000"/>
      </font>
      <fill>
        <patternFill>
          <bgColor rgb="FFCCFFCC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CCFFCC"/>
      <color rgb="FF00FFFF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2E-6.22G-Misc-TYJun18CBR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0.06G-DefGainsLosses-TYJun18ERF-1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3 Page 1"/>
      <sheetName val="Exh. JAP-3 Page 2"/>
      <sheetName val="Exh. JAP-3 Page 3"/>
      <sheetName val="Work Papers --&gt;"/>
      <sheetName val="(C) Data"/>
      <sheetName val="Therms"/>
      <sheetName val="(C) Therms By Block"/>
      <sheetName val="(C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C) Weather Adj Revenue"/>
      <sheetName val="SystemWeatherAdj"/>
    </sheetNames>
    <sheetDataSet>
      <sheetData sheetId="0"/>
      <sheetData sheetId="1">
        <row r="12">
          <cell r="E12">
            <v>197008983.53210199</v>
          </cell>
          <cell r="F12">
            <v>6760922.5757735744</v>
          </cell>
        </row>
        <row r="13">
          <cell r="E13">
            <v>72863186.380163103</v>
          </cell>
          <cell r="F13">
            <v>2487219.4892736003</v>
          </cell>
        </row>
        <row r="14">
          <cell r="E14">
            <v>30.389638999999999</v>
          </cell>
          <cell r="F14">
            <v>472.34181760000001</v>
          </cell>
        </row>
        <row r="15">
          <cell r="E15">
            <v>18624424.888310701</v>
          </cell>
          <cell r="F15">
            <v>397873.91906574002</v>
          </cell>
        </row>
        <row r="16">
          <cell r="E16">
            <v>13477.9746633</v>
          </cell>
          <cell r="F16">
            <v>119761.43200818</v>
          </cell>
        </row>
        <row r="17">
          <cell r="E17">
            <v>4494980.4766552001</v>
          </cell>
          <cell r="F17">
            <v>53978.783000060008</v>
          </cell>
        </row>
        <row r="18">
          <cell r="E18">
            <v>53607.810984000011</v>
          </cell>
          <cell r="F18">
            <v>253488.36336719999</v>
          </cell>
        </row>
        <row r="19">
          <cell r="E19">
            <v>2526653.7291643196</v>
          </cell>
          <cell r="F19">
            <v>37795.164449299999</v>
          </cell>
        </row>
        <row r="20">
          <cell r="E20">
            <v>248.24569000000002</v>
          </cell>
          <cell r="F20">
            <v>1471.7423049999998</v>
          </cell>
        </row>
        <row r="21">
          <cell r="E21">
            <v>6293993.0193563206</v>
          </cell>
          <cell r="F21">
            <v>47011.780428560007</v>
          </cell>
        </row>
        <row r="22">
          <cell r="E22">
            <v>72719.024875000003</v>
          </cell>
          <cell r="F22">
            <v>209846.32892499998</v>
          </cell>
        </row>
        <row r="23">
          <cell r="E23">
            <v>0</v>
          </cell>
          <cell r="F23">
            <v>92070.958449600002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AP 62100150"/>
      <sheetName val="92306147"/>
    </sheetNames>
    <sheetDataSet>
      <sheetData sheetId="0"/>
      <sheetData sheetId="1"/>
      <sheetData sheetId="2">
        <row r="19">
          <cell r="B19">
            <v>28.89</v>
          </cell>
        </row>
        <row r="20">
          <cell r="B20">
            <v>666.66</v>
          </cell>
        </row>
        <row r="31">
          <cell r="D31">
            <v>0.34549999999999997</v>
          </cell>
        </row>
      </sheetData>
      <sheetData sheetId="3">
        <row r="5">
          <cell r="C5">
            <v>512801.5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7 GRC Tax Reform"/>
      <sheetName val="Charged to IS Gas"/>
    </sheetNames>
    <sheetDataSet>
      <sheetData sheetId="0">
        <row r="14">
          <cell r="D14">
            <v>77955.139999999825</v>
          </cell>
        </row>
        <row r="15">
          <cell r="D15">
            <v>270964.2</v>
          </cell>
        </row>
      </sheetData>
      <sheetData sheetId="1"/>
      <sheetData sheetId="2">
        <row r="21">
          <cell r="H21">
            <v>-14862.550000000008</v>
          </cell>
        </row>
        <row r="40">
          <cell r="H40">
            <v>55980.639999999992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>
        <row r="9">
          <cell r="J9" t="str">
            <v>REMOVE</v>
          </cell>
          <cell r="K9" t="str">
            <v>ERF ADJUSTED</v>
          </cell>
        </row>
        <row r="10">
          <cell r="J10" t="str">
            <v>PGA &amp; CRM</v>
          </cell>
          <cell r="K10" t="str">
            <v>RESULTS OF</v>
          </cell>
        </row>
        <row r="11">
          <cell r="J11" t="str">
            <v>(NON-ERF)</v>
          </cell>
          <cell r="K11" t="str">
            <v>OPERATIONS</v>
          </cell>
        </row>
        <row r="16">
          <cell r="C16">
            <v>6040609.7400000002</v>
          </cell>
        </row>
        <row r="45">
          <cell r="C45">
            <v>118588261.77000028</v>
          </cell>
          <cell r="D45">
            <v>4309249.964272216</v>
          </cell>
          <cell r="E45">
            <v>122897511.73427248</v>
          </cell>
          <cell r="F45">
            <v>-5901576.3561855499</v>
          </cell>
          <cell r="G45">
            <v>116995935.37808692</v>
          </cell>
          <cell r="H45">
            <v>2254652.3500588387</v>
          </cell>
          <cell r="I45">
            <v>119250587.72814584</v>
          </cell>
          <cell r="J45">
            <v>-7923892.702991154</v>
          </cell>
          <cell r="K45">
            <v>111326695.02515471</v>
          </cell>
        </row>
      </sheetData>
      <sheetData sheetId="4">
        <row r="12">
          <cell r="E12" t="str">
            <v>REVENUES</v>
          </cell>
          <cell r="F12" t="str">
            <v>DEPRECIATION</v>
          </cell>
          <cell r="G12" t="str">
            <v>FEDERAL</v>
          </cell>
          <cell r="H12" t="str">
            <v>TAX BENEFIT OF</v>
          </cell>
          <cell r="I12" t="str">
            <v>DEFERRED G/L ON</v>
          </cell>
          <cell r="J12" t="str">
            <v>ENVIRONMENTAL</v>
          </cell>
          <cell r="K12" t="str">
            <v>PAYMENT</v>
          </cell>
        </row>
        <row r="13">
          <cell r="E13" t="str">
            <v>&amp; EXPENSES</v>
          </cell>
          <cell r="F13" t="str">
            <v>STUDY</v>
          </cell>
          <cell r="G13" t="str">
            <v>INCOME TAX</v>
          </cell>
          <cell r="H13" t="str">
            <v>INTEREST</v>
          </cell>
          <cell r="I13" t="str">
            <v>PROPERTY SALES</v>
          </cell>
          <cell r="J13" t="str">
            <v>REMEDIATION</v>
          </cell>
          <cell r="K13" t="str">
            <v>PROCESSING COSTS</v>
          </cell>
        </row>
        <row r="14">
          <cell r="E14" t="str">
            <v>REF 10.02</v>
          </cell>
          <cell r="F14" t="str">
            <v>REF 10.03</v>
          </cell>
          <cell r="G14" t="str">
            <v>REF 10.04</v>
          </cell>
          <cell r="H14" t="str">
            <v>REF 10.05</v>
          </cell>
          <cell r="I14" t="str">
            <v>REF 10.06</v>
          </cell>
          <cell r="J14" t="str">
            <v>REF 10.07</v>
          </cell>
          <cell r="K14" t="str">
            <v>REF 10.08</v>
          </cell>
        </row>
        <row r="17">
          <cell r="E17">
            <v>-74122839.936397672</v>
          </cell>
        </row>
        <row r="19">
          <cell r="E19">
            <v>-726144.25846888963</v>
          </cell>
        </row>
        <row r="28">
          <cell r="E28">
            <v>-52430660.205415428</v>
          </cell>
        </row>
        <row r="32">
          <cell r="E32">
            <v>0</v>
          </cell>
        </row>
        <row r="35">
          <cell r="E35">
            <v>-369837.64193314046</v>
          </cell>
        </row>
        <row r="36">
          <cell r="K36">
            <v>1103899.2402636441</v>
          </cell>
        </row>
        <row r="38">
          <cell r="E38">
            <v>-140116.55310973307</v>
          </cell>
        </row>
        <row r="39">
          <cell r="F39">
            <v>-11068115.776930269</v>
          </cell>
        </row>
        <row r="42">
          <cell r="J42">
            <v>4000984.7317649527</v>
          </cell>
        </row>
        <row r="43">
          <cell r="E43">
            <v>-2684422.9827528209</v>
          </cell>
        </row>
        <row r="44">
          <cell r="E44">
            <v>-3030980.2260476374</v>
          </cell>
          <cell r="F44">
            <v>2324304.3131553563</v>
          </cell>
          <cell r="G44">
            <v>25816938.66638007</v>
          </cell>
          <cell r="H44">
            <v>-11712272.048517926</v>
          </cell>
          <cell r="I44">
            <v>-15789.554899999996</v>
          </cell>
          <cell r="J44">
            <v>-840206.79367063998</v>
          </cell>
          <cell r="K44">
            <v>-231818.84045536525</v>
          </cell>
        </row>
        <row r="45">
          <cell r="G45">
            <v>-23110023.589423109</v>
          </cell>
        </row>
        <row r="48">
          <cell r="E48">
            <v>-11402258.945607774</v>
          </cell>
          <cell r="F48">
            <v>8743811.4637749121</v>
          </cell>
          <cell r="G48">
            <v>-2706915.0769569613</v>
          </cell>
          <cell r="H48">
            <v>11712272.048517926</v>
          </cell>
          <cell r="I48">
            <v>-59398.801766666649</v>
          </cell>
          <cell r="J48">
            <v>-3160777.9380943128</v>
          </cell>
          <cell r="K48">
            <v>-872080.39980827889</v>
          </cell>
          <cell r="L48">
            <v>2254652.3500588536</v>
          </cell>
          <cell r="M48">
            <v>119250587.72814584</v>
          </cell>
        </row>
      </sheetData>
      <sheetData sheetId="5">
        <row r="20">
          <cell r="E20">
            <v>-5733223.3599999985</v>
          </cell>
        </row>
        <row r="21">
          <cell r="E21">
            <v>10523931</v>
          </cell>
        </row>
        <row r="24">
          <cell r="E24">
            <v>2.6077032089233398E-8</v>
          </cell>
        </row>
      </sheetData>
      <sheetData sheetId="6">
        <row r="12">
          <cell r="E12" t="str">
            <v>RATE BASE</v>
          </cell>
          <cell r="F12" t="str">
            <v>DEPRECIATION</v>
          </cell>
          <cell r="G12" t="str">
            <v>TAX BENEFIT OF</v>
          </cell>
        </row>
        <row r="13">
          <cell r="E13" t="str">
            <v>TO EOP</v>
          </cell>
          <cell r="F13" t="str">
            <v>EXPENSE TO EOP</v>
          </cell>
          <cell r="G13" t="str">
            <v>EOP INTEREST</v>
          </cell>
        </row>
        <row r="14">
          <cell r="E14" t="str">
            <v>Ref 8.02</v>
          </cell>
          <cell r="F14" t="str">
            <v>Ref 8.03</v>
          </cell>
          <cell r="G14" t="str">
            <v>Ref 8.04</v>
          </cell>
        </row>
        <row r="39">
          <cell r="F39">
            <v>8951741.9317219872</v>
          </cell>
        </row>
        <row r="44">
          <cell r="F44">
            <v>-2506487.7408821569</v>
          </cell>
          <cell r="G44">
            <v>-543677.83465428022</v>
          </cell>
        </row>
        <row r="48">
          <cell r="E48">
            <v>0</v>
          </cell>
          <cell r="F48">
            <v>-6445254.1908398308</v>
          </cell>
          <cell r="G48">
            <v>543677.83465428022</v>
          </cell>
          <cell r="H48">
            <v>-5901576.3561855499</v>
          </cell>
          <cell r="I48">
            <v>116995935.37808692</v>
          </cell>
        </row>
      </sheetData>
      <sheetData sheetId="7"/>
      <sheetData sheetId="8">
        <row r="12">
          <cell r="C12">
            <v>-980025</v>
          </cell>
        </row>
        <row r="27">
          <cell r="C27">
            <v>-1599179.7725595913</v>
          </cell>
          <cell r="D27">
            <v>-55228.438087519971</v>
          </cell>
        </row>
        <row r="30">
          <cell r="C30">
            <v>-605864.6609432057</v>
          </cell>
          <cell r="D30">
            <v>-20923.825757726834</v>
          </cell>
        </row>
        <row r="31">
          <cell r="D31">
            <v>-1410708.3976719463</v>
          </cell>
        </row>
        <row r="35">
          <cell r="C35">
            <v>-11607458.106680406</v>
          </cell>
          <cell r="D35">
            <v>-400869.11577940948</v>
          </cell>
        </row>
        <row r="36">
          <cell r="C36">
            <v>-188384.60903539715</v>
          </cell>
          <cell r="D36">
            <v>-1800578</v>
          </cell>
          <cell r="E36">
            <v>441602.64362455183</v>
          </cell>
        </row>
        <row r="40">
          <cell r="C40">
            <v>-708684.95779981092</v>
          </cell>
          <cell r="D40">
            <v>-6773605.1015668139</v>
          </cell>
          <cell r="E40">
            <v>-441602.64362455183</v>
          </cell>
        </row>
      </sheetData>
      <sheetData sheetId="9">
        <row r="9">
          <cell r="BZ9" t="str">
            <v>TEMPERATURE</v>
          </cell>
          <cell r="CA9" t="str">
            <v>REVENUE</v>
          </cell>
          <cell r="CB9" t="str">
            <v xml:space="preserve">FEDERAL </v>
          </cell>
          <cell r="CC9" t="str">
            <v>TAX BENEFIT OF</v>
          </cell>
          <cell r="CD9" t="str">
            <v>PASS-THROUGH</v>
          </cell>
          <cell r="CE9" t="str">
            <v>RATE CASE</v>
          </cell>
          <cell r="CF9" t="str">
            <v xml:space="preserve">BAD </v>
          </cell>
          <cell r="CI9" t="str">
            <v>INCENTIVE</v>
          </cell>
          <cell r="CJ9" t="str">
            <v>EXCISE TAX &amp;</v>
          </cell>
          <cell r="CK9" t="str">
            <v>D&amp;O</v>
          </cell>
          <cell r="CL9" t="str">
            <v xml:space="preserve">INTEREST ON </v>
          </cell>
          <cell r="CM9" t="str">
            <v xml:space="preserve">PENSION </v>
          </cell>
          <cell r="CN9" t="str">
            <v>INJURIES</v>
          </cell>
          <cell r="CO9" t="str">
            <v>MISCELLANEOUS</v>
          </cell>
        </row>
        <row r="10">
          <cell r="BZ10" t="str">
            <v>NORMALIZATION</v>
          </cell>
          <cell r="CA10" t="str">
            <v>&amp; EXPENSE</v>
          </cell>
          <cell r="CB10" t="str">
            <v>INCOME TAX</v>
          </cell>
          <cell r="CC10" t="str">
            <v>RESTATED INTEREST</v>
          </cell>
          <cell r="CD10" t="str">
            <v>REVENUE &amp; EXPENSE</v>
          </cell>
          <cell r="CE10" t="str">
            <v>EXPENSES</v>
          </cell>
          <cell r="CF10" t="str">
            <v>DEBTS</v>
          </cell>
          <cell r="CI10" t="str">
            <v>PAY</v>
          </cell>
          <cell r="CJ10" t="str">
            <v>FILING FEE</v>
          </cell>
          <cell r="CK10" t="str">
            <v>INSURANCE</v>
          </cell>
          <cell r="CL10" t="str">
            <v>CUST DEPOSITS</v>
          </cell>
          <cell r="CM10" t="str">
            <v>PLAN</v>
          </cell>
          <cell r="CN10" t="str">
            <v>AND DAMAGES</v>
          </cell>
          <cell r="CO10" t="str">
            <v>EXPENSE</v>
          </cell>
        </row>
        <row r="11">
          <cell r="BZ11">
            <v>6.09</v>
          </cell>
          <cell r="CA11">
            <v>6.1</v>
          </cell>
          <cell r="CB11">
            <v>6.1099999999999994</v>
          </cell>
          <cell r="CC11">
            <v>6.1199999999999992</v>
          </cell>
          <cell r="CD11">
            <v>6.129999999999999</v>
          </cell>
          <cell r="CE11">
            <v>6.1399999999999988</v>
          </cell>
          <cell r="CF11">
            <v>6.1499999999999986</v>
          </cell>
          <cell r="CI11">
            <v>6.1599999999999984</v>
          </cell>
          <cell r="CJ11">
            <v>6.1699999999999982</v>
          </cell>
          <cell r="CK11">
            <v>6.1799999999999979</v>
          </cell>
          <cell r="CL11">
            <v>6.1899999999999977</v>
          </cell>
          <cell r="CM11">
            <v>6.1999999999999975</v>
          </cell>
          <cell r="CN11">
            <v>6.2099999999999973</v>
          </cell>
          <cell r="CO11">
            <v>6.2199999999999971</v>
          </cell>
        </row>
        <row r="13">
          <cell r="X13">
            <v>5596668.21</v>
          </cell>
        </row>
        <row r="14">
          <cell r="X14">
            <v>15642844.85</v>
          </cell>
          <cell r="BZ14">
            <v>23282.892899999999</v>
          </cell>
          <cell r="CA14">
            <v>3052383.61</v>
          </cell>
        </row>
        <row r="15">
          <cell r="X15">
            <v>24265501.059999999</v>
          </cell>
        </row>
        <row r="16">
          <cell r="CT16">
            <v>6040609.7400000002</v>
          </cell>
        </row>
        <row r="17">
          <cell r="X17">
            <v>-15936222.605940461</v>
          </cell>
        </row>
        <row r="18">
          <cell r="X18">
            <v>115002.3</v>
          </cell>
        </row>
        <row r="19">
          <cell r="X19">
            <v>25686.03</v>
          </cell>
        </row>
        <row r="20">
          <cell r="X20">
            <v>39702448.12469352</v>
          </cell>
        </row>
        <row r="21">
          <cell r="J21">
            <v>49900.240000000005</v>
          </cell>
          <cell r="X21">
            <v>-37892175.299999997</v>
          </cell>
        </row>
        <row r="22">
          <cell r="X22">
            <v>43547904.830000006</v>
          </cell>
        </row>
        <row r="23">
          <cell r="J23">
            <v>-3462870.82</v>
          </cell>
          <cell r="X23">
            <v>337358.42000000004</v>
          </cell>
        </row>
        <row r="27">
          <cell r="X27">
            <v>-398063.07903509744</v>
          </cell>
        </row>
        <row r="32">
          <cell r="BZ32">
            <v>123</v>
          </cell>
          <cell r="CA32">
            <v>-1903.5386146299986</v>
          </cell>
          <cell r="CF32">
            <v>1044635</v>
          </cell>
          <cell r="CL32">
            <v>101802.26742759805</v>
          </cell>
        </row>
        <row r="33">
          <cell r="X33">
            <v>-5349855.1500000004</v>
          </cell>
        </row>
        <row r="34">
          <cell r="X34">
            <v>-14950466.119999999</v>
          </cell>
        </row>
        <row r="35">
          <cell r="BZ35">
            <v>47</v>
          </cell>
          <cell r="CA35">
            <v>-721.17393999999945</v>
          </cell>
          <cell r="CD35">
            <v>-150810.03183750616</v>
          </cell>
          <cell r="CE35">
            <v>176200.85717000003</v>
          </cell>
          <cell r="CI35">
            <v>-1138688.2512598033</v>
          </cell>
          <cell r="CJ35">
            <v>-116874.89501999994</v>
          </cell>
          <cell r="CK35">
            <v>-5285.745582969379</v>
          </cell>
          <cell r="CM35">
            <v>1442478.9147628329</v>
          </cell>
          <cell r="CN35">
            <v>-807194.0084720772</v>
          </cell>
        </row>
        <row r="36">
          <cell r="X36">
            <v>15209594.6</v>
          </cell>
        </row>
        <row r="37">
          <cell r="X37">
            <v>-67951</v>
          </cell>
        </row>
        <row r="40">
          <cell r="BZ40">
            <v>892</v>
          </cell>
          <cell r="CA40">
            <v>-13816.610929489989</v>
          </cell>
          <cell r="CD40">
            <v>-68213934.574958861</v>
          </cell>
          <cell r="CI40">
            <v>-96369.909977490082</v>
          </cell>
          <cell r="CJ40">
            <v>592.67654498666525</v>
          </cell>
        </row>
        <row r="41">
          <cell r="BZ41">
            <v>6222</v>
          </cell>
          <cell r="CA41">
            <v>-96361</v>
          </cell>
          <cell r="CB41">
            <v>1666479.1505043991</v>
          </cell>
          <cell r="CC41">
            <v>-15056153.456044188</v>
          </cell>
          <cell r="CD41">
            <v>-415388.55761805171</v>
          </cell>
          <cell r="CE41">
            <v>-49336.240007600005</v>
          </cell>
          <cell r="CF41">
            <v>-292498</v>
          </cell>
          <cell r="CI41">
            <v>345816</v>
          </cell>
          <cell r="CJ41">
            <v>32559.021173003712</v>
          </cell>
          <cell r="CK41">
            <v>1480.008763231426</v>
          </cell>
          <cell r="CL41"/>
          <cell r="CM41">
            <v>-403894.09613359318</v>
          </cell>
          <cell r="CN41">
            <v>226014</v>
          </cell>
          <cell r="CO41">
            <v>143652</v>
          </cell>
        </row>
        <row r="42">
          <cell r="CB42">
            <v>7688448.7954850234</v>
          </cell>
        </row>
        <row r="45">
          <cell r="BY45">
            <v>118588261.77000028</v>
          </cell>
          <cell r="BZ45">
            <v>15998.892899999999</v>
          </cell>
          <cell r="CA45">
            <v>-247784.64651587975</v>
          </cell>
          <cell r="CB45">
            <v>-9354927.9459894225</v>
          </cell>
          <cell r="CC45">
            <v>15056153.456044188</v>
          </cell>
          <cell r="CD45">
            <v>-1068142.0053035468</v>
          </cell>
          <cell r="CE45">
            <v>-126864.61716240003</v>
          </cell>
          <cell r="CF45">
            <v>-752137</v>
          </cell>
          <cell r="CI45">
            <v>889242.16123729339</v>
          </cell>
          <cell r="CJ45">
            <v>83723.197302009561</v>
          </cell>
          <cell r="CK45">
            <v>3805.7368197379528</v>
          </cell>
          <cell r="CL45">
            <v>-101802.26742759805</v>
          </cell>
          <cell r="CM45">
            <v>-1038584.8186292397</v>
          </cell>
          <cell r="CN45">
            <v>581180.0084720772</v>
          </cell>
          <cell r="CO45">
            <v>369389.81252500002</v>
          </cell>
          <cell r="CP45">
            <v>4309249.964272216</v>
          </cell>
          <cell r="CQ45">
            <v>122897511.73427248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  <sheetName val="NEW-PSE-WP-SEF-5.03E-6"/>
    </sheetNames>
    <sheetDataSet>
      <sheetData sheetId="0">
        <row r="11">
          <cell r="B11">
            <v>2239474108.7599998</v>
          </cell>
        </row>
      </sheetData>
      <sheetData sheetId="1">
        <row r="24">
          <cell r="B24">
            <v>21791677.05999998</v>
          </cell>
        </row>
      </sheetData>
      <sheetData sheetId="2">
        <row r="3">
          <cell r="A3" t="str">
            <v>FOR THE 12 MONTHS ENDED JUNE 30, 2018</v>
          </cell>
        </row>
        <row r="11">
          <cell r="C11">
            <v>0</v>
          </cell>
          <cell r="F11">
            <v>0</v>
          </cell>
        </row>
        <row r="12">
          <cell r="C12">
            <v>0</v>
          </cell>
          <cell r="F12">
            <v>0</v>
          </cell>
        </row>
        <row r="13">
          <cell r="C13">
            <v>0</v>
          </cell>
          <cell r="F13">
            <v>0</v>
          </cell>
        </row>
        <row r="14">
          <cell r="C14">
            <v>636367008.83000004</v>
          </cell>
          <cell r="F14">
            <v>0</v>
          </cell>
        </row>
        <row r="15">
          <cell r="C15">
            <v>277250855.75999999</v>
          </cell>
          <cell r="F15">
            <v>0</v>
          </cell>
        </row>
        <row r="16">
          <cell r="C16">
            <v>21198557.899999999</v>
          </cell>
          <cell r="F16">
            <v>0</v>
          </cell>
        </row>
        <row r="19">
          <cell r="C19">
            <v>0</v>
          </cell>
          <cell r="F19">
            <v>0</v>
          </cell>
        </row>
        <row r="22">
          <cell r="C22">
            <v>0</v>
          </cell>
          <cell r="F22">
            <v>0</v>
          </cell>
        </row>
        <row r="23">
          <cell r="C23">
            <v>0</v>
          </cell>
          <cell r="F23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0</v>
          </cell>
          <cell r="F30">
            <v>0</v>
          </cell>
        </row>
        <row r="31">
          <cell r="C31">
            <v>0</v>
          </cell>
          <cell r="F31">
            <v>0</v>
          </cell>
        </row>
        <row r="32">
          <cell r="C32">
            <v>0</v>
          </cell>
          <cell r="F32">
            <v>0</v>
          </cell>
        </row>
        <row r="33">
          <cell r="C33">
            <v>918934.09</v>
          </cell>
          <cell r="F33">
            <v>0</v>
          </cell>
        </row>
        <row r="34">
          <cell r="C34">
            <v>3494857.6999999899</v>
          </cell>
          <cell r="F34">
            <v>0</v>
          </cell>
        </row>
        <row r="35">
          <cell r="C35">
            <v>980025</v>
          </cell>
          <cell r="F35">
            <v>0</v>
          </cell>
        </row>
        <row r="36">
          <cell r="F36">
            <v>0</v>
          </cell>
          <cell r="I36">
            <v>6432169.9699999904</v>
          </cell>
        </row>
        <row r="37">
          <cell r="C37">
            <v>-28047940.379999999</v>
          </cell>
          <cell r="F37">
            <v>0</v>
          </cell>
        </row>
        <row r="38">
          <cell r="C38">
            <v>-10523931</v>
          </cell>
          <cell r="F38">
            <v>0</v>
          </cell>
        </row>
        <row r="44">
          <cell r="C44">
            <v>0</v>
          </cell>
          <cell r="F44">
            <v>0</v>
          </cell>
        </row>
        <row r="45">
          <cell r="C45">
            <v>0</v>
          </cell>
          <cell r="F45">
            <v>0</v>
          </cell>
        </row>
        <row r="48">
          <cell r="C48">
            <v>0</v>
          </cell>
          <cell r="F48">
            <v>0</v>
          </cell>
        </row>
        <row r="49">
          <cell r="C49">
            <v>0</v>
          </cell>
          <cell r="F49">
            <v>0</v>
          </cell>
        </row>
        <row r="50">
          <cell r="C50">
            <v>293933173.32999998</v>
          </cell>
          <cell r="F50">
            <v>0</v>
          </cell>
        </row>
        <row r="51">
          <cell r="C51">
            <v>68011.45</v>
          </cell>
          <cell r="F51">
            <v>0</v>
          </cell>
        </row>
        <row r="52">
          <cell r="C52">
            <v>27103688.1599999</v>
          </cell>
          <cell r="F52">
            <v>0</v>
          </cell>
        </row>
        <row r="53">
          <cell r="C53">
            <v>38238336.079999998</v>
          </cell>
          <cell r="F53">
            <v>0</v>
          </cell>
        </row>
        <row r="54">
          <cell r="C54">
            <v>-33831434.049999997</v>
          </cell>
          <cell r="F54">
            <v>0</v>
          </cell>
        </row>
        <row r="57">
          <cell r="C57">
            <v>0</v>
          </cell>
          <cell r="F57">
            <v>0</v>
          </cell>
        </row>
        <row r="60">
          <cell r="C60">
            <v>0</v>
          </cell>
          <cell r="F60">
            <v>0</v>
          </cell>
        </row>
        <row r="69">
          <cell r="C69">
            <v>0</v>
          </cell>
          <cell r="F69">
            <v>0</v>
          </cell>
        </row>
        <row r="70">
          <cell r="C70">
            <v>0</v>
          </cell>
          <cell r="F70">
            <v>0</v>
          </cell>
        </row>
        <row r="71">
          <cell r="C71">
            <v>0</v>
          </cell>
          <cell r="F71">
            <v>0</v>
          </cell>
        </row>
        <row r="72">
          <cell r="C72">
            <v>0</v>
          </cell>
          <cell r="F72">
            <v>0</v>
          </cell>
        </row>
        <row r="73">
          <cell r="C73">
            <v>0</v>
          </cell>
          <cell r="F73">
            <v>0</v>
          </cell>
        </row>
        <row r="74">
          <cell r="C74">
            <v>0</v>
          </cell>
          <cell r="F74">
            <v>0</v>
          </cell>
        </row>
        <row r="75">
          <cell r="C75">
            <v>0</v>
          </cell>
          <cell r="F75">
            <v>0</v>
          </cell>
        </row>
        <row r="76">
          <cell r="C76">
            <v>0</v>
          </cell>
          <cell r="F76">
            <v>0</v>
          </cell>
        </row>
        <row r="77">
          <cell r="C77">
            <v>0</v>
          </cell>
          <cell r="F77">
            <v>0</v>
          </cell>
        </row>
        <row r="78">
          <cell r="C78">
            <v>0</v>
          </cell>
          <cell r="F78">
            <v>0</v>
          </cell>
        </row>
        <row r="79">
          <cell r="C79">
            <v>0</v>
          </cell>
          <cell r="F79">
            <v>0</v>
          </cell>
        </row>
        <row r="80">
          <cell r="C80">
            <v>0</v>
          </cell>
          <cell r="F80">
            <v>0</v>
          </cell>
        </row>
        <row r="81">
          <cell r="C81">
            <v>0</v>
          </cell>
          <cell r="F81">
            <v>0</v>
          </cell>
        </row>
        <row r="82">
          <cell r="C82">
            <v>0</v>
          </cell>
          <cell r="F82">
            <v>0</v>
          </cell>
        </row>
        <row r="83">
          <cell r="C83">
            <v>0</v>
          </cell>
          <cell r="F83">
            <v>0</v>
          </cell>
        </row>
        <row r="84">
          <cell r="C84">
            <v>0</v>
          </cell>
          <cell r="F84">
            <v>0</v>
          </cell>
        </row>
        <row r="85">
          <cell r="C85">
            <v>0</v>
          </cell>
          <cell r="F85">
            <v>0</v>
          </cell>
        </row>
        <row r="86">
          <cell r="C86">
            <v>0</v>
          </cell>
          <cell r="F86">
            <v>0</v>
          </cell>
        </row>
        <row r="87">
          <cell r="C87">
            <v>0</v>
          </cell>
          <cell r="F87">
            <v>0</v>
          </cell>
        </row>
        <row r="88">
          <cell r="C88">
            <v>0</v>
          </cell>
          <cell r="F88">
            <v>0</v>
          </cell>
        </row>
        <row r="89">
          <cell r="C89">
            <v>0</v>
          </cell>
          <cell r="F89">
            <v>0</v>
          </cell>
        </row>
        <row r="90">
          <cell r="C90">
            <v>0</v>
          </cell>
          <cell r="F90">
            <v>0</v>
          </cell>
        </row>
        <row r="91">
          <cell r="C91">
            <v>0</v>
          </cell>
          <cell r="F91">
            <v>0</v>
          </cell>
        </row>
        <row r="92">
          <cell r="C92">
            <v>0</v>
          </cell>
          <cell r="F92">
            <v>0</v>
          </cell>
        </row>
        <row r="93">
          <cell r="C93">
            <v>0</v>
          </cell>
          <cell r="F93">
            <v>0</v>
          </cell>
        </row>
        <row r="94">
          <cell r="C94">
            <v>0</v>
          </cell>
          <cell r="F94">
            <v>0</v>
          </cell>
        </row>
        <row r="95">
          <cell r="C95">
            <v>0</v>
          </cell>
          <cell r="F95">
            <v>0</v>
          </cell>
        </row>
        <row r="96">
          <cell r="C96">
            <v>0</v>
          </cell>
          <cell r="F96">
            <v>0</v>
          </cell>
        </row>
        <row r="97">
          <cell r="C97">
            <v>0</v>
          </cell>
          <cell r="F97">
            <v>0</v>
          </cell>
        </row>
        <row r="98">
          <cell r="C98">
            <v>0</v>
          </cell>
          <cell r="F98">
            <v>0</v>
          </cell>
        </row>
        <row r="99">
          <cell r="C99">
            <v>0</v>
          </cell>
          <cell r="F99">
            <v>0</v>
          </cell>
        </row>
        <row r="100">
          <cell r="C100">
            <v>127637.909999999</v>
          </cell>
          <cell r="F100">
            <v>0</v>
          </cell>
        </row>
        <row r="101">
          <cell r="C101">
            <v>0</v>
          </cell>
          <cell r="F101">
            <v>0</v>
          </cell>
        </row>
        <row r="102">
          <cell r="C102">
            <v>0</v>
          </cell>
          <cell r="F102">
            <v>0</v>
          </cell>
        </row>
        <row r="103">
          <cell r="C103">
            <v>0</v>
          </cell>
          <cell r="F103">
            <v>0</v>
          </cell>
        </row>
        <row r="104">
          <cell r="C104">
            <v>0</v>
          </cell>
          <cell r="F104">
            <v>0</v>
          </cell>
        </row>
        <row r="105">
          <cell r="C105">
            <v>0</v>
          </cell>
          <cell r="F105">
            <v>0</v>
          </cell>
        </row>
        <row r="106">
          <cell r="C106">
            <v>2027891.8699999901</v>
          </cell>
          <cell r="F106">
            <v>0</v>
          </cell>
        </row>
        <row r="107">
          <cell r="C107">
            <v>-71856.09</v>
          </cell>
          <cell r="F107">
            <v>0</v>
          </cell>
        </row>
        <row r="108">
          <cell r="C108">
            <v>430908.62</v>
          </cell>
          <cell r="F108">
            <v>0</v>
          </cell>
        </row>
        <row r="109">
          <cell r="C109">
            <v>160636.51999999999</v>
          </cell>
          <cell r="F109">
            <v>0</v>
          </cell>
        </row>
        <row r="110">
          <cell r="C110">
            <v>0</v>
          </cell>
          <cell r="F110">
            <v>0</v>
          </cell>
        </row>
        <row r="111">
          <cell r="C111">
            <v>26316.719999999899</v>
          </cell>
          <cell r="F111">
            <v>0</v>
          </cell>
        </row>
        <row r="112">
          <cell r="C112">
            <v>8893.01</v>
          </cell>
          <cell r="F112">
            <v>0</v>
          </cell>
        </row>
        <row r="113">
          <cell r="C113">
            <v>260543.57</v>
          </cell>
          <cell r="F113">
            <v>0</v>
          </cell>
        </row>
        <row r="114">
          <cell r="C114">
            <v>33041.49</v>
          </cell>
          <cell r="F114">
            <v>0</v>
          </cell>
        </row>
        <row r="115">
          <cell r="C115">
            <v>14447.71</v>
          </cell>
          <cell r="F115">
            <v>0</v>
          </cell>
        </row>
        <row r="116">
          <cell r="C116">
            <v>0</v>
          </cell>
          <cell r="F116">
            <v>0</v>
          </cell>
        </row>
        <row r="117">
          <cell r="C117">
            <v>0</v>
          </cell>
          <cell r="F117">
            <v>0</v>
          </cell>
        </row>
        <row r="118">
          <cell r="C118">
            <v>112276.069999999</v>
          </cell>
          <cell r="F118">
            <v>0</v>
          </cell>
        </row>
        <row r="119">
          <cell r="C119">
            <v>20971.169999999998</v>
          </cell>
          <cell r="F119">
            <v>0</v>
          </cell>
        </row>
        <row r="120">
          <cell r="C120">
            <v>0</v>
          </cell>
          <cell r="F120">
            <v>0</v>
          </cell>
        </row>
        <row r="121">
          <cell r="C121">
            <v>138723.29999999999</v>
          </cell>
          <cell r="F121">
            <v>0</v>
          </cell>
        </row>
        <row r="122">
          <cell r="C122">
            <v>38083.769999999997</v>
          </cell>
          <cell r="F122">
            <v>0</v>
          </cell>
        </row>
        <row r="123">
          <cell r="C123">
            <v>786901.74</v>
          </cell>
          <cell r="F123">
            <v>0</v>
          </cell>
        </row>
        <row r="124">
          <cell r="C124">
            <v>15140.24</v>
          </cell>
          <cell r="F124">
            <v>0</v>
          </cell>
        </row>
        <row r="125">
          <cell r="C125">
            <v>244742.27</v>
          </cell>
          <cell r="F125">
            <v>0</v>
          </cell>
        </row>
        <row r="126">
          <cell r="C126">
            <v>0</v>
          </cell>
          <cell r="F126">
            <v>0</v>
          </cell>
        </row>
        <row r="127">
          <cell r="C127">
            <v>88940.98</v>
          </cell>
          <cell r="F127">
            <v>0</v>
          </cell>
        </row>
        <row r="128">
          <cell r="C128">
            <v>18746.7399999999</v>
          </cell>
          <cell r="F128">
            <v>0</v>
          </cell>
        </row>
        <row r="129">
          <cell r="C129">
            <v>681215.30999999901</v>
          </cell>
          <cell r="F129">
            <v>0</v>
          </cell>
        </row>
        <row r="130">
          <cell r="C130">
            <v>0</v>
          </cell>
          <cell r="F130">
            <v>0</v>
          </cell>
        </row>
        <row r="131">
          <cell r="C131">
            <v>0</v>
          </cell>
          <cell r="F131">
            <v>0</v>
          </cell>
        </row>
        <row r="132">
          <cell r="C132">
            <v>0</v>
          </cell>
          <cell r="F132">
            <v>0</v>
          </cell>
        </row>
        <row r="133">
          <cell r="C133">
            <v>0</v>
          </cell>
          <cell r="F133">
            <v>0</v>
          </cell>
        </row>
        <row r="134">
          <cell r="C134">
            <v>0</v>
          </cell>
          <cell r="F134">
            <v>0</v>
          </cell>
        </row>
        <row r="135">
          <cell r="C135">
            <v>1034.21</v>
          </cell>
          <cell r="F135">
            <v>0</v>
          </cell>
        </row>
        <row r="138">
          <cell r="C138">
            <v>0</v>
          </cell>
          <cell r="F138">
            <v>0</v>
          </cell>
        </row>
        <row r="139">
          <cell r="C139">
            <v>0</v>
          </cell>
          <cell r="F139">
            <v>0</v>
          </cell>
        </row>
        <row r="140">
          <cell r="C140">
            <v>0</v>
          </cell>
          <cell r="F140">
            <v>0</v>
          </cell>
        </row>
        <row r="141">
          <cell r="C141">
            <v>0</v>
          </cell>
          <cell r="F141">
            <v>0</v>
          </cell>
        </row>
        <row r="142">
          <cell r="C142">
            <v>0</v>
          </cell>
          <cell r="F142">
            <v>0</v>
          </cell>
        </row>
        <row r="143">
          <cell r="C143">
            <v>0</v>
          </cell>
          <cell r="F143">
            <v>0</v>
          </cell>
        </row>
        <row r="144">
          <cell r="C144">
            <v>0</v>
          </cell>
          <cell r="F144">
            <v>0</v>
          </cell>
        </row>
        <row r="145">
          <cell r="C145">
            <v>0</v>
          </cell>
          <cell r="F145">
            <v>0</v>
          </cell>
        </row>
        <row r="146">
          <cell r="C146">
            <v>0</v>
          </cell>
          <cell r="F146">
            <v>0</v>
          </cell>
        </row>
        <row r="147">
          <cell r="C147">
            <v>0</v>
          </cell>
          <cell r="F147">
            <v>0</v>
          </cell>
        </row>
        <row r="148">
          <cell r="C148">
            <v>0</v>
          </cell>
          <cell r="F148">
            <v>0</v>
          </cell>
        </row>
        <row r="149">
          <cell r="C149">
            <v>0</v>
          </cell>
          <cell r="F149">
            <v>0</v>
          </cell>
        </row>
        <row r="150">
          <cell r="C150">
            <v>0</v>
          </cell>
          <cell r="F150">
            <v>0</v>
          </cell>
        </row>
        <row r="151">
          <cell r="C151">
            <v>0</v>
          </cell>
          <cell r="F151">
            <v>0</v>
          </cell>
        </row>
        <row r="152">
          <cell r="C152">
            <v>0</v>
          </cell>
          <cell r="F152">
            <v>0</v>
          </cell>
        </row>
        <row r="153">
          <cell r="C153">
            <v>0</v>
          </cell>
          <cell r="F153">
            <v>0</v>
          </cell>
        </row>
        <row r="154">
          <cell r="C154">
            <v>0</v>
          </cell>
          <cell r="F154">
            <v>0</v>
          </cell>
        </row>
        <row r="155">
          <cell r="C155">
            <v>0</v>
          </cell>
          <cell r="F155">
            <v>0</v>
          </cell>
        </row>
        <row r="156">
          <cell r="C156">
            <v>0</v>
          </cell>
          <cell r="F156">
            <v>0</v>
          </cell>
        </row>
        <row r="157">
          <cell r="C157">
            <v>0</v>
          </cell>
          <cell r="F157">
            <v>0</v>
          </cell>
        </row>
        <row r="158">
          <cell r="C158">
            <v>0</v>
          </cell>
          <cell r="F158">
            <v>0</v>
          </cell>
        </row>
        <row r="159">
          <cell r="C159">
            <v>0</v>
          </cell>
          <cell r="F159">
            <v>0</v>
          </cell>
        </row>
        <row r="160">
          <cell r="C160">
            <v>0</v>
          </cell>
          <cell r="F160">
            <v>0</v>
          </cell>
        </row>
        <row r="161">
          <cell r="C161">
            <v>0</v>
          </cell>
          <cell r="F161">
            <v>0</v>
          </cell>
        </row>
        <row r="162">
          <cell r="C162">
            <v>0</v>
          </cell>
          <cell r="F162">
            <v>0</v>
          </cell>
        </row>
        <row r="163">
          <cell r="C163">
            <v>0</v>
          </cell>
          <cell r="F163">
            <v>0</v>
          </cell>
        </row>
        <row r="164">
          <cell r="C164">
            <v>0</v>
          </cell>
          <cell r="F164">
            <v>0</v>
          </cell>
        </row>
        <row r="168">
          <cell r="C168">
            <v>0</v>
          </cell>
          <cell r="F168">
            <v>0</v>
          </cell>
        </row>
        <row r="169">
          <cell r="C169">
            <v>0</v>
          </cell>
          <cell r="F169">
            <v>0</v>
          </cell>
        </row>
        <row r="170">
          <cell r="C170">
            <v>0</v>
          </cell>
          <cell r="F170">
            <v>0</v>
          </cell>
        </row>
        <row r="171">
          <cell r="C171">
            <v>0</v>
          </cell>
          <cell r="F171">
            <v>0</v>
          </cell>
        </row>
        <row r="172">
          <cell r="C172">
            <v>0</v>
          </cell>
          <cell r="F172">
            <v>0</v>
          </cell>
        </row>
        <row r="173">
          <cell r="C173">
            <v>0</v>
          </cell>
          <cell r="F173">
            <v>0</v>
          </cell>
        </row>
        <row r="174">
          <cell r="C174">
            <v>0</v>
          </cell>
          <cell r="F174">
            <v>0</v>
          </cell>
        </row>
        <row r="175">
          <cell r="C175">
            <v>0</v>
          </cell>
          <cell r="F175">
            <v>0</v>
          </cell>
        </row>
        <row r="176">
          <cell r="C176">
            <v>0</v>
          </cell>
          <cell r="F176">
            <v>0</v>
          </cell>
        </row>
        <row r="177">
          <cell r="C177">
            <v>0</v>
          </cell>
          <cell r="F177">
            <v>0</v>
          </cell>
        </row>
        <row r="178">
          <cell r="C178">
            <v>0</v>
          </cell>
          <cell r="F178">
            <v>0</v>
          </cell>
        </row>
        <row r="179">
          <cell r="C179">
            <v>0</v>
          </cell>
          <cell r="F179">
            <v>0</v>
          </cell>
        </row>
        <row r="180">
          <cell r="C180">
            <v>0</v>
          </cell>
          <cell r="F180">
            <v>0</v>
          </cell>
        </row>
        <row r="181">
          <cell r="C181">
            <v>0</v>
          </cell>
          <cell r="F181">
            <v>0</v>
          </cell>
        </row>
        <row r="182">
          <cell r="C182">
            <v>0</v>
          </cell>
          <cell r="F182">
            <v>0</v>
          </cell>
        </row>
        <row r="183">
          <cell r="C183">
            <v>0</v>
          </cell>
          <cell r="F183">
            <v>0</v>
          </cell>
        </row>
        <row r="184">
          <cell r="C184">
            <v>0</v>
          </cell>
          <cell r="F184">
            <v>0</v>
          </cell>
        </row>
        <row r="185">
          <cell r="C185">
            <v>0</v>
          </cell>
          <cell r="F185">
            <v>0</v>
          </cell>
        </row>
        <row r="186">
          <cell r="C186">
            <v>0</v>
          </cell>
          <cell r="F186">
            <v>0</v>
          </cell>
        </row>
        <row r="187">
          <cell r="C187">
            <v>2299902.81</v>
          </cell>
          <cell r="F187">
            <v>0</v>
          </cell>
        </row>
        <row r="188">
          <cell r="C188">
            <v>259623.02</v>
          </cell>
          <cell r="F188">
            <v>0</v>
          </cell>
        </row>
        <row r="189">
          <cell r="C189">
            <v>19961483.84</v>
          </cell>
          <cell r="F189">
            <v>0</v>
          </cell>
        </row>
        <row r="190">
          <cell r="C190">
            <v>1387457.98999999</v>
          </cell>
          <cell r="F190">
            <v>0</v>
          </cell>
        </row>
        <row r="191">
          <cell r="C191">
            <v>395796.19</v>
          </cell>
          <cell r="F191">
            <v>0</v>
          </cell>
        </row>
        <row r="192">
          <cell r="C192">
            <v>2995197.05</v>
          </cell>
          <cell r="F192">
            <v>0</v>
          </cell>
        </row>
        <row r="193">
          <cell r="C193">
            <v>3580949.49</v>
          </cell>
          <cell r="F193">
            <v>0</v>
          </cell>
        </row>
        <row r="194">
          <cell r="C194">
            <v>14933970.1599999</v>
          </cell>
          <cell r="F194">
            <v>0</v>
          </cell>
        </row>
        <row r="195">
          <cell r="C195">
            <v>290551.21000000002</v>
          </cell>
          <cell r="F195">
            <v>0</v>
          </cell>
        </row>
        <row r="196">
          <cell r="C196">
            <v>272041.18</v>
          </cell>
          <cell r="F196">
            <v>0</v>
          </cell>
        </row>
        <row r="197">
          <cell r="C197">
            <v>156513.64000000001</v>
          </cell>
          <cell r="F197">
            <v>0</v>
          </cell>
        </row>
        <row r="198">
          <cell r="C198">
            <v>8692096.4100000001</v>
          </cell>
          <cell r="F198">
            <v>0</v>
          </cell>
        </row>
        <row r="199">
          <cell r="C199">
            <v>925622.16</v>
          </cell>
          <cell r="F199">
            <v>0</v>
          </cell>
        </row>
        <row r="200">
          <cell r="C200">
            <v>330506.08999999898</v>
          </cell>
          <cell r="F200">
            <v>0</v>
          </cell>
        </row>
        <row r="201">
          <cell r="C201">
            <v>5669118.9900000002</v>
          </cell>
          <cell r="F201">
            <v>0</v>
          </cell>
        </row>
        <row r="202">
          <cell r="C202">
            <v>620624.02999999898</v>
          </cell>
          <cell r="F202">
            <v>0</v>
          </cell>
        </row>
        <row r="203">
          <cell r="C203">
            <v>556436.31999999995</v>
          </cell>
          <cell r="F203">
            <v>0</v>
          </cell>
        </row>
        <row r="206">
          <cell r="C206">
            <v>0</v>
          </cell>
          <cell r="F206">
            <v>96885</v>
          </cell>
        </row>
        <row r="207">
          <cell r="C207">
            <v>7566697.1699999999</v>
          </cell>
          <cell r="F207">
            <v>446661</v>
          </cell>
        </row>
        <row r="208">
          <cell r="C208">
            <v>1006013.4</v>
          </cell>
          <cell r="F208">
            <v>15775013</v>
          </cell>
        </row>
        <row r="209">
          <cell r="C209">
            <v>3890260.97</v>
          </cell>
          <cell r="F209">
            <v>0</v>
          </cell>
        </row>
        <row r="210">
          <cell r="C210">
            <v>0</v>
          </cell>
          <cell r="F210">
            <v>0</v>
          </cell>
        </row>
        <row r="213">
          <cell r="C213">
            <v>5435170.4000000004</v>
          </cell>
          <cell r="F213">
            <v>508058</v>
          </cell>
        </row>
        <row r="214">
          <cell r="C214">
            <v>405139.96</v>
          </cell>
          <cell r="F214">
            <v>731167</v>
          </cell>
        </row>
        <row r="215">
          <cell r="C215">
            <v>0</v>
          </cell>
          <cell r="F215">
            <v>358</v>
          </cell>
        </row>
        <row r="216">
          <cell r="C216">
            <v>0</v>
          </cell>
          <cell r="F216">
            <v>0</v>
          </cell>
        </row>
        <row r="217">
          <cell r="C217">
            <v>0</v>
          </cell>
          <cell r="F217">
            <v>-101826</v>
          </cell>
        </row>
        <row r="218">
          <cell r="C218">
            <v>0</v>
          </cell>
          <cell r="F218">
            <v>0</v>
          </cell>
        </row>
        <row r="219">
          <cell r="C219">
            <v>0</v>
          </cell>
          <cell r="F219">
            <v>0</v>
          </cell>
        </row>
        <row r="222">
          <cell r="C222">
            <v>14950466.119999999</v>
          </cell>
          <cell r="F222">
            <v>0</v>
          </cell>
        </row>
        <row r="225">
          <cell r="C225">
            <v>1295410.1599999999</v>
          </cell>
          <cell r="F225">
            <v>19599615</v>
          </cell>
        </row>
        <row r="226">
          <cell r="C226">
            <v>295894.26</v>
          </cell>
          <cell r="F226">
            <v>1878072</v>
          </cell>
        </row>
        <row r="227">
          <cell r="C227">
            <v>0</v>
          </cell>
          <cell r="F227">
            <v>-4347981</v>
          </cell>
        </row>
        <row r="228">
          <cell r="C228">
            <v>1153787.4099999999</v>
          </cell>
          <cell r="F228">
            <v>7273771</v>
          </cell>
        </row>
        <row r="229">
          <cell r="C229">
            <v>144114.74</v>
          </cell>
          <cell r="F229">
            <v>-43847</v>
          </cell>
        </row>
        <row r="230">
          <cell r="C230">
            <v>2323877.89</v>
          </cell>
          <cell r="F230">
            <v>2471526</v>
          </cell>
        </row>
        <row r="231">
          <cell r="C231">
            <v>7522798.6299999999</v>
          </cell>
          <cell r="F231">
            <v>4780100</v>
          </cell>
        </row>
        <row r="232">
          <cell r="C232">
            <v>1141330.6099999901</v>
          </cell>
          <cell r="F232">
            <v>408307</v>
          </cell>
        </row>
        <row r="233">
          <cell r="C233">
            <v>0</v>
          </cell>
          <cell r="F233">
            <v>0</v>
          </cell>
        </row>
        <row r="234">
          <cell r="C234">
            <v>549306.89999999898</v>
          </cell>
          <cell r="F234">
            <v>1445291</v>
          </cell>
        </row>
        <row r="235">
          <cell r="C235">
            <v>0</v>
          </cell>
          <cell r="F235">
            <v>2616186</v>
          </cell>
        </row>
        <row r="236">
          <cell r="C236">
            <v>998764.94</v>
          </cell>
          <cell r="F236">
            <v>0</v>
          </cell>
        </row>
        <row r="237">
          <cell r="C237">
            <v>0</v>
          </cell>
          <cell r="F237">
            <v>8194013</v>
          </cell>
        </row>
        <row r="243">
          <cell r="C243">
            <v>114444425.09999999</v>
          </cell>
          <cell r="F243">
            <v>9500743</v>
          </cell>
        </row>
        <row r="244">
          <cell r="C244">
            <v>144051.96</v>
          </cell>
          <cell r="F244">
            <v>0</v>
          </cell>
        </row>
        <row r="247">
          <cell r="C247">
            <v>3198198.73</v>
          </cell>
          <cell r="F247">
            <v>16934744</v>
          </cell>
        </row>
        <row r="248">
          <cell r="C248">
            <v>0</v>
          </cell>
          <cell r="F248">
            <v>0</v>
          </cell>
        </row>
        <row r="249">
          <cell r="C249">
            <v>102326.39999999999</v>
          </cell>
          <cell r="F249">
            <v>0</v>
          </cell>
        </row>
        <row r="252">
          <cell r="C252">
            <v>0</v>
          </cell>
          <cell r="F252">
            <v>0</v>
          </cell>
        </row>
        <row r="255">
          <cell r="C255">
            <v>4672945.79</v>
          </cell>
          <cell r="F255">
            <v>0</v>
          </cell>
        </row>
        <row r="256">
          <cell r="C256">
            <v>0</v>
          </cell>
          <cell r="F256">
            <v>0</v>
          </cell>
        </row>
        <row r="257">
          <cell r="C257">
            <v>-14862.55</v>
          </cell>
          <cell r="F257">
            <v>0</v>
          </cell>
        </row>
        <row r="258">
          <cell r="C258">
            <v>55980.639999999898</v>
          </cell>
          <cell r="F258">
            <v>0</v>
          </cell>
        </row>
        <row r="259">
          <cell r="C259">
            <v>0</v>
          </cell>
          <cell r="F259">
            <v>0</v>
          </cell>
        </row>
        <row r="260">
          <cell r="C260">
            <v>0</v>
          </cell>
          <cell r="F260">
            <v>0</v>
          </cell>
        </row>
        <row r="263">
          <cell r="C263">
            <v>0</v>
          </cell>
          <cell r="F263">
            <v>0</v>
          </cell>
        </row>
        <row r="264">
          <cell r="C264">
            <v>0</v>
          </cell>
          <cell r="F264">
            <v>0</v>
          </cell>
        </row>
        <row r="269">
          <cell r="C269">
            <v>104024243.27</v>
          </cell>
          <cell r="F269">
            <v>2261585</v>
          </cell>
        </row>
        <row r="274">
          <cell r="C274">
            <v>16036579.960000001</v>
          </cell>
          <cell r="F274">
            <v>0</v>
          </cell>
        </row>
        <row r="276">
          <cell r="C276">
            <v>194714106.81999999</v>
          </cell>
          <cell r="F276">
            <v>21560</v>
          </cell>
        </row>
        <row r="277">
          <cell r="C277">
            <v>-181029657.25999999</v>
          </cell>
          <cell r="F277">
            <v>0</v>
          </cell>
        </row>
        <row r="278">
          <cell r="C278">
            <v>0</v>
          </cell>
          <cell r="F278">
            <v>0</v>
          </cell>
        </row>
        <row r="281">
          <cell r="C281">
            <v>209038262.77000025</v>
          </cell>
          <cell r="F281">
            <v>-90450001</v>
          </cell>
        </row>
      </sheetData>
      <sheetData sheetId="3">
        <row r="67">
          <cell r="E67">
            <v>0.65449999999999997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zoomScale="85" zoomScaleNormal="85" workbookViewId="0">
      <pane xSplit="1" ySplit="4" topLeftCell="B285" activePane="bottomRight" state="frozen"/>
      <selection activeCell="C10" sqref="C10"/>
      <selection pane="topRight" activeCell="C10" sqref="C10"/>
      <selection pane="bottomLeft" activeCell="C10" sqref="C10"/>
      <selection pane="bottomRight" activeCell="A285" sqref="A285"/>
    </sheetView>
  </sheetViews>
  <sheetFormatPr defaultRowHeight="15" outlineLevelRow="1"/>
  <cols>
    <col min="1" max="1" width="57.85546875" style="13" bestFit="1" customWidth="1"/>
    <col min="2" max="2" width="16.5703125" style="15" bestFit="1" customWidth="1"/>
    <col min="3" max="4" width="16.5703125" style="15" customWidth="1"/>
    <col min="5" max="6" width="16.5703125" style="15" bestFit="1" customWidth="1"/>
    <col min="7" max="7" width="15" bestFit="1" customWidth="1"/>
    <col min="8" max="8" width="14.5703125" bestFit="1" customWidth="1"/>
    <col min="9" max="9" width="17.5703125" bestFit="1" customWidth="1"/>
    <col min="10" max="11" width="19.28515625" bestFit="1" customWidth="1"/>
    <col min="12" max="12" width="16.140625" bestFit="1" customWidth="1"/>
  </cols>
  <sheetData>
    <row r="1" spans="1:12">
      <c r="A1" s="1" t="s">
        <v>0</v>
      </c>
      <c r="B1"/>
      <c r="C1"/>
      <c r="D1"/>
      <c r="E1"/>
      <c r="F1"/>
    </row>
    <row r="2" spans="1:12">
      <c r="A2" s="1" t="s">
        <v>1</v>
      </c>
      <c r="B2"/>
      <c r="C2"/>
      <c r="D2"/>
      <c r="E2" s="82" t="s">
        <v>68</v>
      </c>
      <c r="F2" s="83" t="s">
        <v>73</v>
      </c>
      <c r="G2" s="88" t="s">
        <v>74</v>
      </c>
      <c r="H2" s="83" t="s">
        <v>75</v>
      </c>
      <c r="I2" s="88" t="s">
        <v>78</v>
      </c>
      <c r="J2" s="83" t="s">
        <v>79</v>
      </c>
      <c r="K2" s="88" t="s">
        <v>80</v>
      </c>
      <c r="L2" s="83" t="s">
        <v>81</v>
      </c>
    </row>
    <row r="3" spans="1:12">
      <c r="A3" s="1" t="str">
        <f>+[5]Detail!$A$3</f>
        <v>FOR THE 12 MONTHS ENDED JUNE 30, 2018</v>
      </c>
      <c r="B3" s="18"/>
      <c r="C3" s="18"/>
      <c r="D3" s="18"/>
      <c r="E3" s="84" t="s">
        <v>72</v>
      </c>
      <c r="F3" s="85" t="s">
        <v>70</v>
      </c>
      <c r="G3" s="69" t="s">
        <v>76</v>
      </c>
      <c r="H3" s="85" t="s">
        <v>70</v>
      </c>
      <c r="I3" s="69" t="s">
        <v>82</v>
      </c>
      <c r="J3" s="85" t="s">
        <v>70</v>
      </c>
      <c r="K3" s="69" t="s">
        <v>83</v>
      </c>
      <c r="L3" s="85" t="s">
        <v>70</v>
      </c>
    </row>
    <row r="4" spans="1:12" ht="15.75" thickBot="1">
      <c r="A4" s="17" t="s">
        <v>2</v>
      </c>
      <c r="B4" s="19" t="s">
        <v>62</v>
      </c>
      <c r="C4" s="19" t="s">
        <v>65</v>
      </c>
      <c r="D4" s="19" t="s">
        <v>66</v>
      </c>
      <c r="E4" s="86" t="s">
        <v>69</v>
      </c>
      <c r="F4" s="87" t="s">
        <v>64</v>
      </c>
      <c r="G4" s="89" t="s">
        <v>77</v>
      </c>
      <c r="H4" s="87" t="s">
        <v>64</v>
      </c>
      <c r="I4" s="89" t="s">
        <v>69</v>
      </c>
      <c r="J4" s="87" t="s">
        <v>84</v>
      </c>
      <c r="K4" s="89" t="s">
        <v>85</v>
      </c>
      <c r="L4" s="87" t="s">
        <v>64</v>
      </c>
    </row>
    <row r="5" spans="1:12">
      <c r="A5" s="3" t="s">
        <v>3</v>
      </c>
      <c r="B5" s="92"/>
      <c r="C5" s="92"/>
      <c r="D5" s="92"/>
      <c r="E5" s="92">
        <f>+'0618 Adj Detail'!Q5</f>
        <v>0</v>
      </c>
      <c r="F5" s="92">
        <f>+'0618 Adj Detail'!R5</f>
        <v>0</v>
      </c>
      <c r="G5" s="92">
        <f>+'0618 Adj Detail'!V5</f>
        <v>0</v>
      </c>
      <c r="H5" s="92">
        <f>+'0618 Adj Detail'!W5</f>
        <v>0</v>
      </c>
      <c r="I5" s="92">
        <f>+'0618 Adj Detail'!AE5</f>
        <v>0</v>
      </c>
      <c r="J5" s="92">
        <f>+'0618 Adj Detail'!AF5</f>
        <v>0</v>
      </c>
      <c r="K5" s="92">
        <f>+'0618 Adj Detail'!AJ5</f>
        <v>0</v>
      </c>
      <c r="L5" s="92">
        <f>+'0618 Adj Detail'!AK5</f>
        <v>0</v>
      </c>
    </row>
    <row r="6" spans="1:12" outlineLevel="1">
      <c r="A6" s="4" t="s">
        <v>4</v>
      </c>
      <c r="B6" s="92"/>
      <c r="C6" s="92"/>
      <c r="D6" s="92"/>
      <c r="E6" s="92">
        <f>+'0618 Adj Detail'!Q6</f>
        <v>0</v>
      </c>
      <c r="F6" s="92">
        <f>+'0618 Adj Detail'!R6</f>
        <v>0</v>
      </c>
      <c r="G6" s="92">
        <f>+'0618 Adj Detail'!V6</f>
        <v>0</v>
      </c>
      <c r="H6" s="92">
        <f>+'0618 Adj Detail'!W6</f>
        <v>0</v>
      </c>
      <c r="I6" s="92">
        <f>+'0618 Adj Detail'!AE6</f>
        <v>0</v>
      </c>
      <c r="J6" s="92">
        <f>+'0618 Adj Detail'!AF6</f>
        <v>0</v>
      </c>
      <c r="K6" s="92">
        <f>+'0618 Adj Detail'!AJ6</f>
        <v>0</v>
      </c>
      <c r="L6" s="92">
        <f>+'0618 Adj Detail'!AK6</f>
        <v>0</v>
      </c>
    </row>
    <row r="7" spans="1:12" outlineLevel="1">
      <c r="A7" s="5" t="s">
        <v>5</v>
      </c>
      <c r="B7" s="93">
        <f>+[5]Detail!$C11</f>
        <v>0</v>
      </c>
      <c r="C7" s="93">
        <f>+[5]Detail!$F11</f>
        <v>0</v>
      </c>
      <c r="D7" s="93">
        <f>B7+C7</f>
        <v>0</v>
      </c>
      <c r="E7" s="93">
        <f>+'0618 Adj Detail'!Q7</f>
        <v>0</v>
      </c>
      <c r="F7" s="93">
        <f>+'0618 Adj Detail'!R7</f>
        <v>0</v>
      </c>
      <c r="G7" s="93">
        <f>+'0618 Adj Detail'!V7</f>
        <v>0</v>
      </c>
      <c r="H7" s="93">
        <f>+'0618 Adj Detail'!W7</f>
        <v>0</v>
      </c>
      <c r="I7" s="93">
        <f>+'0618 Adj Detail'!AE7</f>
        <v>0</v>
      </c>
      <c r="J7" s="93">
        <f>+'0618 Adj Detail'!AF7</f>
        <v>0</v>
      </c>
      <c r="K7" s="93">
        <f>+'0618 Adj Detail'!AJ7</f>
        <v>0</v>
      </c>
      <c r="L7" s="93">
        <f>+'0618 Adj Detail'!AK7</f>
        <v>0</v>
      </c>
    </row>
    <row r="8" spans="1:12" outlineLevel="1">
      <c r="A8" s="5" t="s">
        <v>6</v>
      </c>
      <c r="B8" s="93">
        <f>+[5]Detail!$C12</f>
        <v>0</v>
      </c>
      <c r="C8" s="93">
        <f>+[5]Detail!$F12</f>
        <v>0</v>
      </c>
      <c r="D8" s="93">
        <f t="shared" ref="D8:D12" si="0">B8+C8</f>
        <v>0</v>
      </c>
      <c r="E8" s="93">
        <f>+'0618 Adj Detail'!Q8</f>
        <v>0</v>
      </c>
      <c r="F8" s="93">
        <f>+'0618 Adj Detail'!R8</f>
        <v>0</v>
      </c>
      <c r="G8" s="93">
        <f>+'0618 Adj Detail'!V8</f>
        <v>0</v>
      </c>
      <c r="H8" s="93">
        <f>+'0618 Adj Detail'!W8</f>
        <v>0</v>
      </c>
      <c r="I8" s="93">
        <f>+'0618 Adj Detail'!AE8</f>
        <v>0</v>
      </c>
      <c r="J8" s="93">
        <f>+'0618 Adj Detail'!AF8</f>
        <v>0</v>
      </c>
      <c r="K8" s="93">
        <f>+'0618 Adj Detail'!AJ8</f>
        <v>0</v>
      </c>
      <c r="L8" s="93">
        <f>+'0618 Adj Detail'!AK8</f>
        <v>0</v>
      </c>
    </row>
    <row r="9" spans="1:12" outlineLevel="1">
      <c r="A9" s="5" t="s">
        <v>7</v>
      </c>
      <c r="B9" s="93">
        <f>+[5]Detail!$C13</f>
        <v>0</v>
      </c>
      <c r="C9" s="93">
        <f>+[5]Detail!$F13</f>
        <v>0</v>
      </c>
      <c r="D9" s="93">
        <f t="shared" si="0"/>
        <v>0</v>
      </c>
      <c r="E9" s="93">
        <f>+'0618 Adj Detail'!Q9</f>
        <v>0</v>
      </c>
      <c r="F9" s="93">
        <f>+'0618 Adj Detail'!R9</f>
        <v>0</v>
      </c>
      <c r="G9" s="93">
        <f>+'0618 Adj Detail'!V9</f>
        <v>0</v>
      </c>
      <c r="H9" s="93">
        <f>+'0618 Adj Detail'!W9</f>
        <v>0</v>
      </c>
      <c r="I9" s="93">
        <f>+'0618 Adj Detail'!AE9</f>
        <v>0</v>
      </c>
      <c r="J9" s="93">
        <f>+'0618 Adj Detail'!AF9</f>
        <v>0</v>
      </c>
      <c r="K9" s="93">
        <f>+'0618 Adj Detail'!AJ9</f>
        <v>0</v>
      </c>
      <c r="L9" s="93">
        <f>+'0618 Adj Detail'!AK9</f>
        <v>0</v>
      </c>
    </row>
    <row r="10" spans="1:12" outlineLevel="1">
      <c r="A10" s="5" t="s">
        <v>8</v>
      </c>
      <c r="B10" s="93">
        <f>+[5]Detail!$C14-B22</f>
        <v>608721348.10000002</v>
      </c>
      <c r="C10" s="93">
        <f>+[5]Detail!$F14</f>
        <v>0</v>
      </c>
      <c r="D10" s="93">
        <f t="shared" si="0"/>
        <v>608721348.10000002</v>
      </c>
      <c r="E10" s="93">
        <f>+'0618 Adj Detail'!Q10</f>
        <v>-66310575.435853057</v>
      </c>
      <c r="F10" s="93">
        <f>+'0618 Adj Detail'!R10</f>
        <v>542410772.66414702</v>
      </c>
      <c r="G10" s="93">
        <f>+'0618 Adj Detail'!V10</f>
        <v>0</v>
      </c>
      <c r="H10" s="93">
        <f>+'0618 Adj Detail'!W10</f>
        <v>542410772.66414702</v>
      </c>
      <c r="I10" s="93">
        <f>+'0618 Adj Detail'!AE10</f>
        <v>-74122839.936397672</v>
      </c>
      <c r="J10" s="93">
        <f>+'0618 Adj Detail'!AF10</f>
        <v>468287932.72774935</v>
      </c>
      <c r="K10" s="93">
        <f>+'0618 Adj Detail'!AJ10</f>
        <v>-203769906.10787556</v>
      </c>
      <c r="L10" s="93">
        <f>+'0618 Adj Detail'!AK10</f>
        <v>264518026.61987379</v>
      </c>
    </row>
    <row r="11" spans="1:12" outlineLevel="1">
      <c r="A11" s="5" t="s">
        <v>9</v>
      </c>
      <c r="B11" s="93">
        <f>+[5]Detail!$C15-B23</f>
        <v>262558810.91</v>
      </c>
      <c r="C11" s="93">
        <f>+[5]Detail!$F15</f>
        <v>0</v>
      </c>
      <c r="D11" s="93">
        <f t="shared" si="0"/>
        <v>262558810.91</v>
      </c>
      <c r="E11" s="93">
        <f>+'0618 Adj Detail'!Q11</f>
        <v>0</v>
      </c>
      <c r="F11" s="93">
        <f>+'0618 Adj Detail'!R11</f>
        <v>262558810.91</v>
      </c>
      <c r="G11" s="93">
        <f>+'0618 Adj Detail'!V11</f>
        <v>0</v>
      </c>
      <c r="H11" s="93">
        <f>+'0618 Adj Detail'!W11</f>
        <v>262558810.91</v>
      </c>
      <c r="I11" s="93">
        <f>+'0618 Adj Detail'!AE11</f>
        <v>0</v>
      </c>
      <c r="J11" s="93">
        <f>+'0618 Adj Detail'!AF11</f>
        <v>262558810.91</v>
      </c>
      <c r="K11" s="93">
        <f>+'0618 Adj Detail'!AJ11</f>
        <v>-107919188.5883165</v>
      </c>
      <c r="L11" s="93">
        <f>+'0618 Adj Detail'!AK11</f>
        <v>154639622.3216835</v>
      </c>
    </row>
    <row r="12" spans="1:12" outlineLevel="1">
      <c r="A12" s="6" t="s">
        <v>10</v>
      </c>
      <c r="B12" s="93">
        <f>+[5]Detail!$C16-B24</f>
        <v>19988358.649999999</v>
      </c>
      <c r="C12" s="93">
        <f>+[5]Detail!$F16</f>
        <v>0</v>
      </c>
      <c r="D12" s="93">
        <f t="shared" si="0"/>
        <v>19988358.649999999</v>
      </c>
      <c r="E12" s="115">
        <f>+'0618 Adj Detail'!Q12</f>
        <v>0</v>
      </c>
      <c r="F12" s="116">
        <f>+'0618 Adj Detail'!R12</f>
        <v>19988358.649999999</v>
      </c>
      <c r="G12" s="116">
        <f>+'0618 Adj Detail'!V12</f>
        <v>0</v>
      </c>
      <c r="H12" s="116">
        <f>+'0618 Adj Detail'!W12</f>
        <v>19988358.649999999</v>
      </c>
      <c r="I12" s="116">
        <f>+'0618 Adj Detail'!AE12</f>
        <v>0</v>
      </c>
      <c r="J12" s="116">
        <f>+'0618 Adj Detail'!AF12</f>
        <v>19988358.649999999</v>
      </c>
      <c r="K12" s="116">
        <f>+'0618 Adj Detail'!AJ12</f>
        <v>-725123.65427428007</v>
      </c>
      <c r="L12" s="116">
        <f>+'0618 Adj Detail'!AK12</f>
        <v>19263234.995725717</v>
      </c>
    </row>
    <row r="13" spans="1:12" outlineLevel="1">
      <c r="A13" s="5" t="s">
        <v>11</v>
      </c>
      <c r="B13" s="96">
        <f t="shared" ref="B13:L13" si="1">SUM(B7:B12)</f>
        <v>891268517.65999997</v>
      </c>
      <c r="C13" s="96">
        <f t="shared" si="1"/>
        <v>0</v>
      </c>
      <c r="D13" s="96">
        <f t="shared" si="1"/>
        <v>891268517.65999997</v>
      </c>
      <c r="E13" s="96">
        <f t="shared" si="1"/>
        <v>-66310575.435853057</v>
      </c>
      <c r="F13" s="96">
        <f t="shared" si="1"/>
        <v>824957942.22414696</v>
      </c>
      <c r="G13" s="96">
        <f t="shared" si="1"/>
        <v>0</v>
      </c>
      <c r="H13" s="96">
        <f t="shared" si="1"/>
        <v>824957942.22414696</v>
      </c>
      <c r="I13" s="96">
        <f t="shared" si="1"/>
        <v>-74122839.936397672</v>
      </c>
      <c r="J13" s="96">
        <f t="shared" si="1"/>
        <v>750835102.28774929</v>
      </c>
      <c r="K13" s="96">
        <f t="shared" si="1"/>
        <v>-312414218.35046631</v>
      </c>
      <c r="L13" s="96">
        <f t="shared" si="1"/>
        <v>438420883.93728298</v>
      </c>
    </row>
    <row r="14" spans="1:12" outlineLevel="1">
      <c r="A14" s="7" t="s">
        <v>92</v>
      </c>
      <c r="B14" s="97"/>
      <c r="C14" s="97"/>
      <c r="D14" s="97"/>
      <c r="E14" s="92"/>
      <c r="F14" s="97"/>
      <c r="G14" s="97"/>
      <c r="H14" s="97"/>
      <c r="I14" s="97"/>
      <c r="J14" s="97"/>
      <c r="K14" s="97"/>
      <c r="L14" s="97"/>
    </row>
    <row r="15" spans="1:12" outlineLevel="1">
      <c r="A15" s="6" t="s">
        <v>12</v>
      </c>
      <c r="B15" s="93">
        <f>+[5]Detail!$C19</f>
        <v>0</v>
      </c>
      <c r="C15" s="93">
        <f>+[5]Detail!$F19</f>
        <v>0</v>
      </c>
      <c r="D15" s="93">
        <f>B15+C15</f>
        <v>0</v>
      </c>
      <c r="E15" s="115">
        <f>+'0618 Adj Detail'!Q15</f>
        <v>0</v>
      </c>
      <c r="F15" s="116">
        <f>+'0618 Adj Detail'!R15</f>
        <v>0</v>
      </c>
      <c r="G15" s="116">
        <f>+'0618 Adj Detail'!V15</f>
        <v>0</v>
      </c>
      <c r="H15" s="116">
        <f>+'0618 Adj Detail'!W15</f>
        <v>0</v>
      </c>
      <c r="I15" s="116">
        <f>+'0618 Adj Detail'!AE15</f>
        <v>0</v>
      </c>
      <c r="J15" s="116">
        <f>+'0618 Adj Detail'!AF15</f>
        <v>0</v>
      </c>
      <c r="K15" s="116">
        <f>+'0618 Adj Detail'!AJ15</f>
        <v>0</v>
      </c>
      <c r="L15" s="116">
        <f>+'0618 Adj Detail'!AK15</f>
        <v>0</v>
      </c>
    </row>
    <row r="16" spans="1:12" outlineLevel="1">
      <c r="A16" s="5" t="s">
        <v>13</v>
      </c>
      <c r="B16" s="96">
        <f t="shared" ref="B16:L16" si="2">SUM(B15)</f>
        <v>0</v>
      </c>
      <c r="C16" s="96">
        <f t="shared" si="2"/>
        <v>0</v>
      </c>
      <c r="D16" s="96">
        <f t="shared" si="2"/>
        <v>0</v>
      </c>
      <c r="E16" s="92">
        <f t="shared" si="2"/>
        <v>0</v>
      </c>
      <c r="F16" s="92">
        <f t="shared" si="2"/>
        <v>0</v>
      </c>
      <c r="G16" s="92">
        <f t="shared" si="2"/>
        <v>0</v>
      </c>
      <c r="H16" s="92">
        <f t="shared" si="2"/>
        <v>0</v>
      </c>
      <c r="I16" s="92">
        <f t="shared" si="2"/>
        <v>0</v>
      </c>
      <c r="J16" s="92">
        <f t="shared" si="2"/>
        <v>0</v>
      </c>
      <c r="K16" s="92">
        <f t="shared" si="2"/>
        <v>0</v>
      </c>
      <c r="L16" s="92">
        <f t="shared" si="2"/>
        <v>0</v>
      </c>
    </row>
    <row r="17" spans="1:12" outlineLevel="1">
      <c r="A17" s="7" t="s">
        <v>93</v>
      </c>
      <c r="B17" s="97"/>
      <c r="C17" s="97"/>
      <c r="D17" s="97"/>
      <c r="E17" s="92"/>
      <c r="F17" s="93"/>
      <c r="G17" s="93"/>
      <c r="H17" s="93"/>
      <c r="I17" s="93"/>
      <c r="J17" s="93"/>
      <c r="K17" s="93"/>
      <c r="L17" s="93"/>
    </row>
    <row r="18" spans="1:12" outlineLevel="1">
      <c r="A18" s="5" t="s">
        <v>14</v>
      </c>
      <c r="B18" s="93">
        <f>+[5]Detail!$C22</f>
        <v>0</v>
      </c>
      <c r="C18" s="93">
        <f>+[5]Detail!$F22</f>
        <v>0</v>
      </c>
      <c r="D18" s="93"/>
      <c r="E18" s="117">
        <f>+'0618 Adj Detail'!Q18</f>
        <v>0</v>
      </c>
      <c r="F18" s="118">
        <f>+'0618 Adj Detail'!R18</f>
        <v>0</v>
      </c>
      <c r="G18" s="118">
        <f>+'0618 Adj Detail'!V18</f>
        <v>0</v>
      </c>
      <c r="H18" s="118">
        <f>+'0618 Adj Detail'!W18</f>
        <v>0</v>
      </c>
      <c r="I18" s="118">
        <f>+'0618 Adj Detail'!AE18</f>
        <v>0</v>
      </c>
      <c r="J18" s="118">
        <f>+'0618 Adj Detail'!AF18</f>
        <v>0</v>
      </c>
      <c r="K18" s="118">
        <f>+'0618 Adj Detail'!AJ18</f>
        <v>0</v>
      </c>
      <c r="L18" s="118">
        <f>+'0618 Adj Detail'!AK18</f>
        <v>0</v>
      </c>
    </row>
    <row r="19" spans="1:12" outlineLevel="1">
      <c r="A19" s="6" t="s">
        <v>15</v>
      </c>
      <c r="B19" s="93">
        <f>+[5]Detail!$C23</f>
        <v>0</v>
      </c>
      <c r="C19" s="93">
        <f>+[5]Detail!$F23</f>
        <v>0</v>
      </c>
      <c r="D19" s="93">
        <f>B19+C19</f>
        <v>0</v>
      </c>
      <c r="E19" s="115">
        <f>+'0618 Adj Detail'!Q19</f>
        <v>0</v>
      </c>
      <c r="F19" s="116">
        <f>+'0618 Adj Detail'!R19</f>
        <v>0</v>
      </c>
      <c r="G19" s="116">
        <f>+'0618 Adj Detail'!V19</f>
        <v>0</v>
      </c>
      <c r="H19" s="116">
        <f>+'0618 Adj Detail'!W19</f>
        <v>0</v>
      </c>
      <c r="I19" s="116">
        <f>+'0618 Adj Detail'!AE19</f>
        <v>0</v>
      </c>
      <c r="J19" s="116">
        <f>+'0618 Adj Detail'!AF19</f>
        <v>0</v>
      </c>
      <c r="K19" s="116">
        <f>+'0618 Adj Detail'!AJ19</f>
        <v>0</v>
      </c>
      <c r="L19" s="116">
        <f>+'0618 Adj Detail'!AK19</f>
        <v>0</v>
      </c>
    </row>
    <row r="20" spans="1:12" outlineLevel="1">
      <c r="A20" s="5" t="s">
        <v>16</v>
      </c>
      <c r="B20" s="96">
        <f t="shared" ref="B20:L20" si="3">SUM(B18:B19)</f>
        <v>0</v>
      </c>
      <c r="C20" s="96">
        <f t="shared" si="3"/>
        <v>0</v>
      </c>
      <c r="D20" s="96">
        <f t="shared" si="3"/>
        <v>0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L20" s="92">
        <f t="shared" si="3"/>
        <v>0</v>
      </c>
    </row>
    <row r="21" spans="1:12" s="62" customFormat="1" outlineLevel="1">
      <c r="A21" s="7" t="s">
        <v>94</v>
      </c>
      <c r="B21" s="119"/>
      <c r="C21" s="119"/>
      <c r="D21" s="119"/>
      <c r="E21" s="92"/>
      <c r="F21" s="92"/>
      <c r="G21" s="92"/>
      <c r="H21" s="92"/>
      <c r="I21" s="92"/>
      <c r="J21" s="92"/>
      <c r="K21" s="92"/>
      <c r="L21" s="92"/>
    </row>
    <row r="22" spans="1:12" s="62" customFormat="1" outlineLevel="1">
      <c r="A22" s="5" t="s">
        <v>111</v>
      </c>
      <c r="B22" s="119">
        <f>+'line 3'!H3</f>
        <v>27645660.73</v>
      </c>
      <c r="C22" s="119"/>
      <c r="D22" s="93">
        <f t="shared" ref="D22:D24" si="4">B22+C22</f>
        <v>27645660.73</v>
      </c>
      <c r="E22" s="119">
        <f>+'0618 Adj Detail'!Q22</f>
        <v>-27645660.73</v>
      </c>
      <c r="F22" s="118">
        <f>+'0618 Adj Detail'!R22</f>
        <v>0</v>
      </c>
      <c r="G22" s="118">
        <f>+'0618 Adj Detail'!V22</f>
        <v>0</v>
      </c>
      <c r="H22" s="118">
        <f>+'0618 Adj Detail'!W22</f>
        <v>0</v>
      </c>
      <c r="I22" s="118">
        <f>+'0618 Adj Detail'!AE22</f>
        <v>0</v>
      </c>
      <c r="J22" s="118">
        <f>+'0618 Adj Detail'!AF22</f>
        <v>0</v>
      </c>
      <c r="K22" s="118">
        <f>+'0618 Adj Detail'!AJ22</f>
        <v>0</v>
      </c>
      <c r="L22" s="118">
        <f>+'0618 Adj Detail'!AK22</f>
        <v>0</v>
      </c>
    </row>
    <row r="23" spans="1:12" s="62" customFormat="1" outlineLevel="1">
      <c r="A23" s="5" t="s">
        <v>112</v>
      </c>
      <c r="B23" s="119">
        <f>+'line 3'!H7</f>
        <v>14692044.85</v>
      </c>
      <c r="C23" s="119"/>
      <c r="D23" s="93">
        <f t="shared" si="4"/>
        <v>14692044.85</v>
      </c>
      <c r="E23" s="119">
        <f>+'0618 Adj Detail'!Q23</f>
        <v>-14692044.85</v>
      </c>
      <c r="F23" s="119">
        <f>+'0618 Adj Detail'!R23</f>
        <v>0</v>
      </c>
      <c r="G23" s="119">
        <f>+'0618 Adj Detail'!V23</f>
        <v>0</v>
      </c>
      <c r="H23" s="119">
        <f>+'0618 Adj Detail'!W23</f>
        <v>0</v>
      </c>
      <c r="I23" s="119">
        <f>+'0618 Adj Detail'!AE23</f>
        <v>0</v>
      </c>
      <c r="J23" s="119">
        <f>+'0618 Adj Detail'!AF23</f>
        <v>0</v>
      </c>
      <c r="K23" s="119">
        <f>+'0618 Adj Detail'!AJ23</f>
        <v>0</v>
      </c>
      <c r="L23" s="119">
        <f>+'0618 Adj Detail'!AK23</f>
        <v>0</v>
      </c>
    </row>
    <row r="24" spans="1:12" s="62" customFormat="1" outlineLevel="1">
      <c r="A24" s="5" t="s">
        <v>113</v>
      </c>
      <c r="B24" s="119">
        <f>+'line 3'!H9</f>
        <v>1210199.25</v>
      </c>
      <c r="C24" s="119"/>
      <c r="D24" s="93">
        <f t="shared" si="4"/>
        <v>1210199.25</v>
      </c>
      <c r="E24" s="119">
        <f>+'0618 Adj Detail'!Q24</f>
        <v>-1210199.25</v>
      </c>
      <c r="F24" s="119">
        <f>+'0618 Adj Detail'!R24</f>
        <v>0</v>
      </c>
      <c r="G24" s="119">
        <f>+'0618 Adj Detail'!V24</f>
        <v>0</v>
      </c>
      <c r="H24" s="119">
        <f>+'0618 Adj Detail'!W24</f>
        <v>0</v>
      </c>
      <c r="I24" s="119">
        <f>+'0618 Adj Detail'!AE24</f>
        <v>0</v>
      </c>
      <c r="J24" s="119">
        <f>+'0618 Adj Detail'!AF24</f>
        <v>0</v>
      </c>
      <c r="K24" s="119">
        <f>+'0618 Adj Detail'!AJ24</f>
        <v>0</v>
      </c>
      <c r="L24" s="119">
        <f>+'0618 Adj Detail'!AK24</f>
        <v>0</v>
      </c>
    </row>
    <row r="25" spans="1:12" s="62" customFormat="1" outlineLevel="1">
      <c r="A25" s="6" t="s">
        <v>97</v>
      </c>
      <c r="B25" s="120">
        <f>+'line 3'!H11</f>
        <v>337358.42</v>
      </c>
      <c r="C25" s="120"/>
      <c r="D25" s="116">
        <f t="shared" ref="D25" si="5">B25+C25</f>
        <v>337358.42</v>
      </c>
      <c r="E25" s="120">
        <f>+'0618 Adj Detail'!Q25</f>
        <v>-337358.42</v>
      </c>
      <c r="F25" s="120">
        <f>+'0618 Adj Detail'!R25</f>
        <v>0</v>
      </c>
      <c r="G25" s="120">
        <f>+'0618 Adj Detail'!V25</f>
        <v>0</v>
      </c>
      <c r="H25" s="120">
        <f>+'0618 Adj Detail'!W25</f>
        <v>0</v>
      </c>
      <c r="I25" s="120">
        <f>+'0618 Adj Detail'!AE25</f>
        <v>0</v>
      </c>
      <c r="J25" s="120">
        <f>+'0618 Adj Detail'!AF25</f>
        <v>0</v>
      </c>
      <c r="K25" s="120">
        <f>+'0618 Adj Detail'!AJ25</f>
        <v>0</v>
      </c>
      <c r="L25" s="120">
        <f>+'0618 Adj Detail'!AK25</f>
        <v>0</v>
      </c>
    </row>
    <row r="26" spans="1:12" s="62" customFormat="1" outlineLevel="1">
      <c r="A26" s="5" t="s">
        <v>13</v>
      </c>
      <c r="B26" s="119">
        <f>SUM(B22:B25)</f>
        <v>43885263.25</v>
      </c>
      <c r="C26" s="119">
        <f t="shared" ref="C26:G26" si="6">SUM(C22:C25)</f>
        <v>0</v>
      </c>
      <c r="D26" s="119">
        <f t="shared" si="6"/>
        <v>43885263.25</v>
      </c>
      <c r="E26" s="119">
        <f t="shared" si="6"/>
        <v>-43885263.25</v>
      </c>
      <c r="F26" s="119">
        <f t="shared" si="6"/>
        <v>0</v>
      </c>
      <c r="G26" s="119">
        <f t="shared" si="6"/>
        <v>0</v>
      </c>
      <c r="H26" s="119">
        <f t="shared" ref="H26" si="7">SUM(H22:H25)</f>
        <v>0</v>
      </c>
      <c r="I26" s="119">
        <f t="shared" ref="I26" si="8">SUM(I22:I25)</f>
        <v>0</v>
      </c>
      <c r="J26" s="119">
        <f t="shared" ref="J26" si="9">SUM(J22:J25)</f>
        <v>0</v>
      </c>
      <c r="K26" s="119">
        <f t="shared" ref="K26" si="10">SUM(K22:K25)</f>
        <v>0</v>
      </c>
      <c r="L26" s="119">
        <f t="shared" ref="L26" si="11">SUM(L22:L25)</f>
        <v>0</v>
      </c>
    </row>
    <row r="27" spans="1:12" s="62" customFormat="1" outlineLevel="1">
      <c r="A27" s="7" t="s">
        <v>96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s="62" customFormat="1" outlineLevel="1">
      <c r="A28" s="6" t="s">
        <v>110</v>
      </c>
      <c r="B28" s="120">
        <f>+'[4]CBR Model'!$CT$16</f>
        <v>6040609.7400000002</v>
      </c>
      <c r="C28" s="120"/>
      <c r="D28" s="116">
        <f t="shared" ref="D28" si="12">B28+C28</f>
        <v>6040609.7400000002</v>
      </c>
      <c r="E28" s="120">
        <f>+'0618 Adj Detail'!Q28</f>
        <v>49900.240000000005</v>
      </c>
      <c r="F28" s="120">
        <f>+'0618 Adj Detail'!R28</f>
        <v>6090509.9800000004</v>
      </c>
      <c r="G28" s="120">
        <f>+'0618 Adj Detail'!V28</f>
        <v>0</v>
      </c>
      <c r="H28" s="120">
        <f>+'0618 Adj Detail'!W28</f>
        <v>6090509.9800000004</v>
      </c>
      <c r="I28" s="120">
        <f>+'0618 Adj Detail'!AE28</f>
        <v>-726144.25846888963</v>
      </c>
      <c r="J28" s="120">
        <f>+'0618 Adj Detail'!AF28</f>
        <v>5364365.7215311108</v>
      </c>
      <c r="K28" s="120">
        <f>+'0618 Adj Detail'!AJ28</f>
        <v>0</v>
      </c>
      <c r="L28" s="120">
        <f>+'0618 Adj Detail'!AK28</f>
        <v>5364365.7215311108</v>
      </c>
    </row>
    <row r="29" spans="1:12" s="62" customFormat="1" outlineLevel="1">
      <c r="A29" s="5" t="s">
        <v>350</v>
      </c>
      <c r="B29" s="119">
        <f>SUM(B28)</f>
        <v>6040609.7400000002</v>
      </c>
      <c r="C29" s="119">
        <f t="shared" ref="C29:L29" si="13">SUM(C28)</f>
        <v>0</v>
      </c>
      <c r="D29" s="119">
        <f t="shared" si="13"/>
        <v>6040609.7400000002</v>
      </c>
      <c r="E29" s="119">
        <f t="shared" si="13"/>
        <v>49900.240000000005</v>
      </c>
      <c r="F29" s="119">
        <f t="shared" si="13"/>
        <v>6090509.9800000004</v>
      </c>
      <c r="G29" s="119">
        <f t="shared" si="13"/>
        <v>0</v>
      </c>
      <c r="H29" s="119">
        <f t="shared" si="13"/>
        <v>6090509.9800000004</v>
      </c>
      <c r="I29" s="119">
        <f t="shared" si="13"/>
        <v>-726144.25846888963</v>
      </c>
      <c r="J29" s="119">
        <f t="shared" si="13"/>
        <v>5364365.7215311108</v>
      </c>
      <c r="K29" s="119">
        <f t="shared" si="13"/>
        <v>0</v>
      </c>
      <c r="L29" s="119">
        <f t="shared" si="13"/>
        <v>5364365.7215311108</v>
      </c>
    </row>
    <row r="30" spans="1:12" outlineLevel="1">
      <c r="A30" s="7" t="s">
        <v>95</v>
      </c>
      <c r="B30" s="97"/>
      <c r="C30" s="97"/>
      <c r="D30" s="97"/>
      <c r="E30" s="92"/>
      <c r="F30" s="93"/>
      <c r="G30" s="93"/>
      <c r="H30" s="93"/>
      <c r="I30" s="93"/>
      <c r="J30" s="93"/>
      <c r="K30" s="93"/>
      <c r="L30" s="93"/>
    </row>
    <row r="31" spans="1:12" outlineLevel="1">
      <c r="A31" s="5" t="s">
        <v>109</v>
      </c>
      <c r="B31" s="93">
        <f>+[5]Detail!$C26</f>
        <v>0</v>
      </c>
      <c r="C31" s="93">
        <f>+[5]Detail!$F26</f>
        <v>0</v>
      </c>
      <c r="D31" s="93">
        <f t="shared" ref="D31" si="14">B31+C31</f>
        <v>0</v>
      </c>
      <c r="E31" s="92">
        <f>+'0618 Adj Detail'!Q31</f>
        <v>0</v>
      </c>
      <c r="F31" s="93">
        <f>+'0618 Adj Detail'!R31</f>
        <v>0</v>
      </c>
      <c r="G31" s="93">
        <f>+'0618 Adj Detail'!V31</f>
        <v>0</v>
      </c>
      <c r="H31" s="93">
        <f>+'0618 Adj Detail'!W31</f>
        <v>0</v>
      </c>
      <c r="I31" s="93">
        <f>+'0618 Adj Detail'!AE31</f>
        <v>0</v>
      </c>
      <c r="J31" s="93">
        <f>+'0618 Adj Detail'!AF31</f>
        <v>0</v>
      </c>
      <c r="K31" s="93">
        <f>+'0618 Adj Detail'!AJ31</f>
        <v>0</v>
      </c>
      <c r="L31" s="93">
        <f>+'0618 Adj Detail'!AK31</f>
        <v>0</v>
      </c>
    </row>
    <row r="32" spans="1:12" outlineLevel="1">
      <c r="A32" s="60" t="s">
        <v>98</v>
      </c>
      <c r="B32" s="93">
        <f>+[5]Detail!$C27</f>
        <v>0</v>
      </c>
      <c r="C32" s="93">
        <f>+[5]Detail!$F27</f>
        <v>0</v>
      </c>
      <c r="D32" s="93">
        <f t="shared" ref="D32:D38" si="15">B32+C32</f>
        <v>0</v>
      </c>
      <c r="E32" s="92">
        <f>+'0618 Adj Detail'!Q32</f>
        <v>0</v>
      </c>
      <c r="F32" s="93">
        <f>+'0618 Adj Detail'!R32</f>
        <v>0</v>
      </c>
      <c r="G32" s="93">
        <f>+'0618 Adj Detail'!V32</f>
        <v>0</v>
      </c>
      <c r="H32" s="93">
        <f>+'0618 Adj Detail'!W32</f>
        <v>0</v>
      </c>
      <c r="I32" s="93">
        <f>+'0618 Adj Detail'!AE32</f>
        <v>0</v>
      </c>
      <c r="J32" s="93">
        <f>+'0618 Adj Detail'!AF32</f>
        <v>0</v>
      </c>
      <c r="K32" s="93">
        <f>+'0618 Adj Detail'!AJ32</f>
        <v>0</v>
      </c>
      <c r="L32" s="93">
        <f>+'0618 Adj Detail'!AK32</f>
        <v>0</v>
      </c>
    </row>
    <row r="33" spans="1:12" outlineLevel="1">
      <c r="A33" s="5" t="s">
        <v>99</v>
      </c>
      <c r="B33" s="93">
        <f>+[5]Detail!$C28</f>
        <v>0</v>
      </c>
      <c r="C33" s="93">
        <f>+[5]Detail!$F28</f>
        <v>0</v>
      </c>
      <c r="D33" s="93">
        <f t="shared" si="15"/>
        <v>0</v>
      </c>
      <c r="E33" s="92">
        <f>+'0618 Adj Detail'!Q33</f>
        <v>0</v>
      </c>
      <c r="F33" s="93">
        <f>+'0618 Adj Detail'!R33</f>
        <v>0</v>
      </c>
      <c r="G33" s="93">
        <f>+'0618 Adj Detail'!V33</f>
        <v>0</v>
      </c>
      <c r="H33" s="93">
        <f>+'0618 Adj Detail'!W33</f>
        <v>0</v>
      </c>
      <c r="I33" s="93">
        <f>+'0618 Adj Detail'!AE33</f>
        <v>0</v>
      </c>
      <c r="J33" s="93">
        <f>+'0618 Adj Detail'!AF33</f>
        <v>0</v>
      </c>
      <c r="K33" s="93">
        <f>+'0618 Adj Detail'!AJ33</f>
        <v>0</v>
      </c>
      <c r="L33" s="93">
        <f>+'0618 Adj Detail'!AK33</f>
        <v>0</v>
      </c>
    </row>
    <row r="34" spans="1:12" outlineLevel="1">
      <c r="A34" s="5" t="s">
        <v>100</v>
      </c>
      <c r="B34" s="93">
        <f>+[5]Detail!$C29</f>
        <v>0</v>
      </c>
      <c r="C34" s="93">
        <f>+[5]Detail!$F29</f>
        <v>0</v>
      </c>
      <c r="D34" s="93">
        <f t="shared" si="15"/>
        <v>0</v>
      </c>
      <c r="E34" s="92">
        <f>+'0618 Adj Detail'!Q34</f>
        <v>0</v>
      </c>
      <c r="F34" s="93">
        <f>+'0618 Adj Detail'!R34</f>
        <v>0</v>
      </c>
      <c r="G34" s="93">
        <f>+'0618 Adj Detail'!V34</f>
        <v>0</v>
      </c>
      <c r="H34" s="93">
        <f>+'0618 Adj Detail'!W34</f>
        <v>0</v>
      </c>
      <c r="I34" s="93">
        <f>+'0618 Adj Detail'!AE34</f>
        <v>0</v>
      </c>
      <c r="J34" s="93">
        <f>+'0618 Adj Detail'!AF34</f>
        <v>0</v>
      </c>
      <c r="K34" s="93">
        <f>+'0618 Adj Detail'!AJ34</f>
        <v>0</v>
      </c>
      <c r="L34" s="93">
        <f>+'0618 Adj Detail'!AK34</f>
        <v>0</v>
      </c>
    </row>
    <row r="35" spans="1:12" outlineLevel="1">
      <c r="A35" s="5" t="s">
        <v>101</v>
      </c>
      <c r="B35" s="93">
        <f>+[5]Detail!$C30</f>
        <v>0</v>
      </c>
      <c r="C35" s="93">
        <f>+[5]Detail!$F30</f>
        <v>0</v>
      </c>
      <c r="D35" s="93">
        <f t="shared" si="15"/>
        <v>0</v>
      </c>
      <c r="E35" s="92">
        <f>+'0618 Adj Detail'!Q35</f>
        <v>0</v>
      </c>
      <c r="F35" s="93">
        <f>+'0618 Adj Detail'!R35</f>
        <v>0</v>
      </c>
      <c r="G35" s="93">
        <f>+'0618 Adj Detail'!V35</f>
        <v>0</v>
      </c>
      <c r="H35" s="93">
        <f>+'0618 Adj Detail'!W35</f>
        <v>0</v>
      </c>
      <c r="I35" s="93">
        <f>+'0618 Adj Detail'!AE35</f>
        <v>0</v>
      </c>
      <c r="J35" s="93">
        <f>+'0618 Adj Detail'!AF35</f>
        <v>0</v>
      </c>
      <c r="K35" s="93">
        <f>+'0618 Adj Detail'!AJ35</f>
        <v>0</v>
      </c>
      <c r="L35" s="93">
        <f>+'0618 Adj Detail'!AK35</f>
        <v>0</v>
      </c>
    </row>
    <row r="36" spans="1:12" outlineLevel="1">
      <c r="A36" s="60" t="s">
        <v>102</v>
      </c>
      <c r="B36" s="93">
        <f>+[5]Detail!$C31</f>
        <v>0</v>
      </c>
      <c r="C36" s="93">
        <f>+[5]Detail!$F31</f>
        <v>0</v>
      </c>
      <c r="D36" s="93">
        <f t="shared" si="15"/>
        <v>0</v>
      </c>
      <c r="E36" s="92">
        <f>+'0618 Adj Detail'!Q36</f>
        <v>0</v>
      </c>
      <c r="F36" s="93">
        <f>+'0618 Adj Detail'!R36</f>
        <v>0</v>
      </c>
      <c r="G36" s="93">
        <f>+'0618 Adj Detail'!V36</f>
        <v>0</v>
      </c>
      <c r="H36" s="93">
        <f>+'0618 Adj Detail'!W36</f>
        <v>0</v>
      </c>
      <c r="I36" s="93">
        <f>+'0618 Adj Detail'!AE36</f>
        <v>0</v>
      </c>
      <c r="J36" s="93">
        <f>+'0618 Adj Detail'!AF36</f>
        <v>0</v>
      </c>
      <c r="K36" s="93">
        <f>+'0618 Adj Detail'!AJ36</f>
        <v>0</v>
      </c>
      <c r="L36" s="93">
        <f>+'0618 Adj Detail'!AK36</f>
        <v>0</v>
      </c>
    </row>
    <row r="37" spans="1:12" outlineLevel="1">
      <c r="A37" s="60" t="s">
        <v>103</v>
      </c>
      <c r="B37" s="93">
        <f>+[5]Detail!$C32</f>
        <v>0</v>
      </c>
      <c r="C37" s="93">
        <f>+[5]Detail!$F32</f>
        <v>0</v>
      </c>
      <c r="D37" s="93">
        <f t="shared" si="15"/>
        <v>0</v>
      </c>
      <c r="E37" s="92">
        <f>+'0618 Adj Detail'!Q37</f>
        <v>0</v>
      </c>
      <c r="F37" s="93">
        <f>+'0618 Adj Detail'!R37</f>
        <v>0</v>
      </c>
      <c r="G37" s="93">
        <f>+'0618 Adj Detail'!V37</f>
        <v>0</v>
      </c>
      <c r="H37" s="93">
        <f>+'0618 Adj Detail'!W37</f>
        <v>0</v>
      </c>
      <c r="I37" s="93">
        <f>+'0618 Adj Detail'!AE37</f>
        <v>0</v>
      </c>
      <c r="J37" s="93">
        <f>+'0618 Adj Detail'!AF37</f>
        <v>0</v>
      </c>
      <c r="K37" s="93">
        <f>+'0618 Adj Detail'!AJ37</f>
        <v>0</v>
      </c>
      <c r="L37" s="93">
        <f>+'0618 Adj Detail'!AK37</f>
        <v>0</v>
      </c>
    </row>
    <row r="38" spans="1:12" outlineLevel="1">
      <c r="A38" s="5" t="s">
        <v>104</v>
      </c>
      <c r="B38" s="93">
        <f>+[5]Detail!$C33</f>
        <v>918934.09</v>
      </c>
      <c r="C38" s="93">
        <f>+[5]Detail!$F33</f>
        <v>0</v>
      </c>
      <c r="D38" s="93">
        <f t="shared" si="15"/>
        <v>918934.09</v>
      </c>
      <c r="E38" s="92">
        <f>+'0618 Adj Detail'!Q38</f>
        <v>0</v>
      </c>
      <c r="F38" s="93">
        <f>+'0618 Adj Detail'!R38</f>
        <v>918934.09</v>
      </c>
      <c r="G38" s="93">
        <f>+'0618 Adj Detail'!V38</f>
        <v>0</v>
      </c>
      <c r="H38" s="93">
        <f>+'0618 Adj Detail'!W38</f>
        <v>918934.09</v>
      </c>
      <c r="I38" s="93">
        <f>+'0618 Adj Detail'!AE38</f>
        <v>0</v>
      </c>
      <c r="J38" s="93">
        <f>+'0618 Adj Detail'!AF38</f>
        <v>918934.09</v>
      </c>
      <c r="K38" s="93">
        <f>+'0618 Adj Detail'!AJ38</f>
        <v>0</v>
      </c>
      <c r="L38" s="93">
        <f>+'0618 Adj Detail'!AK38</f>
        <v>918934.09</v>
      </c>
    </row>
    <row r="39" spans="1:12" outlineLevel="1">
      <c r="A39" s="5" t="s">
        <v>105</v>
      </c>
      <c r="B39" s="93">
        <f>+[5]Detail!$C34</f>
        <v>3494857.6999999899</v>
      </c>
      <c r="C39" s="93">
        <f>+[5]Detail!$F34</f>
        <v>0</v>
      </c>
      <c r="D39" s="93">
        <f t="shared" ref="D39:D43" si="16">B39+C39</f>
        <v>3494857.6999999899</v>
      </c>
      <c r="E39" s="92">
        <f>+'0618 Adj Detail'!Q39</f>
        <v>0</v>
      </c>
      <c r="F39" s="93">
        <f>+'0618 Adj Detail'!R39</f>
        <v>3494857.6999999899</v>
      </c>
      <c r="G39" s="93">
        <f>+'0618 Adj Detail'!V39</f>
        <v>0</v>
      </c>
      <c r="H39" s="93">
        <f>+'0618 Adj Detail'!W39</f>
        <v>3494857.6999999899</v>
      </c>
      <c r="I39" s="93">
        <f>+'0618 Adj Detail'!AE39</f>
        <v>0</v>
      </c>
      <c r="J39" s="93">
        <f>+'0618 Adj Detail'!AF39</f>
        <v>3494857.6999999899</v>
      </c>
      <c r="K39" s="93">
        <f>+'0618 Adj Detail'!AJ39</f>
        <v>0</v>
      </c>
      <c r="L39" s="93">
        <f>+'0618 Adj Detail'!AK39</f>
        <v>3494857.6999999899</v>
      </c>
    </row>
    <row r="40" spans="1:12" outlineLevel="1">
      <c r="A40" s="5" t="s">
        <v>106</v>
      </c>
      <c r="B40" s="93">
        <f>+[5]Detail!$C35</f>
        <v>980025</v>
      </c>
      <c r="C40" s="93">
        <f>+[5]Detail!$F35</f>
        <v>0</v>
      </c>
      <c r="D40" s="93">
        <f t="shared" si="16"/>
        <v>980025</v>
      </c>
      <c r="E40" s="92">
        <f>+'0618 Adj Detail'!Q40</f>
        <v>0</v>
      </c>
      <c r="F40" s="93">
        <f>+'0618 Adj Detail'!R40</f>
        <v>980025</v>
      </c>
      <c r="G40" s="93">
        <f>+'0618 Adj Detail'!V40</f>
        <v>0</v>
      </c>
      <c r="H40" s="93">
        <f>+'0618 Adj Detail'!W40</f>
        <v>980025</v>
      </c>
      <c r="I40" s="93">
        <f>+'0618 Adj Detail'!AE40</f>
        <v>2.6077032089233398E-8</v>
      </c>
      <c r="J40" s="93">
        <f>+'0618 Adj Detail'!AF40</f>
        <v>980025.00000002608</v>
      </c>
      <c r="K40" s="93">
        <f>+'0618 Adj Detail'!AJ40</f>
        <v>-980025</v>
      </c>
      <c r="L40" s="93">
        <f>+'0618 Adj Detail'!AK40</f>
        <v>2.6077032089233398E-8</v>
      </c>
    </row>
    <row r="41" spans="1:12" outlineLevel="1">
      <c r="A41" s="5" t="s">
        <v>157</v>
      </c>
      <c r="B41" s="93">
        <f>+[5]Detail!$I$36-B25-B28</f>
        <v>54201.809999990277</v>
      </c>
      <c r="C41" s="93">
        <f>+[5]Detail!$F36</f>
        <v>0</v>
      </c>
      <c r="D41" s="93">
        <f t="shared" si="16"/>
        <v>54201.809999990277</v>
      </c>
      <c r="E41" s="92">
        <f>+'0618 Adj Detail'!Q41</f>
        <v>0</v>
      </c>
      <c r="F41" s="93">
        <f>+'0618 Adj Detail'!R41</f>
        <v>54201.809999990277</v>
      </c>
      <c r="G41" s="93">
        <f>+'0618 Adj Detail'!V41</f>
        <v>0</v>
      </c>
      <c r="H41" s="93">
        <f>+'0618 Adj Detail'!W41</f>
        <v>54201.809999990277</v>
      </c>
      <c r="I41" s="93">
        <f>+'0618 Adj Detail'!AE41</f>
        <v>0</v>
      </c>
      <c r="J41" s="93">
        <f>+'0618 Adj Detail'!AF41</f>
        <v>54201.809999990277</v>
      </c>
      <c r="K41" s="93">
        <f>+'0618 Adj Detail'!AJ41</f>
        <v>0</v>
      </c>
      <c r="L41" s="93">
        <f>+'0618 Adj Detail'!AK41</f>
        <v>54201.809999990277</v>
      </c>
    </row>
    <row r="42" spans="1:12" s="53" customFormat="1" outlineLevel="1">
      <c r="A42" s="5" t="s">
        <v>107</v>
      </c>
      <c r="B42" s="93">
        <f>+[5]Detail!$C37</f>
        <v>-28047940.379999999</v>
      </c>
      <c r="C42" s="93">
        <f>+[5]Detail!$F37</f>
        <v>0</v>
      </c>
      <c r="D42" s="93">
        <f t="shared" si="16"/>
        <v>-28047940.379999999</v>
      </c>
      <c r="E42" s="119">
        <f>+'0618 Adj Detail'!Q42</f>
        <v>34403618.449999996</v>
      </c>
      <c r="F42" s="93">
        <f>+'0618 Adj Detail'!R42</f>
        <v>6355678.0699999966</v>
      </c>
      <c r="G42" s="93">
        <f>+'0618 Adj Detail'!V42</f>
        <v>0</v>
      </c>
      <c r="H42" s="93">
        <f>+'0618 Adj Detail'!W42</f>
        <v>6355678.0699999966</v>
      </c>
      <c r="I42" s="93">
        <f>+'0618 Adj Detail'!AE42</f>
        <v>-5733223.3599999985</v>
      </c>
      <c r="J42" s="93">
        <f>+'0618 Adj Detail'!AF42</f>
        <v>622454.7099999981</v>
      </c>
      <c r="K42" s="93">
        <f>+'0618 Adj Detail'!AJ42</f>
        <v>0</v>
      </c>
      <c r="L42" s="93">
        <f>+'0618 Adj Detail'!AK42</f>
        <v>622454.7099999981</v>
      </c>
    </row>
    <row r="43" spans="1:12" outlineLevel="1">
      <c r="A43" s="60" t="s">
        <v>108</v>
      </c>
      <c r="B43" s="93">
        <f>+[5]Detail!$C38</f>
        <v>-10523931</v>
      </c>
      <c r="C43" s="93">
        <f>+[5]Detail!$F38</f>
        <v>0</v>
      </c>
      <c r="D43" s="93">
        <f t="shared" si="16"/>
        <v>-10523931</v>
      </c>
      <c r="E43" s="92">
        <f>+'0618 Adj Detail'!Q43</f>
        <v>0</v>
      </c>
      <c r="F43" s="93">
        <f>+'0618 Adj Detail'!R43</f>
        <v>-10523931</v>
      </c>
      <c r="G43" s="93">
        <f>+'0618 Adj Detail'!V43</f>
        <v>0</v>
      </c>
      <c r="H43" s="93">
        <f>+'0618 Adj Detail'!W43</f>
        <v>-10523931</v>
      </c>
      <c r="I43" s="93">
        <f>+'0618 Adj Detail'!AE43</f>
        <v>10523931</v>
      </c>
      <c r="J43" s="93">
        <f>+'0618 Adj Detail'!AF43</f>
        <v>0</v>
      </c>
      <c r="K43" s="93">
        <f>+'0618 Adj Detail'!AJ43</f>
        <v>0</v>
      </c>
      <c r="L43" s="93">
        <f>+'0618 Adj Detail'!AK43</f>
        <v>0</v>
      </c>
    </row>
    <row r="44" spans="1:12" outlineLevel="1">
      <c r="A44" s="8" t="s">
        <v>349</v>
      </c>
      <c r="B44" s="96">
        <f t="shared" ref="B44:L44" si="17">SUM(B31:B43)</f>
        <v>-33123852.78000002</v>
      </c>
      <c r="C44" s="96">
        <f t="shared" si="17"/>
        <v>0</v>
      </c>
      <c r="D44" s="96">
        <f t="shared" si="17"/>
        <v>-33123852.78000002</v>
      </c>
      <c r="E44" s="96">
        <f t="shared" si="17"/>
        <v>34403618.449999996</v>
      </c>
      <c r="F44" s="96">
        <f t="shared" si="17"/>
        <v>1279765.6699999757</v>
      </c>
      <c r="G44" s="96">
        <f t="shared" si="17"/>
        <v>0</v>
      </c>
      <c r="H44" s="96">
        <f t="shared" si="17"/>
        <v>1279765.6699999757</v>
      </c>
      <c r="I44" s="96">
        <f t="shared" si="17"/>
        <v>4790707.6400000276</v>
      </c>
      <c r="J44" s="96">
        <f t="shared" si="17"/>
        <v>6070473.3100000042</v>
      </c>
      <c r="K44" s="96">
        <f t="shared" si="17"/>
        <v>-980025</v>
      </c>
      <c r="L44" s="96">
        <f t="shared" si="17"/>
        <v>5090448.3100000042</v>
      </c>
    </row>
    <row r="45" spans="1:12" ht="15.75" thickBot="1">
      <c r="A45" s="9" t="s">
        <v>17</v>
      </c>
      <c r="B45" s="28">
        <f>B44+B13+B20+B16+B26+B29</f>
        <v>908070537.87</v>
      </c>
      <c r="C45" s="66">
        <f t="shared" ref="C45:L45" si="18">C44+C13+C20+C16+C26+C29</f>
        <v>0</v>
      </c>
      <c r="D45" s="66">
        <f t="shared" si="18"/>
        <v>908070537.87</v>
      </c>
      <c r="E45" s="66">
        <f t="shared" si="18"/>
        <v>-75742319.995853066</v>
      </c>
      <c r="F45" s="66">
        <f t="shared" si="18"/>
        <v>832328217.87414694</v>
      </c>
      <c r="G45" s="66">
        <f t="shared" si="18"/>
        <v>0</v>
      </c>
      <c r="H45" s="66">
        <f t="shared" si="18"/>
        <v>832328217.87414694</v>
      </c>
      <c r="I45" s="66">
        <f t="shared" si="18"/>
        <v>-70058276.554866537</v>
      </c>
      <c r="J45" s="66">
        <f t="shared" si="18"/>
        <v>762269941.31928051</v>
      </c>
      <c r="K45" s="66">
        <f t="shared" si="18"/>
        <v>-313394243.35046631</v>
      </c>
      <c r="L45" s="66">
        <f t="shared" si="18"/>
        <v>448875697.96881407</v>
      </c>
    </row>
    <row r="46" spans="1:12" ht="15.75" thickTop="1">
      <c r="A46" s="33" t="s">
        <v>67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10" t="s">
        <v>18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7" t="s">
        <v>19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5" t="s">
        <v>20</v>
      </c>
      <c r="B49" s="23">
        <f>+[5]Detail!$C44</f>
        <v>0</v>
      </c>
      <c r="C49" s="23">
        <f>+[5]Detail!$F44</f>
        <v>0</v>
      </c>
      <c r="D49" s="23">
        <f t="shared" ref="D49:D50" si="19">B49+C49</f>
        <v>0</v>
      </c>
      <c r="E49" s="23">
        <f>+'0618 Adj Detail'!Q49</f>
        <v>0</v>
      </c>
      <c r="F49" s="65">
        <f>+'0618 Adj Detail'!R49</f>
        <v>0</v>
      </c>
      <c r="G49" s="65">
        <f>+'0618 Adj Detail'!V49</f>
        <v>0</v>
      </c>
      <c r="H49" s="65">
        <f>+'0618 Adj Detail'!W49</f>
        <v>0</v>
      </c>
      <c r="I49" s="65">
        <f>+'0618 Adj Detail'!AE49</f>
        <v>0</v>
      </c>
      <c r="J49" s="65">
        <f>+'0618 Adj Detail'!AF49</f>
        <v>0</v>
      </c>
      <c r="K49" s="65">
        <f>+'0618 Adj Detail'!AJ49</f>
        <v>0</v>
      </c>
      <c r="L49" s="65">
        <f>+'0618 Adj Detail'!AK49</f>
        <v>0</v>
      </c>
    </row>
    <row r="50" spans="1:12">
      <c r="A50" s="6" t="s">
        <v>21</v>
      </c>
      <c r="B50" s="23">
        <f>+[5]Detail!$C45</f>
        <v>0</v>
      </c>
      <c r="C50" s="23">
        <f>+[5]Detail!$F45</f>
        <v>0</v>
      </c>
      <c r="D50" s="23">
        <f t="shared" si="19"/>
        <v>0</v>
      </c>
      <c r="E50" s="23">
        <f>+'0618 Adj Detail'!Q50</f>
        <v>0</v>
      </c>
      <c r="F50" s="23">
        <f>+'0618 Adj Detail'!R50</f>
        <v>0</v>
      </c>
      <c r="G50" s="65">
        <f>+'0618 Adj Detail'!V50</f>
        <v>0</v>
      </c>
      <c r="H50" s="65">
        <f>+'0618 Adj Detail'!W50</f>
        <v>0</v>
      </c>
      <c r="I50" s="65">
        <f>+'0618 Adj Detail'!AE50</f>
        <v>0</v>
      </c>
      <c r="J50" s="65">
        <f>+'0618 Adj Detail'!AF50</f>
        <v>0</v>
      </c>
      <c r="K50" s="65">
        <f>+'0618 Adj Detail'!AJ50</f>
        <v>0</v>
      </c>
      <c r="L50" s="65">
        <f>+'0618 Adj Detail'!AK50</f>
        <v>0</v>
      </c>
    </row>
    <row r="51" spans="1:12">
      <c r="A51" s="5" t="s">
        <v>22</v>
      </c>
      <c r="B51" s="21">
        <f t="shared" ref="B51:D51" si="20">SUM(B49:B50)</f>
        <v>0</v>
      </c>
      <c r="C51" s="21">
        <f t="shared" si="20"/>
        <v>0</v>
      </c>
      <c r="D51" s="21">
        <f t="shared" si="20"/>
        <v>0</v>
      </c>
      <c r="E51" s="21">
        <f>SUM(E49:E50)</f>
        <v>0</v>
      </c>
      <c r="F51" s="21">
        <f t="shared" ref="F51:L51" si="21">SUM(F49:F50)</f>
        <v>0</v>
      </c>
      <c r="G51" s="21">
        <f t="shared" si="21"/>
        <v>0</v>
      </c>
      <c r="H51" s="21">
        <f t="shared" si="21"/>
        <v>0</v>
      </c>
      <c r="I51" s="21">
        <f t="shared" si="21"/>
        <v>0</v>
      </c>
      <c r="J51" s="21">
        <f t="shared" si="21"/>
        <v>0</v>
      </c>
      <c r="K51" s="21">
        <f t="shared" si="21"/>
        <v>0</v>
      </c>
      <c r="L51" s="21">
        <f t="shared" si="21"/>
        <v>0</v>
      </c>
    </row>
    <row r="52" spans="1:12">
      <c r="A52" s="7" t="s">
        <v>23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5" t="s">
        <v>24</v>
      </c>
      <c r="B53" s="23">
        <f>+[5]Detail!$C48</f>
        <v>0</v>
      </c>
      <c r="C53" s="23">
        <f>+[5]Detail!$F48</f>
        <v>0</v>
      </c>
      <c r="D53" s="23">
        <f t="shared" ref="D53:D59" si="22">B53+C53</f>
        <v>0</v>
      </c>
      <c r="E53" s="23">
        <f>+'0618 Adj Detail'!Q53</f>
        <v>0</v>
      </c>
      <c r="F53" s="23">
        <f>+'0618 Adj Detail'!R53</f>
        <v>0</v>
      </c>
      <c r="G53" s="65">
        <f>+'0618 Adj Detail'!V53</f>
        <v>0</v>
      </c>
      <c r="H53" s="65">
        <f>+'0618 Adj Detail'!W53</f>
        <v>0</v>
      </c>
      <c r="I53" s="65">
        <f>+'0618 Adj Detail'!AE53</f>
        <v>0</v>
      </c>
      <c r="J53" s="65">
        <f>+'0618 Adj Detail'!AF53</f>
        <v>0</v>
      </c>
      <c r="K53" s="65">
        <f>+'0618 Adj Detail'!AJ53</f>
        <v>0</v>
      </c>
      <c r="L53" s="65">
        <f>+'0618 Adj Detail'!AK53</f>
        <v>0</v>
      </c>
    </row>
    <row r="54" spans="1:12">
      <c r="A54" s="5" t="s">
        <v>25</v>
      </c>
      <c r="B54" s="23">
        <f>+[5]Detail!$C49</f>
        <v>0</v>
      </c>
      <c r="C54" s="23">
        <f>+[5]Detail!$F49</f>
        <v>0</v>
      </c>
      <c r="D54" s="23">
        <f t="shared" si="22"/>
        <v>0</v>
      </c>
      <c r="E54" s="23">
        <f>+'0618 Adj Detail'!Q54</f>
        <v>0</v>
      </c>
      <c r="F54" s="23">
        <f>+'0618 Adj Detail'!R54</f>
        <v>0</v>
      </c>
      <c r="G54" s="65">
        <f>+'0618 Adj Detail'!V54</f>
        <v>0</v>
      </c>
      <c r="H54" s="65">
        <f>+'0618 Adj Detail'!W54</f>
        <v>0</v>
      </c>
      <c r="I54" s="65">
        <f>+'0618 Adj Detail'!AE54</f>
        <v>0</v>
      </c>
      <c r="J54" s="65">
        <f>+'0618 Adj Detail'!AF54</f>
        <v>0</v>
      </c>
      <c r="K54" s="65">
        <f>+'0618 Adj Detail'!AJ54</f>
        <v>0</v>
      </c>
      <c r="L54" s="65">
        <f>+'0618 Adj Detail'!AK54</f>
        <v>0</v>
      </c>
    </row>
    <row r="55" spans="1:12">
      <c r="A55" s="5" t="s">
        <v>26</v>
      </c>
      <c r="B55" s="23">
        <f>+[5]Detail!$C50</f>
        <v>293933173.32999998</v>
      </c>
      <c r="C55" s="23">
        <f>+[5]Detail!$F50</f>
        <v>0</v>
      </c>
      <c r="D55" s="23">
        <f t="shared" si="22"/>
        <v>293933173.32999998</v>
      </c>
      <c r="E55" s="23">
        <f>+'0618 Adj Detail'!Q55</f>
        <v>0</v>
      </c>
      <c r="F55" s="23">
        <f>+'0618 Adj Detail'!R55</f>
        <v>293933173.32999998</v>
      </c>
      <c r="G55" s="65">
        <f>+'0618 Adj Detail'!V55</f>
        <v>0</v>
      </c>
      <c r="H55" s="65">
        <f>+'0618 Adj Detail'!W55</f>
        <v>293933173.32999998</v>
      </c>
      <c r="I55" s="65">
        <f>+'0618 Adj Detail'!AE55</f>
        <v>-52430660.205415428</v>
      </c>
      <c r="J55" s="65">
        <f>+'0618 Adj Detail'!AF55</f>
        <v>241502513.12458456</v>
      </c>
      <c r="K55" s="65">
        <f>+'0618 Adj Detail'!AJ55</f>
        <v>-241502513.12458456</v>
      </c>
      <c r="L55" s="65">
        <f>+'0618 Adj Detail'!AK55</f>
        <v>0</v>
      </c>
    </row>
    <row r="56" spans="1:12">
      <c r="A56" s="5" t="s">
        <v>27</v>
      </c>
      <c r="B56" s="23">
        <f>+[5]Detail!$C51</f>
        <v>68011.45</v>
      </c>
      <c r="C56" s="23">
        <f>+[5]Detail!$F51</f>
        <v>0</v>
      </c>
      <c r="D56" s="23">
        <f t="shared" si="22"/>
        <v>68011.45</v>
      </c>
      <c r="E56" s="23">
        <f>+'0618 Adj Detail'!Q56</f>
        <v>-67951</v>
      </c>
      <c r="F56" s="23">
        <f>+'0618 Adj Detail'!R56</f>
        <v>60.44999999999709</v>
      </c>
      <c r="G56" s="65">
        <f>+'0618 Adj Detail'!V56</f>
        <v>0</v>
      </c>
      <c r="H56" s="65">
        <f>+'0618 Adj Detail'!W56</f>
        <v>60.44999999999709</v>
      </c>
      <c r="I56" s="65">
        <f>+'0618 Adj Detail'!AE56</f>
        <v>0</v>
      </c>
      <c r="J56" s="65">
        <f>+'0618 Adj Detail'!AF56</f>
        <v>60.44999999999709</v>
      </c>
      <c r="K56" s="65">
        <f>+'0618 Adj Detail'!AJ56</f>
        <v>-60.44999999999709</v>
      </c>
      <c r="L56" s="65">
        <f>+'0618 Adj Detail'!AK56</f>
        <v>0</v>
      </c>
    </row>
    <row r="57" spans="1:12">
      <c r="A57" s="5" t="s">
        <v>28</v>
      </c>
      <c r="B57" s="23">
        <f>+[5]Detail!$C52</f>
        <v>27103688.1599999</v>
      </c>
      <c r="C57" s="23">
        <f>+[5]Detail!$F52</f>
        <v>0</v>
      </c>
      <c r="D57" s="23">
        <f t="shared" si="22"/>
        <v>27103688.1599999</v>
      </c>
      <c r="E57" s="23">
        <f>+'0618 Adj Detail'!Q57</f>
        <v>15209594.6</v>
      </c>
      <c r="F57" s="23">
        <f>+'0618 Adj Detail'!R57</f>
        <v>42313282.759999901</v>
      </c>
      <c r="G57" s="65">
        <f>+'0618 Adj Detail'!V57</f>
        <v>0</v>
      </c>
      <c r="H57" s="65">
        <f>+'0618 Adj Detail'!W57</f>
        <v>42313282.759999901</v>
      </c>
      <c r="I57" s="65">
        <f>+'0618 Adj Detail'!AE57</f>
        <v>0</v>
      </c>
      <c r="J57" s="65">
        <f>+'0618 Adj Detail'!AF57</f>
        <v>42313282.759999901</v>
      </c>
      <c r="K57" s="65">
        <f>+'0618 Adj Detail'!AJ57</f>
        <v>-42313282.759999901</v>
      </c>
      <c r="L57" s="65">
        <f>+'0618 Adj Detail'!AK57</f>
        <v>0</v>
      </c>
    </row>
    <row r="58" spans="1:12">
      <c r="A58" s="5" t="s">
        <v>29</v>
      </c>
      <c r="B58" s="23">
        <f>+[5]Detail!$C53</f>
        <v>38238336.079999998</v>
      </c>
      <c r="C58" s="23">
        <f>+[5]Detail!$F53</f>
        <v>0</v>
      </c>
      <c r="D58" s="23">
        <f t="shared" si="22"/>
        <v>38238336.079999998</v>
      </c>
      <c r="E58" s="23">
        <f>+'0618 Adj Detail'!Q58</f>
        <v>0</v>
      </c>
      <c r="F58" s="23">
        <f>+'0618 Adj Detail'!R58</f>
        <v>38238336.079999998</v>
      </c>
      <c r="G58" s="65">
        <f>+'0618 Adj Detail'!V58</f>
        <v>0</v>
      </c>
      <c r="H58" s="65">
        <f>+'0618 Adj Detail'!W58</f>
        <v>38238336.079999998</v>
      </c>
      <c r="I58" s="65">
        <f>+'0618 Adj Detail'!AE58</f>
        <v>0</v>
      </c>
      <c r="J58" s="65">
        <f>+'0618 Adj Detail'!AF58</f>
        <v>38238336.079999998</v>
      </c>
      <c r="K58" s="65">
        <f>+'0618 Adj Detail'!AJ58</f>
        <v>-38238336.079999998</v>
      </c>
      <c r="L58" s="65">
        <f>+'0618 Adj Detail'!AK58</f>
        <v>0</v>
      </c>
    </row>
    <row r="59" spans="1:12">
      <c r="A59" s="6" t="s">
        <v>30</v>
      </c>
      <c r="B59" s="23">
        <f>+[5]Detail!$C54</f>
        <v>-33831434.049999997</v>
      </c>
      <c r="C59" s="23">
        <f>+[5]Detail!$F54</f>
        <v>0</v>
      </c>
      <c r="D59" s="23">
        <f t="shared" si="22"/>
        <v>-33831434.049999997</v>
      </c>
      <c r="E59" s="23">
        <f>+'0618 Adj Detail'!Q59</f>
        <v>0</v>
      </c>
      <c r="F59" s="23">
        <f>+'0618 Adj Detail'!R59</f>
        <v>-33831434.049999997</v>
      </c>
      <c r="G59" s="65">
        <f>+'0618 Adj Detail'!V59</f>
        <v>0</v>
      </c>
      <c r="H59" s="65">
        <f>+'0618 Adj Detail'!W59</f>
        <v>-33831434.049999997</v>
      </c>
      <c r="I59" s="65">
        <f>+'0618 Adj Detail'!AE59</f>
        <v>0</v>
      </c>
      <c r="J59" s="65">
        <f>+'0618 Adj Detail'!AF59</f>
        <v>-33831434.049999997</v>
      </c>
      <c r="K59" s="65">
        <f>+'0618 Adj Detail'!AJ59</f>
        <v>33831434.049999997</v>
      </c>
      <c r="L59" s="65">
        <f>+'0618 Adj Detail'!AK59</f>
        <v>0</v>
      </c>
    </row>
    <row r="60" spans="1:12">
      <c r="A60" s="5" t="s">
        <v>31</v>
      </c>
      <c r="B60" s="21">
        <f t="shared" ref="B60:D60" si="23">SUM(B53:B59)</f>
        <v>325511774.96999985</v>
      </c>
      <c r="C60" s="21">
        <f t="shared" si="23"/>
        <v>0</v>
      </c>
      <c r="D60" s="21">
        <f t="shared" si="23"/>
        <v>325511774.96999985</v>
      </c>
      <c r="E60" s="21">
        <f>SUM(E53:E59)</f>
        <v>15141643.6</v>
      </c>
      <c r="F60" s="21">
        <f t="shared" ref="F60:L60" si="24">SUM(F53:F59)</f>
        <v>340653418.56999981</v>
      </c>
      <c r="G60" s="21">
        <f t="shared" si="24"/>
        <v>0</v>
      </c>
      <c r="H60" s="21">
        <f t="shared" si="24"/>
        <v>340653418.56999981</v>
      </c>
      <c r="I60" s="21">
        <f t="shared" si="24"/>
        <v>-52430660.205415428</v>
      </c>
      <c r="J60" s="21">
        <f t="shared" si="24"/>
        <v>288222758.36458445</v>
      </c>
      <c r="K60" s="21">
        <f t="shared" si="24"/>
        <v>-288222758.36458445</v>
      </c>
      <c r="L60" s="21">
        <f t="shared" si="24"/>
        <v>0</v>
      </c>
    </row>
    <row r="61" spans="1:12">
      <c r="A61" s="7" t="s">
        <v>32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6" t="s">
        <v>33</v>
      </c>
      <c r="B62" s="23">
        <f>+[5]Detail!$C57</f>
        <v>0</v>
      </c>
      <c r="C62" s="23">
        <f>+[5]Detail!$F57</f>
        <v>0</v>
      </c>
      <c r="D62" s="23">
        <f>B62+C62</f>
        <v>0</v>
      </c>
      <c r="E62" s="23">
        <f>+'0618 Adj Detail'!Q62</f>
        <v>0</v>
      </c>
      <c r="F62" s="23">
        <f>+'0618 Adj Detail'!R62</f>
        <v>0</v>
      </c>
      <c r="G62" s="65">
        <f>+'0618 Adj Detail'!V62</f>
        <v>0</v>
      </c>
      <c r="H62" s="65">
        <f>+'0618 Adj Detail'!W62</f>
        <v>0</v>
      </c>
      <c r="I62" s="65">
        <f>+'0618 Adj Detail'!AE62</f>
        <v>0</v>
      </c>
      <c r="J62" s="65">
        <f>+'0618 Adj Detail'!AF62</f>
        <v>0</v>
      </c>
      <c r="K62" s="65">
        <f>+'0618 Adj Detail'!AJ62</f>
        <v>0</v>
      </c>
      <c r="L62" s="65">
        <f>+'0618 Adj Detail'!AK62</f>
        <v>0</v>
      </c>
    </row>
    <row r="63" spans="1:12">
      <c r="A63" s="5" t="s">
        <v>34</v>
      </c>
      <c r="B63" s="21">
        <f t="shared" ref="B63:D63" si="25">SUM(B62)</f>
        <v>0</v>
      </c>
      <c r="C63" s="21">
        <f t="shared" si="25"/>
        <v>0</v>
      </c>
      <c r="D63" s="21">
        <f t="shared" si="25"/>
        <v>0</v>
      </c>
      <c r="E63" s="21">
        <f>SUM(E62)</f>
        <v>0</v>
      </c>
      <c r="F63" s="21">
        <f t="shared" ref="F63:L63" si="26">SUM(F62)</f>
        <v>0</v>
      </c>
      <c r="G63" s="21">
        <f t="shared" si="26"/>
        <v>0</v>
      </c>
      <c r="H63" s="21">
        <f t="shared" si="26"/>
        <v>0</v>
      </c>
      <c r="I63" s="21">
        <f t="shared" si="26"/>
        <v>0</v>
      </c>
      <c r="J63" s="21">
        <f t="shared" si="26"/>
        <v>0</v>
      </c>
      <c r="K63" s="21">
        <f t="shared" si="26"/>
        <v>0</v>
      </c>
      <c r="L63" s="21">
        <f t="shared" si="26"/>
        <v>0</v>
      </c>
    </row>
    <row r="64" spans="1:12">
      <c r="A64" s="7" t="s">
        <v>35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6" t="s">
        <v>36</v>
      </c>
      <c r="B65" s="23">
        <f>+[5]Detail!$C60</f>
        <v>0</v>
      </c>
      <c r="C65" s="23">
        <f>+[5]Detail!$F60</f>
        <v>0</v>
      </c>
      <c r="D65" s="23">
        <f>B65+C65</f>
        <v>0</v>
      </c>
      <c r="E65" s="23">
        <f>+'0618 Adj Detail'!Q65</f>
        <v>0</v>
      </c>
      <c r="F65" s="23">
        <f>+'0618 Adj Detail'!R65</f>
        <v>0</v>
      </c>
      <c r="G65" s="65">
        <f>+'0618 Adj Detail'!V65</f>
        <v>0</v>
      </c>
      <c r="H65" s="65">
        <f>+'0618 Adj Detail'!W65</f>
        <v>0</v>
      </c>
      <c r="I65" s="65">
        <f>+'0618 Adj Detail'!AE65</f>
        <v>0</v>
      </c>
      <c r="J65" s="65">
        <f>+'0618 Adj Detail'!AF65</f>
        <v>0</v>
      </c>
      <c r="K65" s="65">
        <f>+'0618 Adj Detail'!AJ65</f>
        <v>0</v>
      </c>
      <c r="L65" s="65">
        <f>+'0618 Adj Detail'!AK65</f>
        <v>0</v>
      </c>
    </row>
    <row r="66" spans="1:12">
      <c r="A66" s="6" t="s">
        <v>37</v>
      </c>
      <c r="B66" s="29">
        <f t="shared" ref="B66:C66" si="27">SUM(B65)</f>
        <v>0</v>
      </c>
      <c r="C66" s="29">
        <f t="shared" si="27"/>
        <v>0</v>
      </c>
      <c r="D66" s="29"/>
      <c r="E66" s="29">
        <f>SUM(E65)</f>
        <v>0</v>
      </c>
      <c r="F66" s="29">
        <f t="shared" ref="F66:L66" si="28">SUM(F65)</f>
        <v>0</v>
      </c>
      <c r="G66" s="29">
        <f t="shared" si="28"/>
        <v>0</v>
      </c>
      <c r="H66" s="29">
        <f t="shared" si="28"/>
        <v>0</v>
      </c>
      <c r="I66" s="29">
        <f t="shared" si="28"/>
        <v>0</v>
      </c>
      <c r="J66" s="29">
        <f t="shared" si="28"/>
        <v>0</v>
      </c>
      <c r="K66" s="29">
        <f t="shared" si="28"/>
        <v>0</v>
      </c>
      <c r="L66" s="29">
        <f t="shared" si="28"/>
        <v>0</v>
      </c>
    </row>
    <row r="67" spans="1:12">
      <c r="A67" s="10" t="s">
        <v>38</v>
      </c>
      <c r="B67" s="24">
        <f t="shared" ref="B67:D67" si="29">B66+B63+B60+B51</f>
        <v>325511774.96999985</v>
      </c>
      <c r="C67" s="24">
        <f t="shared" si="29"/>
        <v>0</v>
      </c>
      <c r="D67" s="24">
        <f t="shared" si="29"/>
        <v>325511774.96999985</v>
      </c>
      <c r="E67" s="24">
        <f>E66+E63+E60+E51</f>
        <v>15141643.6</v>
      </c>
      <c r="F67" s="24">
        <f t="shared" ref="F67:L67" si="30">F66+F63+F60+F51</f>
        <v>340653418.56999981</v>
      </c>
      <c r="G67" s="24">
        <f t="shared" si="30"/>
        <v>0</v>
      </c>
      <c r="H67" s="24">
        <f t="shared" si="30"/>
        <v>340653418.56999981</v>
      </c>
      <c r="I67" s="24">
        <f t="shared" si="30"/>
        <v>-52430660.205415428</v>
      </c>
      <c r="J67" s="24">
        <f t="shared" si="30"/>
        <v>288222758.36458445</v>
      </c>
      <c r="K67" s="24">
        <f t="shared" si="30"/>
        <v>-288222758.36458445</v>
      </c>
      <c r="L67" s="24">
        <f t="shared" si="30"/>
        <v>0</v>
      </c>
    </row>
    <row r="68" spans="1:12">
      <c r="A68" s="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ht="15.75" thickBot="1">
      <c r="A69" s="9" t="s">
        <v>39</v>
      </c>
      <c r="B69" s="26">
        <f t="shared" ref="B69:D69" si="31">B45-B67</f>
        <v>582558762.9000001</v>
      </c>
      <c r="C69" s="26">
        <f t="shared" si="31"/>
        <v>0</v>
      </c>
      <c r="D69" s="26">
        <f t="shared" si="31"/>
        <v>582558762.9000001</v>
      </c>
      <c r="E69" s="26">
        <f>E45-E67</f>
        <v>-90883963.59585306</v>
      </c>
      <c r="F69" s="26">
        <f t="shared" ref="F69:L69" si="32">F45-F67</f>
        <v>491674799.30414712</v>
      </c>
      <c r="G69" s="26">
        <f t="shared" si="32"/>
        <v>0</v>
      </c>
      <c r="H69" s="26">
        <f t="shared" si="32"/>
        <v>491674799.30414712</v>
      </c>
      <c r="I69" s="26">
        <f t="shared" si="32"/>
        <v>-17627616.34945111</v>
      </c>
      <c r="J69" s="26">
        <f t="shared" si="32"/>
        <v>474047182.95469606</v>
      </c>
      <c r="K69" s="26">
        <f t="shared" si="32"/>
        <v>-25171484.985881865</v>
      </c>
      <c r="L69" s="26">
        <f t="shared" si="32"/>
        <v>448875697.96881407</v>
      </c>
    </row>
    <row r="70" spans="1:12" ht="15.75" thickTop="1">
      <c r="A70" s="5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10" t="s">
        <v>40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5" t="s">
        <v>41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7" t="s">
        <v>158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5" t="s">
        <v>159</v>
      </c>
      <c r="B74" s="23">
        <f>+[5]Detail!$C69</f>
        <v>0</v>
      </c>
      <c r="C74" s="23">
        <f>+[5]Detail!$F69</f>
        <v>0</v>
      </c>
      <c r="D74" s="23">
        <f t="shared" ref="D74:D138" si="33">B74+C74</f>
        <v>0</v>
      </c>
      <c r="E74" s="23">
        <f>+'0618 Adj Detail'!Q74</f>
        <v>0</v>
      </c>
      <c r="F74" s="23">
        <f>+'0618 Adj Detail'!R74</f>
        <v>0</v>
      </c>
      <c r="G74" s="65">
        <f>+'0618 Adj Detail'!V74</f>
        <v>0</v>
      </c>
      <c r="H74" s="65">
        <f>+'0618 Adj Detail'!W74</f>
        <v>0</v>
      </c>
      <c r="I74" s="65">
        <f>+'0618 Adj Detail'!AE74</f>
        <v>0</v>
      </c>
      <c r="J74" s="65">
        <f>+'0618 Adj Detail'!AF74</f>
        <v>0</v>
      </c>
      <c r="K74" s="65">
        <f>+'0618 Adj Detail'!AJ74</f>
        <v>0</v>
      </c>
      <c r="L74" s="65">
        <f>+'0618 Adj Detail'!AK74</f>
        <v>0</v>
      </c>
    </row>
    <row r="75" spans="1:12">
      <c r="A75" s="5" t="s">
        <v>160</v>
      </c>
      <c r="B75" s="23">
        <f>+[5]Detail!$C70</f>
        <v>0</v>
      </c>
      <c r="C75" s="23">
        <f>+[5]Detail!$F70</f>
        <v>0</v>
      </c>
      <c r="D75" s="23">
        <f t="shared" si="33"/>
        <v>0</v>
      </c>
      <c r="E75" s="23">
        <f>+'0618 Adj Detail'!Q75</f>
        <v>0</v>
      </c>
      <c r="F75" s="23">
        <f>+'0618 Adj Detail'!R75</f>
        <v>0</v>
      </c>
      <c r="G75" s="65">
        <f>+'0618 Adj Detail'!V75</f>
        <v>0</v>
      </c>
      <c r="H75" s="65">
        <f>+'0618 Adj Detail'!W75</f>
        <v>0</v>
      </c>
      <c r="I75" s="65">
        <f>+'0618 Adj Detail'!AE75</f>
        <v>0</v>
      </c>
      <c r="J75" s="65">
        <f>+'0618 Adj Detail'!AF75</f>
        <v>0</v>
      </c>
      <c r="K75" s="65">
        <f>+'0618 Adj Detail'!AJ75</f>
        <v>0</v>
      </c>
      <c r="L75" s="65">
        <f>+'0618 Adj Detail'!AK75</f>
        <v>0</v>
      </c>
    </row>
    <row r="76" spans="1:12">
      <c r="A76" s="5" t="s">
        <v>161</v>
      </c>
      <c r="B76" s="23">
        <f>+[5]Detail!$C71</f>
        <v>0</v>
      </c>
      <c r="C76" s="23">
        <f>+[5]Detail!$F71</f>
        <v>0</v>
      </c>
      <c r="D76" s="23">
        <f t="shared" si="33"/>
        <v>0</v>
      </c>
      <c r="E76" s="23">
        <f>+'0618 Adj Detail'!Q76</f>
        <v>0</v>
      </c>
      <c r="F76" s="23">
        <f>+'0618 Adj Detail'!R76</f>
        <v>0</v>
      </c>
      <c r="G76" s="65">
        <f>+'0618 Adj Detail'!V76</f>
        <v>0</v>
      </c>
      <c r="H76" s="65">
        <f>+'0618 Adj Detail'!W76</f>
        <v>0</v>
      </c>
      <c r="I76" s="65">
        <f>+'0618 Adj Detail'!AE76</f>
        <v>0</v>
      </c>
      <c r="J76" s="65">
        <f>+'0618 Adj Detail'!AF76</f>
        <v>0</v>
      </c>
      <c r="K76" s="65">
        <f>+'0618 Adj Detail'!AJ76</f>
        <v>0</v>
      </c>
      <c r="L76" s="65">
        <f>+'0618 Adj Detail'!AK76</f>
        <v>0</v>
      </c>
    </row>
    <row r="77" spans="1:12">
      <c r="A77" s="5" t="s">
        <v>162</v>
      </c>
      <c r="B77" s="23">
        <f>+[5]Detail!$C72</f>
        <v>0</v>
      </c>
      <c r="C77" s="23">
        <f>+[5]Detail!$F72</f>
        <v>0</v>
      </c>
      <c r="D77" s="23">
        <f t="shared" si="33"/>
        <v>0</v>
      </c>
      <c r="E77" s="23">
        <f>+'0618 Adj Detail'!Q77</f>
        <v>0</v>
      </c>
      <c r="F77" s="23">
        <f>+'0618 Adj Detail'!R77</f>
        <v>0</v>
      </c>
      <c r="G77" s="65">
        <f>+'0618 Adj Detail'!V77</f>
        <v>0</v>
      </c>
      <c r="H77" s="65">
        <f>+'0618 Adj Detail'!W77</f>
        <v>0</v>
      </c>
      <c r="I77" s="65">
        <f>+'0618 Adj Detail'!AE77</f>
        <v>0</v>
      </c>
      <c r="J77" s="65">
        <f>+'0618 Adj Detail'!AF77</f>
        <v>0</v>
      </c>
      <c r="K77" s="65">
        <f>+'0618 Adj Detail'!AJ77</f>
        <v>0</v>
      </c>
      <c r="L77" s="65">
        <f>+'0618 Adj Detail'!AK77</f>
        <v>0</v>
      </c>
    </row>
    <row r="78" spans="1:12">
      <c r="A78" s="5" t="s">
        <v>163</v>
      </c>
      <c r="B78" s="23">
        <f>+[5]Detail!$C73</f>
        <v>0</v>
      </c>
      <c r="C78" s="23">
        <f>+[5]Detail!$F73</f>
        <v>0</v>
      </c>
      <c r="D78" s="23">
        <f t="shared" si="33"/>
        <v>0</v>
      </c>
      <c r="E78" s="23">
        <f>+'0618 Adj Detail'!Q78</f>
        <v>0</v>
      </c>
      <c r="F78" s="23">
        <f>+'0618 Adj Detail'!R78</f>
        <v>0</v>
      </c>
      <c r="G78" s="65">
        <f>+'0618 Adj Detail'!V78</f>
        <v>0</v>
      </c>
      <c r="H78" s="65">
        <f>+'0618 Adj Detail'!W78</f>
        <v>0</v>
      </c>
      <c r="I78" s="65">
        <f>+'0618 Adj Detail'!AE78</f>
        <v>0</v>
      </c>
      <c r="J78" s="65">
        <f>+'0618 Adj Detail'!AF78</f>
        <v>0</v>
      </c>
      <c r="K78" s="65">
        <f>+'0618 Adj Detail'!AJ78</f>
        <v>0</v>
      </c>
      <c r="L78" s="65">
        <f>+'0618 Adj Detail'!AK78</f>
        <v>0</v>
      </c>
    </row>
    <row r="79" spans="1:12">
      <c r="A79" s="5" t="s">
        <v>164</v>
      </c>
      <c r="B79" s="23">
        <f>+[5]Detail!$C74</f>
        <v>0</v>
      </c>
      <c r="C79" s="23">
        <f>+[5]Detail!$F74</f>
        <v>0</v>
      </c>
      <c r="D79" s="23">
        <f t="shared" si="33"/>
        <v>0</v>
      </c>
      <c r="E79" s="23">
        <f>+'0618 Adj Detail'!Q79</f>
        <v>0</v>
      </c>
      <c r="F79" s="23">
        <f>+'0618 Adj Detail'!R79</f>
        <v>0</v>
      </c>
      <c r="G79" s="65">
        <f>+'0618 Adj Detail'!V79</f>
        <v>0</v>
      </c>
      <c r="H79" s="65">
        <f>+'0618 Adj Detail'!W79</f>
        <v>0</v>
      </c>
      <c r="I79" s="65">
        <f>+'0618 Adj Detail'!AE79</f>
        <v>0</v>
      </c>
      <c r="J79" s="65">
        <f>+'0618 Adj Detail'!AF79</f>
        <v>0</v>
      </c>
      <c r="K79" s="65">
        <f>+'0618 Adj Detail'!AJ79</f>
        <v>0</v>
      </c>
      <c r="L79" s="65">
        <f>+'0618 Adj Detail'!AK79</f>
        <v>0</v>
      </c>
    </row>
    <row r="80" spans="1:12">
      <c r="A80" s="5" t="s">
        <v>165</v>
      </c>
      <c r="B80" s="23">
        <f>+[5]Detail!$C75</f>
        <v>0</v>
      </c>
      <c r="C80" s="23">
        <f>+[5]Detail!$F75</f>
        <v>0</v>
      </c>
      <c r="D80" s="23">
        <f t="shared" si="33"/>
        <v>0</v>
      </c>
      <c r="E80" s="23">
        <f>+'0618 Adj Detail'!Q80</f>
        <v>0</v>
      </c>
      <c r="F80" s="23">
        <f>+'0618 Adj Detail'!R80</f>
        <v>0</v>
      </c>
      <c r="G80" s="65">
        <f>+'0618 Adj Detail'!V80</f>
        <v>0</v>
      </c>
      <c r="H80" s="65">
        <f>+'0618 Adj Detail'!W80</f>
        <v>0</v>
      </c>
      <c r="I80" s="65">
        <f>+'0618 Adj Detail'!AE80</f>
        <v>0</v>
      </c>
      <c r="J80" s="65">
        <f>+'0618 Adj Detail'!AF80</f>
        <v>0</v>
      </c>
      <c r="K80" s="65">
        <f>+'0618 Adj Detail'!AJ80</f>
        <v>0</v>
      </c>
      <c r="L80" s="65">
        <f>+'0618 Adj Detail'!AK80</f>
        <v>0</v>
      </c>
    </row>
    <row r="81" spans="1:12">
      <c r="A81" s="5" t="s">
        <v>166</v>
      </c>
      <c r="B81" s="23">
        <f>+[5]Detail!$C76</f>
        <v>0</v>
      </c>
      <c r="C81" s="23">
        <f>+[5]Detail!$F76</f>
        <v>0</v>
      </c>
      <c r="D81" s="23">
        <f t="shared" si="33"/>
        <v>0</v>
      </c>
      <c r="E81" s="23">
        <f>+'0618 Adj Detail'!Q81</f>
        <v>0</v>
      </c>
      <c r="F81" s="23">
        <f>+'0618 Adj Detail'!R81</f>
        <v>0</v>
      </c>
      <c r="G81" s="65">
        <f>+'0618 Adj Detail'!V81</f>
        <v>0</v>
      </c>
      <c r="H81" s="65">
        <f>+'0618 Adj Detail'!W81</f>
        <v>0</v>
      </c>
      <c r="I81" s="65">
        <f>+'0618 Adj Detail'!AE81</f>
        <v>0</v>
      </c>
      <c r="J81" s="65">
        <f>+'0618 Adj Detail'!AF81</f>
        <v>0</v>
      </c>
      <c r="K81" s="65">
        <f>+'0618 Adj Detail'!AJ81</f>
        <v>0</v>
      </c>
      <c r="L81" s="65">
        <f>+'0618 Adj Detail'!AK81</f>
        <v>0</v>
      </c>
    </row>
    <row r="82" spans="1:12">
      <c r="A82" s="5" t="s">
        <v>167</v>
      </c>
      <c r="B82" s="23">
        <f>+[5]Detail!$C77</f>
        <v>0</v>
      </c>
      <c r="C82" s="23">
        <f>+[5]Detail!$F77</f>
        <v>0</v>
      </c>
      <c r="D82" s="23">
        <f t="shared" si="33"/>
        <v>0</v>
      </c>
      <c r="E82" s="23">
        <f>+'0618 Adj Detail'!Q82</f>
        <v>0</v>
      </c>
      <c r="F82" s="23">
        <f>+'0618 Adj Detail'!R82</f>
        <v>0</v>
      </c>
      <c r="G82" s="65">
        <f>+'0618 Adj Detail'!V82</f>
        <v>0</v>
      </c>
      <c r="H82" s="65">
        <f>+'0618 Adj Detail'!W82</f>
        <v>0</v>
      </c>
      <c r="I82" s="65">
        <f>+'0618 Adj Detail'!AE82</f>
        <v>0</v>
      </c>
      <c r="J82" s="65">
        <f>+'0618 Adj Detail'!AF82</f>
        <v>0</v>
      </c>
      <c r="K82" s="65">
        <f>+'0618 Adj Detail'!AJ82</f>
        <v>0</v>
      </c>
      <c r="L82" s="65">
        <f>+'0618 Adj Detail'!AK82</f>
        <v>0</v>
      </c>
    </row>
    <row r="83" spans="1:12">
      <c r="A83" s="5" t="s">
        <v>168</v>
      </c>
      <c r="B83" s="23">
        <f>+[5]Detail!$C78</f>
        <v>0</v>
      </c>
      <c r="C83" s="23">
        <f>+[5]Detail!$F78</f>
        <v>0</v>
      </c>
      <c r="D83" s="23">
        <f t="shared" si="33"/>
        <v>0</v>
      </c>
      <c r="E83" s="23">
        <f>+'0618 Adj Detail'!Q83</f>
        <v>0</v>
      </c>
      <c r="F83" s="23">
        <f>+'0618 Adj Detail'!R83</f>
        <v>0</v>
      </c>
      <c r="G83" s="65">
        <f>+'0618 Adj Detail'!V83</f>
        <v>0</v>
      </c>
      <c r="H83" s="65">
        <f>+'0618 Adj Detail'!W83</f>
        <v>0</v>
      </c>
      <c r="I83" s="65">
        <f>+'0618 Adj Detail'!AE83</f>
        <v>0</v>
      </c>
      <c r="J83" s="65">
        <f>+'0618 Adj Detail'!AF83</f>
        <v>0</v>
      </c>
      <c r="K83" s="65">
        <f>+'0618 Adj Detail'!AJ83</f>
        <v>0</v>
      </c>
      <c r="L83" s="65">
        <f>+'0618 Adj Detail'!AK83</f>
        <v>0</v>
      </c>
    </row>
    <row r="84" spans="1:12">
      <c r="A84" s="5" t="s">
        <v>169</v>
      </c>
      <c r="B84" s="23">
        <f>+[5]Detail!$C79</f>
        <v>0</v>
      </c>
      <c r="C84" s="23">
        <f>+[5]Detail!$F79</f>
        <v>0</v>
      </c>
      <c r="D84" s="23">
        <f t="shared" si="33"/>
        <v>0</v>
      </c>
      <c r="E84" s="23">
        <f>+'0618 Adj Detail'!Q84</f>
        <v>0</v>
      </c>
      <c r="F84" s="23">
        <f>+'0618 Adj Detail'!R84</f>
        <v>0</v>
      </c>
      <c r="G84" s="65">
        <f>+'0618 Adj Detail'!V84</f>
        <v>0</v>
      </c>
      <c r="H84" s="65">
        <f>+'0618 Adj Detail'!W84</f>
        <v>0</v>
      </c>
      <c r="I84" s="65">
        <f>+'0618 Adj Detail'!AE84</f>
        <v>0</v>
      </c>
      <c r="J84" s="65">
        <f>+'0618 Adj Detail'!AF84</f>
        <v>0</v>
      </c>
      <c r="K84" s="65">
        <f>+'0618 Adj Detail'!AJ84</f>
        <v>0</v>
      </c>
      <c r="L84" s="65">
        <f>+'0618 Adj Detail'!AK84</f>
        <v>0</v>
      </c>
    </row>
    <row r="85" spans="1:12">
      <c r="A85" s="5" t="s">
        <v>170</v>
      </c>
      <c r="B85" s="23">
        <f>+[5]Detail!$C80</f>
        <v>0</v>
      </c>
      <c r="C85" s="23">
        <f>+[5]Detail!$F80</f>
        <v>0</v>
      </c>
      <c r="D85" s="23">
        <f t="shared" si="33"/>
        <v>0</v>
      </c>
      <c r="E85" s="23">
        <f>+'0618 Adj Detail'!Q85</f>
        <v>0</v>
      </c>
      <c r="F85" s="23">
        <f>+'0618 Adj Detail'!R85</f>
        <v>0</v>
      </c>
      <c r="G85" s="65">
        <f>+'0618 Adj Detail'!V85</f>
        <v>0</v>
      </c>
      <c r="H85" s="65">
        <f>+'0618 Adj Detail'!W85</f>
        <v>0</v>
      </c>
      <c r="I85" s="65">
        <f>+'0618 Adj Detail'!AE85</f>
        <v>0</v>
      </c>
      <c r="J85" s="65">
        <f>+'0618 Adj Detail'!AF85</f>
        <v>0</v>
      </c>
      <c r="K85" s="65">
        <f>+'0618 Adj Detail'!AJ85</f>
        <v>0</v>
      </c>
      <c r="L85" s="65">
        <f>+'0618 Adj Detail'!AK85</f>
        <v>0</v>
      </c>
    </row>
    <row r="86" spans="1:12">
      <c r="A86" s="5" t="s">
        <v>171</v>
      </c>
      <c r="B86" s="23">
        <f>+[5]Detail!$C81</f>
        <v>0</v>
      </c>
      <c r="C86" s="23">
        <f>+[5]Detail!$F81</f>
        <v>0</v>
      </c>
      <c r="D86" s="23">
        <f t="shared" si="33"/>
        <v>0</v>
      </c>
      <c r="E86" s="23">
        <f>+'0618 Adj Detail'!Q86</f>
        <v>0</v>
      </c>
      <c r="F86" s="23">
        <f>+'0618 Adj Detail'!R86</f>
        <v>0</v>
      </c>
      <c r="G86" s="65">
        <f>+'0618 Adj Detail'!V86</f>
        <v>0</v>
      </c>
      <c r="H86" s="65">
        <f>+'0618 Adj Detail'!W86</f>
        <v>0</v>
      </c>
      <c r="I86" s="65">
        <f>+'0618 Adj Detail'!AE86</f>
        <v>0</v>
      </c>
      <c r="J86" s="65">
        <f>+'0618 Adj Detail'!AF86</f>
        <v>0</v>
      </c>
      <c r="K86" s="65">
        <f>+'0618 Adj Detail'!AJ86</f>
        <v>0</v>
      </c>
      <c r="L86" s="65">
        <f>+'0618 Adj Detail'!AK86</f>
        <v>0</v>
      </c>
    </row>
    <row r="87" spans="1:12">
      <c r="A87" s="5" t="s">
        <v>172</v>
      </c>
      <c r="B87" s="23">
        <f>+[5]Detail!$C82</f>
        <v>0</v>
      </c>
      <c r="C87" s="23">
        <f>+[5]Detail!$F82</f>
        <v>0</v>
      </c>
      <c r="D87" s="23">
        <f t="shared" si="33"/>
        <v>0</v>
      </c>
      <c r="E87" s="23">
        <f>+'0618 Adj Detail'!Q87</f>
        <v>0</v>
      </c>
      <c r="F87" s="23">
        <f>+'0618 Adj Detail'!R87</f>
        <v>0</v>
      </c>
      <c r="G87" s="65">
        <f>+'0618 Adj Detail'!V87</f>
        <v>0</v>
      </c>
      <c r="H87" s="65">
        <f>+'0618 Adj Detail'!W87</f>
        <v>0</v>
      </c>
      <c r="I87" s="65">
        <f>+'0618 Adj Detail'!AE87</f>
        <v>0</v>
      </c>
      <c r="J87" s="65">
        <f>+'0618 Adj Detail'!AF87</f>
        <v>0</v>
      </c>
      <c r="K87" s="65">
        <f>+'0618 Adj Detail'!AJ87</f>
        <v>0</v>
      </c>
      <c r="L87" s="65">
        <f>+'0618 Adj Detail'!AK87</f>
        <v>0</v>
      </c>
    </row>
    <row r="88" spans="1:12">
      <c r="A88" s="5" t="s">
        <v>173</v>
      </c>
      <c r="B88" s="23">
        <f>+[5]Detail!$C83</f>
        <v>0</v>
      </c>
      <c r="C88" s="23">
        <f>+[5]Detail!$F83</f>
        <v>0</v>
      </c>
      <c r="D88" s="23">
        <f t="shared" si="33"/>
        <v>0</v>
      </c>
      <c r="E88" s="23">
        <f>+'0618 Adj Detail'!Q88</f>
        <v>0</v>
      </c>
      <c r="F88" s="23">
        <f>+'0618 Adj Detail'!R88</f>
        <v>0</v>
      </c>
      <c r="G88" s="65">
        <f>+'0618 Adj Detail'!V88</f>
        <v>0</v>
      </c>
      <c r="H88" s="65">
        <f>+'0618 Adj Detail'!W88</f>
        <v>0</v>
      </c>
      <c r="I88" s="65">
        <f>+'0618 Adj Detail'!AE88</f>
        <v>0</v>
      </c>
      <c r="J88" s="65">
        <f>+'0618 Adj Detail'!AF88</f>
        <v>0</v>
      </c>
      <c r="K88" s="65">
        <f>+'0618 Adj Detail'!AJ88</f>
        <v>0</v>
      </c>
      <c r="L88" s="65">
        <f>+'0618 Adj Detail'!AK88</f>
        <v>0</v>
      </c>
    </row>
    <row r="89" spans="1:12">
      <c r="A89" s="5" t="s">
        <v>174</v>
      </c>
      <c r="B89" s="23">
        <f>+[5]Detail!$C84</f>
        <v>0</v>
      </c>
      <c r="C89" s="23">
        <f>+[5]Detail!$F84</f>
        <v>0</v>
      </c>
      <c r="D89" s="23">
        <f t="shared" si="33"/>
        <v>0</v>
      </c>
      <c r="E89" s="23">
        <f>+'0618 Adj Detail'!Q89</f>
        <v>0</v>
      </c>
      <c r="F89" s="23">
        <f>+'0618 Adj Detail'!R89</f>
        <v>0</v>
      </c>
      <c r="G89" s="65">
        <f>+'0618 Adj Detail'!V89</f>
        <v>0</v>
      </c>
      <c r="H89" s="65">
        <f>+'0618 Adj Detail'!W89</f>
        <v>0</v>
      </c>
      <c r="I89" s="65">
        <f>+'0618 Adj Detail'!AE89</f>
        <v>0</v>
      </c>
      <c r="J89" s="65">
        <f>+'0618 Adj Detail'!AF89</f>
        <v>0</v>
      </c>
      <c r="K89" s="65">
        <f>+'0618 Adj Detail'!AJ89</f>
        <v>0</v>
      </c>
      <c r="L89" s="65">
        <f>+'0618 Adj Detail'!AK89</f>
        <v>0</v>
      </c>
    </row>
    <row r="90" spans="1:12">
      <c r="A90" s="5" t="s">
        <v>175</v>
      </c>
      <c r="B90" s="23">
        <f>+[5]Detail!$C85</f>
        <v>0</v>
      </c>
      <c r="C90" s="23">
        <f>+[5]Detail!$F85</f>
        <v>0</v>
      </c>
      <c r="D90" s="23">
        <f t="shared" si="33"/>
        <v>0</v>
      </c>
      <c r="E90" s="23">
        <f>+'0618 Adj Detail'!Q90</f>
        <v>0</v>
      </c>
      <c r="F90" s="23">
        <f>+'0618 Adj Detail'!R90</f>
        <v>0</v>
      </c>
      <c r="G90" s="65">
        <f>+'0618 Adj Detail'!V90</f>
        <v>0</v>
      </c>
      <c r="H90" s="65">
        <f>+'0618 Adj Detail'!W90</f>
        <v>0</v>
      </c>
      <c r="I90" s="65">
        <f>+'0618 Adj Detail'!AE90</f>
        <v>0</v>
      </c>
      <c r="J90" s="65">
        <f>+'0618 Adj Detail'!AF90</f>
        <v>0</v>
      </c>
      <c r="K90" s="65">
        <f>+'0618 Adj Detail'!AJ90</f>
        <v>0</v>
      </c>
      <c r="L90" s="65">
        <f>+'0618 Adj Detail'!AK90</f>
        <v>0</v>
      </c>
    </row>
    <row r="91" spans="1:12">
      <c r="A91" s="5" t="s">
        <v>176</v>
      </c>
      <c r="B91" s="23">
        <f>+[5]Detail!$C86</f>
        <v>0</v>
      </c>
      <c r="C91" s="23">
        <f>+[5]Detail!$F86</f>
        <v>0</v>
      </c>
      <c r="D91" s="23">
        <f t="shared" si="33"/>
        <v>0</v>
      </c>
      <c r="E91" s="23">
        <f>+'0618 Adj Detail'!Q91</f>
        <v>0</v>
      </c>
      <c r="F91" s="23">
        <f>+'0618 Adj Detail'!R91</f>
        <v>0</v>
      </c>
      <c r="G91" s="65">
        <f>+'0618 Adj Detail'!V91</f>
        <v>0</v>
      </c>
      <c r="H91" s="65">
        <f>+'0618 Adj Detail'!W91</f>
        <v>0</v>
      </c>
      <c r="I91" s="65">
        <f>+'0618 Adj Detail'!AE91</f>
        <v>0</v>
      </c>
      <c r="J91" s="65">
        <f>+'0618 Adj Detail'!AF91</f>
        <v>0</v>
      </c>
      <c r="K91" s="65">
        <f>+'0618 Adj Detail'!AJ91</f>
        <v>0</v>
      </c>
      <c r="L91" s="65">
        <f>+'0618 Adj Detail'!AK91</f>
        <v>0</v>
      </c>
    </row>
    <row r="92" spans="1:12">
      <c r="A92" s="5" t="s">
        <v>177</v>
      </c>
      <c r="B92" s="23">
        <f>+[5]Detail!$C87</f>
        <v>0</v>
      </c>
      <c r="C92" s="23">
        <f>+[5]Detail!$F87</f>
        <v>0</v>
      </c>
      <c r="D92" s="23">
        <f t="shared" si="33"/>
        <v>0</v>
      </c>
      <c r="E92" s="23">
        <f>+'0618 Adj Detail'!Q92</f>
        <v>0</v>
      </c>
      <c r="F92" s="23">
        <f>+'0618 Adj Detail'!R92</f>
        <v>0</v>
      </c>
      <c r="G92" s="65">
        <f>+'0618 Adj Detail'!V92</f>
        <v>0</v>
      </c>
      <c r="H92" s="65">
        <f>+'0618 Adj Detail'!W92</f>
        <v>0</v>
      </c>
      <c r="I92" s="65">
        <f>+'0618 Adj Detail'!AE92</f>
        <v>0</v>
      </c>
      <c r="J92" s="65">
        <f>+'0618 Adj Detail'!AF92</f>
        <v>0</v>
      </c>
      <c r="K92" s="65">
        <f>+'0618 Adj Detail'!AJ92</f>
        <v>0</v>
      </c>
      <c r="L92" s="65">
        <f>+'0618 Adj Detail'!AK92</f>
        <v>0</v>
      </c>
    </row>
    <row r="93" spans="1:12">
      <c r="A93" s="5" t="s">
        <v>178</v>
      </c>
      <c r="B93" s="23">
        <f>+[5]Detail!$C88</f>
        <v>0</v>
      </c>
      <c r="C93" s="23">
        <f>+[5]Detail!$F88</f>
        <v>0</v>
      </c>
      <c r="D93" s="23">
        <f t="shared" si="33"/>
        <v>0</v>
      </c>
      <c r="E93" s="23">
        <f>+'0618 Adj Detail'!Q93</f>
        <v>0</v>
      </c>
      <c r="F93" s="23">
        <f>+'0618 Adj Detail'!R93</f>
        <v>0</v>
      </c>
      <c r="G93" s="65">
        <f>+'0618 Adj Detail'!V93</f>
        <v>0</v>
      </c>
      <c r="H93" s="65">
        <f>+'0618 Adj Detail'!W93</f>
        <v>0</v>
      </c>
      <c r="I93" s="65">
        <f>+'0618 Adj Detail'!AE93</f>
        <v>0</v>
      </c>
      <c r="J93" s="65">
        <f>+'0618 Adj Detail'!AF93</f>
        <v>0</v>
      </c>
      <c r="K93" s="65">
        <f>+'0618 Adj Detail'!AJ93</f>
        <v>0</v>
      </c>
      <c r="L93" s="65">
        <f>+'0618 Adj Detail'!AK93</f>
        <v>0</v>
      </c>
    </row>
    <row r="94" spans="1:12">
      <c r="A94" s="5" t="s">
        <v>179</v>
      </c>
      <c r="B94" s="23">
        <f>+[5]Detail!$C89</f>
        <v>0</v>
      </c>
      <c r="C94" s="23">
        <f>+[5]Detail!$F89</f>
        <v>0</v>
      </c>
      <c r="D94" s="23">
        <f t="shared" si="33"/>
        <v>0</v>
      </c>
      <c r="E94" s="23">
        <f>+'0618 Adj Detail'!Q94</f>
        <v>0</v>
      </c>
      <c r="F94" s="23">
        <f>+'0618 Adj Detail'!R94</f>
        <v>0</v>
      </c>
      <c r="G94" s="65">
        <f>+'0618 Adj Detail'!V94</f>
        <v>0</v>
      </c>
      <c r="H94" s="65">
        <f>+'0618 Adj Detail'!W94</f>
        <v>0</v>
      </c>
      <c r="I94" s="65">
        <f>+'0618 Adj Detail'!AE94</f>
        <v>0</v>
      </c>
      <c r="J94" s="65">
        <f>+'0618 Adj Detail'!AF94</f>
        <v>0</v>
      </c>
      <c r="K94" s="65">
        <f>+'0618 Adj Detail'!AJ94</f>
        <v>0</v>
      </c>
      <c r="L94" s="65">
        <f>+'0618 Adj Detail'!AK94</f>
        <v>0</v>
      </c>
    </row>
    <row r="95" spans="1:12">
      <c r="A95" s="5" t="s">
        <v>180</v>
      </c>
      <c r="B95" s="23">
        <f>+[5]Detail!$C90</f>
        <v>0</v>
      </c>
      <c r="C95" s="23">
        <f>+[5]Detail!$F90</f>
        <v>0</v>
      </c>
      <c r="D95" s="23">
        <f t="shared" si="33"/>
        <v>0</v>
      </c>
      <c r="E95" s="23">
        <f>+'0618 Adj Detail'!Q95</f>
        <v>0</v>
      </c>
      <c r="F95" s="23">
        <f>+'0618 Adj Detail'!R95</f>
        <v>0</v>
      </c>
      <c r="G95" s="65">
        <f>+'0618 Adj Detail'!V95</f>
        <v>0</v>
      </c>
      <c r="H95" s="65">
        <f>+'0618 Adj Detail'!W95</f>
        <v>0</v>
      </c>
      <c r="I95" s="65">
        <f>+'0618 Adj Detail'!AE95</f>
        <v>0</v>
      </c>
      <c r="J95" s="65">
        <f>+'0618 Adj Detail'!AF95</f>
        <v>0</v>
      </c>
      <c r="K95" s="65">
        <f>+'0618 Adj Detail'!AJ95</f>
        <v>0</v>
      </c>
      <c r="L95" s="65">
        <f>+'0618 Adj Detail'!AK95</f>
        <v>0</v>
      </c>
    </row>
    <row r="96" spans="1:12">
      <c r="A96" s="5" t="s">
        <v>181</v>
      </c>
      <c r="B96" s="23">
        <f>+[5]Detail!$C91</f>
        <v>0</v>
      </c>
      <c r="C96" s="23">
        <f>+[5]Detail!$F91</f>
        <v>0</v>
      </c>
      <c r="D96" s="23">
        <f t="shared" si="33"/>
        <v>0</v>
      </c>
      <c r="E96" s="23">
        <f>+'0618 Adj Detail'!Q96</f>
        <v>0</v>
      </c>
      <c r="F96" s="23">
        <f>+'0618 Adj Detail'!R96</f>
        <v>0</v>
      </c>
      <c r="G96" s="65">
        <f>+'0618 Adj Detail'!V96</f>
        <v>0</v>
      </c>
      <c r="H96" s="65">
        <f>+'0618 Adj Detail'!W96</f>
        <v>0</v>
      </c>
      <c r="I96" s="65">
        <f>+'0618 Adj Detail'!AE96</f>
        <v>0</v>
      </c>
      <c r="J96" s="65">
        <f>+'0618 Adj Detail'!AF96</f>
        <v>0</v>
      </c>
      <c r="K96" s="65">
        <f>+'0618 Adj Detail'!AJ96</f>
        <v>0</v>
      </c>
      <c r="L96" s="65">
        <f>+'0618 Adj Detail'!AK96</f>
        <v>0</v>
      </c>
    </row>
    <row r="97" spans="1:12">
      <c r="A97" s="5" t="s">
        <v>182</v>
      </c>
      <c r="B97" s="23">
        <f>+[5]Detail!$C92</f>
        <v>0</v>
      </c>
      <c r="C97" s="23">
        <f>+[5]Detail!$F92</f>
        <v>0</v>
      </c>
      <c r="D97" s="23">
        <f t="shared" si="33"/>
        <v>0</v>
      </c>
      <c r="E97" s="23">
        <f>+'0618 Adj Detail'!Q97</f>
        <v>0</v>
      </c>
      <c r="F97" s="23">
        <f>+'0618 Adj Detail'!R97</f>
        <v>0</v>
      </c>
      <c r="G97" s="65">
        <f>+'0618 Adj Detail'!V97</f>
        <v>0</v>
      </c>
      <c r="H97" s="65">
        <f>+'0618 Adj Detail'!W97</f>
        <v>0</v>
      </c>
      <c r="I97" s="65">
        <f>+'0618 Adj Detail'!AE97</f>
        <v>0</v>
      </c>
      <c r="J97" s="65">
        <f>+'0618 Adj Detail'!AF97</f>
        <v>0</v>
      </c>
      <c r="K97" s="65">
        <f>+'0618 Adj Detail'!AJ97</f>
        <v>0</v>
      </c>
      <c r="L97" s="65">
        <f>+'0618 Adj Detail'!AK97</f>
        <v>0</v>
      </c>
    </row>
    <row r="98" spans="1:12">
      <c r="A98" s="5" t="s">
        <v>183</v>
      </c>
      <c r="B98" s="23">
        <f>+[5]Detail!$C93</f>
        <v>0</v>
      </c>
      <c r="C98" s="23">
        <f>+[5]Detail!$F93</f>
        <v>0</v>
      </c>
      <c r="D98" s="23">
        <f t="shared" si="33"/>
        <v>0</v>
      </c>
      <c r="E98" s="23">
        <f>+'0618 Adj Detail'!Q98</f>
        <v>0</v>
      </c>
      <c r="F98" s="23">
        <f>+'0618 Adj Detail'!R98</f>
        <v>0</v>
      </c>
      <c r="G98" s="65">
        <f>+'0618 Adj Detail'!V98</f>
        <v>0</v>
      </c>
      <c r="H98" s="65">
        <f>+'0618 Adj Detail'!W98</f>
        <v>0</v>
      </c>
      <c r="I98" s="65">
        <f>+'0618 Adj Detail'!AE98</f>
        <v>0</v>
      </c>
      <c r="J98" s="65">
        <f>+'0618 Adj Detail'!AF98</f>
        <v>0</v>
      </c>
      <c r="K98" s="65">
        <f>+'0618 Adj Detail'!AJ98</f>
        <v>0</v>
      </c>
      <c r="L98" s="65">
        <f>+'0618 Adj Detail'!AK98</f>
        <v>0</v>
      </c>
    </row>
    <row r="99" spans="1:12">
      <c r="A99" s="5" t="s">
        <v>184</v>
      </c>
      <c r="B99" s="23">
        <f>+[5]Detail!$C94</f>
        <v>0</v>
      </c>
      <c r="C99" s="23">
        <f>+[5]Detail!$F94</f>
        <v>0</v>
      </c>
      <c r="D99" s="23">
        <f t="shared" si="33"/>
        <v>0</v>
      </c>
      <c r="E99" s="23">
        <f>+'0618 Adj Detail'!Q99</f>
        <v>0</v>
      </c>
      <c r="F99" s="23">
        <f>+'0618 Adj Detail'!R99</f>
        <v>0</v>
      </c>
      <c r="G99" s="65">
        <f>+'0618 Adj Detail'!V99</f>
        <v>0</v>
      </c>
      <c r="H99" s="65">
        <f>+'0618 Adj Detail'!W99</f>
        <v>0</v>
      </c>
      <c r="I99" s="65">
        <f>+'0618 Adj Detail'!AE99</f>
        <v>0</v>
      </c>
      <c r="J99" s="65">
        <f>+'0618 Adj Detail'!AF99</f>
        <v>0</v>
      </c>
      <c r="K99" s="65">
        <f>+'0618 Adj Detail'!AJ99</f>
        <v>0</v>
      </c>
      <c r="L99" s="65">
        <f>+'0618 Adj Detail'!AK99</f>
        <v>0</v>
      </c>
    </row>
    <row r="100" spans="1:12">
      <c r="A100" s="5" t="s">
        <v>185</v>
      </c>
      <c r="B100" s="23">
        <f>+[5]Detail!$C95</f>
        <v>0</v>
      </c>
      <c r="C100" s="23">
        <f>+[5]Detail!$F95</f>
        <v>0</v>
      </c>
      <c r="D100" s="23">
        <f t="shared" si="33"/>
        <v>0</v>
      </c>
      <c r="E100" s="23">
        <f>+'0618 Adj Detail'!Q100</f>
        <v>0</v>
      </c>
      <c r="F100" s="23">
        <f>+'0618 Adj Detail'!R100</f>
        <v>0</v>
      </c>
      <c r="G100" s="65">
        <f>+'0618 Adj Detail'!V100</f>
        <v>0</v>
      </c>
      <c r="H100" s="65">
        <f>+'0618 Adj Detail'!W100</f>
        <v>0</v>
      </c>
      <c r="I100" s="65">
        <f>+'0618 Adj Detail'!AE100</f>
        <v>0</v>
      </c>
      <c r="J100" s="65">
        <f>+'0618 Adj Detail'!AF100</f>
        <v>0</v>
      </c>
      <c r="K100" s="65">
        <f>+'0618 Adj Detail'!AJ100</f>
        <v>0</v>
      </c>
      <c r="L100" s="65">
        <f>+'0618 Adj Detail'!AK100</f>
        <v>0</v>
      </c>
    </row>
    <row r="101" spans="1:12">
      <c r="A101" s="5" t="s">
        <v>186</v>
      </c>
      <c r="B101" s="23">
        <f>+[5]Detail!$C96</f>
        <v>0</v>
      </c>
      <c r="C101" s="23">
        <f>+[5]Detail!$F96</f>
        <v>0</v>
      </c>
      <c r="D101" s="23">
        <f t="shared" si="33"/>
        <v>0</v>
      </c>
      <c r="E101" s="23">
        <f>+'0618 Adj Detail'!Q101</f>
        <v>0</v>
      </c>
      <c r="F101" s="23">
        <f>+'0618 Adj Detail'!R101</f>
        <v>0</v>
      </c>
      <c r="G101" s="65">
        <f>+'0618 Adj Detail'!V101</f>
        <v>0</v>
      </c>
      <c r="H101" s="65">
        <f>+'0618 Adj Detail'!W101</f>
        <v>0</v>
      </c>
      <c r="I101" s="65">
        <f>+'0618 Adj Detail'!AE101</f>
        <v>0</v>
      </c>
      <c r="J101" s="65">
        <f>+'0618 Adj Detail'!AF101</f>
        <v>0</v>
      </c>
      <c r="K101" s="65">
        <f>+'0618 Adj Detail'!AJ101</f>
        <v>0</v>
      </c>
      <c r="L101" s="65">
        <f>+'0618 Adj Detail'!AK101</f>
        <v>0</v>
      </c>
    </row>
    <row r="102" spans="1:12">
      <c r="A102" s="5" t="s">
        <v>187</v>
      </c>
      <c r="B102" s="23">
        <f>+[5]Detail!$C97</f>
        <v>0</v>
      </c>
      <c r="C102" s="23">
        <f>+[5]Detail!$F97</f>
        <v>0</v>
      </c>
      <c r="D102" s="23">
        <f t="shared" si="33"/>
        <v>0</v>
      </c>
      <c r="E102" s="23">
        <f>+'0618 Adj Detail'!Q102</f>
        <v>0</v>
      </c>
      <c r="F102" s="23">
        <f>+'0618 Adj Detail'!R102</f>
        <v>0</v>
      </c>
      <c r="G102" s="65">
        <f>+'0618 Adj Detail'!V102</f>
        <v>0</v>
      </c>
      <c r="H102" s="65">
        <f>+'0618 Adj Detail'!W102</f>
        <v>0</v>
      </c>
      <c r="I102" s="65">
        <f>+'0618 Adj Detail'!AE102</f>
        <v>0</v>
      </c>
      <c r="J102" s="65">
        <f>+'0618 Adj Detail'!AF102</f>
        <v>0</v>
      </c>
      <c r="K102" s="65">
        <f>+'0618 Adj Detail'!AJ102</f>
        <v>0</v>
      </c>
      <c r="L102" s="65">
        <f>+'0618 Adj Detail'!AK102</f>
        <v>0</v>
      </c>
    </row>
    <row r="103" spans="1:12">
      <c r="A103" s="5" t="s">
        <v>188</v>
      </c>
      <c r="B103" s="23">
        <f>+[5]Detail!$C98</f>
        <v>0</v>
      </c>
      <c r="C103" s="23">
        <f>+[5]Detail!$F98</f>
        <v>0</v>
      </c>
      <c r="D103" s="23">
        <f t="shared" si="33"/>
        <v>0</v>
      </c>
      <c r="E103" s="23">
        <f>+'0618 Adj Detail'!Q103</f>
        <v>0</v>
      </c>
      <c r="F103" s="23">
        <f>+'0618 Adj Detail'!R103</f>
        <v>0</v>
      </c>
      <c r="G103" s="65">
        <f>+'0618 Adj Detail'!V103</f>
        <v>0</v>
      </c>
      <c r="H103" s="65">
        <f>+'0618 Adj Detail'!W103</f>
        <v>0</v>
      </c>
      <c r="I103" s="65">
        <f>+'0618 Adj Detail'!AE103</f>
        <v>0</v>
      </c>
      <c r="J103" s="65">
        <f>+'0618 Adj Detail'!AF103</f>
        <v>0</v>
      </c>
      <c r="K103" s="65">
        <f>+'0618 Adj Detail'!AJ103</f>
        <v>0</v>
      </c>
      <c r="L103" s="65">
        <f>+'0618 Adj Detail'!AK103</f>
        <v>0</v>
      </c>
    </row>
    <row r="104" spans="1:12">
      <c r="A104" s="5" t="s">
        <v>189</v>
      </c>
      <c r="B104" s="23">
        <f>+[5]Detail!$C99</f>
        <v>0</v>
      </c>
      <c r="C104" s="23">
        <f>+[5]Detail!$F99</f>
        <v>0</v>
      </c>
      <c r="D104" s="23">
        <f t="shared" si="33"/>
        <v>0</v>
      </c>
      <c r="E104" s="23">
        <f>+'0618 Adj Detail'!Q104</f>
        <v>0</v>
      </c>
      <c r="F104" s="23">
        <f>+'0618 Adj Detail'!R104</f>
        <v>0</v>
      </c>
      <c r="G104" s="65">
        <f>+'0618 Adj Detail'!V104</f>
        <v>0</v>
      </c>
      <c r="H104" s="65">
        <f>+'0618 Adj Detail'!W104</f>
        <v>0</v>
      </c>
      <c r="I104" s="65">
        <f>+'0618 Adj Detail'!AE104</f>
        <v>0</v>
      </c>
      <c r="J104" s="65">
        <f>+'0618 Adj Detail'!AF104</f>
        <v>0</v>
      </c>
      <c r="K104" s="65">
        <f>+'0618 Adj Detail'!AJ104</f>
        <v>0</v>
      </c>
      <c r="L104" s="65">
        <f>+'0618 Adj Detail'!AK104</f>
        <v>0</v>
      </c>
    </row>
    <row r="105" spans="1:12">
      <c r="A105" s="5" t="s">
        <v>190</v>
      </c>
      <c r="B105" s="23">
        <f>+[5]Detail!$C100</f>
        <v>127637.909999999</v>
      </c>
      <c r="C105" s="23">
        <f>+[5]Detail!$F100</f>
        <v>0</v>
      </c>
      <c r="D105" s="23">
        <f t="shared" si="33"/>
        <v>127637.909999999</v>
      </c>
      <c r="E105" s="23">
        <f>+'0618 Adj Detail'!Q105</f>
        <v>0</v>
      </c>
      <c r="F105" s="23">
        <f>+'0618 Adj Detail'!R105</f>
        <v>127637.909999999</v>
      </c>
      <c r="G105" s="65">
        <f>+'0618 Adj Detail'!V105</f>
        <v>0</v>
      </c>
      <c r="H105" s="65">
        <f>+'0618 Adj Detail'!W105</f>
        <v>127637.909999999</v>
      </c>
      <c r="I105" s="65">
        <f>+'0618 Adj Detail'!AE105</f>
        <v>0</v>
      </c>
      <c r="J105" s="65">
        <f>+'0618 Adj Detail'!AF105</f>
        <v>127637.909999999</v>
      </c>
      <c r="K105" s="65">
        <f>+'0618 Adj Detail'!AJ105</f>
        <v>0</v>
      </c>
      <c r="L105" s="65">
        <f>+'0618 Adj Detail'!AK105</f>
        <v>127637.909999999</v>
      </c>
    </row>
    <row r="106" spans="1:12">
      <c r="A106" s="5" t="s">
        <v>191</v>
      </c>
      <c r="B106" s="23">
        <f>+[5]Detail!$C101</f>
        <v>0</v>
      </c>
      <c r="C106" s="23">
        <f>+[5]Detail!$F101</f>
        <v>0</v>
      </c>
      <c r="D106" s="23">
        <f t="shared" si="33"/>
        <v>0</v>
      </c>
      <c r="E106" s="23">
        <f>+'0618 Adj Detail'!Q106</f>
        <v>0</v>
      </c>
      <c r="F106" s="23">
        <f>+'0618 Adj Detail'!R106</f>
        <v>0</v>
      </c>
      <c r="G106" s="65">
        <f>+'0618 Adj Detail'!V106</f>
        <v>0</v>
      </c>
      <c r="H106" s="65">
        <f>+'0618 Adj Detail'!W106</f>
        <v>0</v>
      </c>
      <c r="I106" s="65">
        <f>+'0618 Adj Detail'!AE106</f>
        <v>0</v>
      </c>
      <c r="J106" s="65">
        <f>+'0618 Adj Detail'!AF106</f>
        <v>0</v>
      </c>
      <c r="K106" s="65">
        <f>+'0618 Adj Detail'!AJ106</f>
        <v>0</v>
      </c>
      <c r="L106" s="65">
        <f>+'0618 Adj Detail'!AK106</f>
        <v>0</v>
      </c>
    </row>
    <row r="107" spans="1:12">
      <c r="A107" s="5" t="s">
        <v>192</v>
      </c>
      <c r="B107" s="23">
        <f>+[5]Detail!$C102</f>
        <v>0</v>
      </c>
      <c r="C107" s="23">
        <f>+[5]Detail!$F102</f>
        <v>0</v>
      </c>
      <c r="D107" s="23">
        <f t="shared" si="33"/>
        <v>0</v>
      </c>
      <c r="E107" s="23">
        <f>+'0618 Adj Detail'!Q107</f>
        <v>0</v>
      </c>
      <c r="F107" s="23">
        <f>+'0618 Adj Detail'!R107</f>
        <v>0</v>
      </c>
      <c r="G107" s="65">
        <f>+'0618 Adj Detail'!V107</f>
        <v>0</v>
      </c>
      <c r="H107" s="65">
        <f>+'0618 Adj Detail'!W107</f>
        <v>0</v>
      </c>
      <c r="I107" s="65">
        <f>+'0618 Adj Detail'!AE107</f>
        <v>0</v>
      </c>
      <c r="J107" s="65">
        <f>+'0618 Adj Detail'!AF107</f>
        <v>0</v>
      </c>
      <c r="K107" s="65">
        <f>+'0618 Adj Detail'!AJ107</f>
        <v>0</v>
      </c>
      <c r="L107" s="65">
        <f>+'0618 Adj Detail'!AK107</f>
        <v>0</v>
      </c>
    </row>
    <row r="108" spans="1:12">
      <c r="A108" s="5" t="s">
        <v>193</v>
      </c>
      <c r="B108" s="23">
        <f>+[5]Detail!$C103</f>
        <v>0</v>
      </c>
      <c r="C108" s="23">
        <f>+[5]Detail!$F103</f>
        <v>0</v>
      </c>
      <c r="D108" s="23">
        <f t="shared" si="33"/>
        <v>0</v>
      </c>
      <c r="E108" s="23">
        <f>+'0618 Adj Detail'!Q108</f>
        <v>0</v>
      </c>
      <c r="F108" s="23">
        <f>+'0618 Adj Detail'!R108</f>
        <v>0</v>
      </c>
      <c r="G108" s="65">
        <f>+'0618 Adj Detail'!V108</f>
        <v>0</v>
      </c>
      <c r="H108" s="65">
        <f>+'0618 Adj Detail'!W108</f>
        <v>0</v>
      </c>
      <c r="I108" s="65">
        <f>+'0618 Adj Detail'!AE108</f>
        <v>0</v>
      </c>
      <c r="J108" s="65">
        <f>+'0618 Adj Detail'!AF108</f>
        <v>0</v>
      </c>
      <c r="K108" s="65">
        <f>+'0618 Adj Detail'!AJ108</f>
        <v>0</v>
      </c>
      <c r="L108" s="65">
        <f>+'0618 Adj Detail'!AK108</f>
        <v>0</v>
      </c>
    </row>
    <row r="109" spans="1:12">
      <c r="A109" s="5" t="s">
        <v>194</v>
      </c>
      <c r="B109" s="23">
        <f>+[5]Detail!$C104</f>
        <v>0</v>
      </c>
      <c r="C109" s="23">
        <f>+[5]Detail!$F104</f>
        <v>0</v>
      </c>
      <c r="D109" s="23">
        <f t="shared" si="33"/>
        <v>0</v>
      </c>
      <c r="E109" s="23">
        <f>+'0618 Adj Detail'!Q109</f>
        <v>0</v>
      </c>
      <c r="F109" s="23">
        <f>+'0618 Adj Detail'!R109</f>
        <v>0</v>
      </c>
      <c r="G109" s="65">
        <f>+'0618 Adj Detail'!V109</f>
        <v>0</v>
      </c>
      <c r="H109" s="65">
        <f>+'0618 Adj Detail'!W109</f>
        <v>0</v>
      </c>
      <c r="I109" s="65">
        <f>+'0618 Adj Detail'!AE109</f>
        <v>0</v>
      </c>
      <c r="J109" s="65">
        <f>+'0618 Adj Detail'!AF109</f>
        <v>0</v>
      </c>
      <c r="K109" s="65">
        <f>+'0618 Adj Detail'!AJ109</f>
        <v>0</v>
      </c>
      <c r="L109" s="65">
        <f>+'0618 Adj Detail'!AK109</f>
        <v>0</v>
      </c>
    </row>
    <row r="110" spans="1:12">
      <c r="A110" s="5" t="s">
        <v>195</v>
      </c>
      <c r="B110" s="23">
        <f>+[5]Detail!$C105</f>
        <v>0</v>
      </c>
      <c r="C110" s="23">
        <f>+[5]Detail!$F105</f>
        <v>0</v>
      </c>
      <c r="D110" s="23">
        <f t="shared" si="33"/>
        <v>0</v>
      </c>
      <c r="E110" s="23">
        <f>+'0618 Adj Detail'!Q110</f>
        <v>0</v>
      </c>
      <c r="F110" s="23">
        <f>+'0618 Adj Detail'!R110</f>
        <v>0</v>
      </c>
      <c r="G110" s="65">
        <f>+'0618 Adj Detail'!V110</f>
        <v>0</v>
      </c>
      <c r="H110" s="65">
        <f>+'0618 Adj Detail'!W110</f>
        <v>0</v>
      </c>
      <c r="I110" s="65">
        <f>+'0618 Adj Detail'!AE110</f>
        <v>0</v>
      </c>
      <c r="J110" s="65">
        <f>+'0618 Adj Detail'!AF110</f>
        <v>0</v>
      </c>
      <c r="K110" s="65">
        <f>+'0618 Adj Detail'!AJ110</f>
        <v>0</v>
      </c>
      <c r="L110" s="65">
        <f>+'0618 Adj Detail'!AK110</f>
        <v>0</v>
      </c>
    </row>
    <row r="111" spans="1:12" s="55" customFormat="1">
      <c r="A111" s="57" t="s">
        <v>196</v>
      </c>
      <c r="B111" s="23">
        <f>+[5]Detail!$C106</f>
        <v>2027891.8699999901</v>
      </c>
      <c r="C111" s="23">
        <f>+[5]Detail!$F106</f>
        <v>0</v>
      </c>
      <c r="D111" s="23">
        <f t="shared" ref="D111" si="34">B111+C111</f>
        <v>2027891.8699999901</v>
      </c>
      <c r="E111" s="23">
        <f>+'0618 Adj Detail'!Q111</f>
        <v>0</v>
      </c>
      <c r="F111" s="23">
        <f>+'0618 Adj Detail'!R111</f>
        <v>2027891.8699999901</v>
      </c>
      <c r="G111" s="65">
        <f>+'0618 Adj Detail'!V111</f>
        <v>0</v>
      </c>
      <c r="H111" s="65">
        <f>+'0618 Adj Detail'!W111</f>
        <v>2027891.8699999901</v>
      </c>
      <c r="I111" s="65">
        <f>+'0618 Adj Detail'!AE111</f>
        <v>0</v>
      </c>
      <c r="J111" s="65">
        <f>+'0618 Adj Detail'!AF111</f>
        <v>2027891.8699999901</v>
      </c>
      <c r="K111" s="65">
        <f>+'0618 Adj Detail'!AJ111</f>
        <v>0</v>
      </c>
      <c r="L111" s="65">
        <f>+'0618 Adj Detail'!AK111</f>
        <v>2027891.8699999901</v>
      </c>
    </row>
    <row r="112" spans="1:12">
      <c r="A112" s="5" t="s">
        <v>197</v>
      </c>
      <c r="B112" s="23">
        <f>+[5]Detail!$C107</f>
        <v>-71856.09</v>
      </c>
      <c r="C112" s="23">
        <f>+[5]Detail!$F107</f>
        <v>0</v>
      </c>
      <c r="D112" s="23">
        <f t="shared" si="33"/>
        <v>-71856.09</v>
      </c>
      <c r="E112" s="23">
        <f>+'0618 Adj Detail'!Q112</f>
        <v>0</v>
      </c>
      <c r="F112" s="23">
        <f>+'0618 Adj Detail'!R112</f>
        <v>-71856.09</v>
      </c>
      <c r="G112" s="65">
        <f>+'0618 Adj Detail'!V112</f>
        <v>0</v>
      </c>
      <c r="H112" s="65">
        <f>+'0618 Adj Detail'!W112</f>
        <v>-71856.09</v>
      </c>
      <c r="I112" s="65">
        <f>+'0618 Adj Detail'!AE112</f>
        <v>0</v>
      </c>
      <c r="J112" s="65">
        <f>+'0618 Adj Detail'!AF112</f>
        <v>-71856.09</v>
      </c>
      <c r="K112" s="65">
        <f>+'0618 Adj Detail'!AJ112</f>
        <v>0</v>
      </c>
      <c r="L112" s="65">
        <f>+'0618 Adj Detail'!AK112</f>
        <v>-71856.09</v>
      </c>
    </row>
    <row r="113" spans="1:12">
      <c r="A113" s="5" t="s">
        <v>198</v>
      </c>
      <c r="B113" s="23">
        <f>+[5]Detail!$C108</f>
        <v>430908.62</v>
      </c>
      <c r="C113" s="23">
        <f>+[5]Detail!$F108</f>
        <v>0</v>
      </c>
      <c r="D113" s="23">
        <f t="shared" si="33"/>
        <v>430908.62</v>
      </c>
      <c r="E113" s="23">
        <f>+'0618 Adj Detail'!Q113</f>
        <v>0</v>
      </c>
      <c r="F113" s="23">
        <f>+'0618 Adj Detail'!R113</f>
        <v>430908.62</v>
      </c>
      <c r="G113" s="65">
        <f>+'0618 Adj Detail'!V113</f>
        <v>0</v>
      </c>
      <c r="H113" s="65">
        <f>+'0618 Adj Detail'!W113</f>
        <v>430908.62</v>
      </c>
      <c r="I113" s="65">
        <f>+'0618 Adj Detail'!AE113</f>
        <v>0</v>
      </c>
      <c r="J113" s="65">
        <f>+'0618 Adj Detail'!AF113</f>
        <v>430908.62</v>
      </c>
      <c r="K113" s="65">
        <f>+'0618 Adj Detail'!AJ113</f>
        <v>0</v>
      </c>
      <c r="L113" s="65">
        <f>+'0618 Adj Detail'!AK113</f>
        <v>430908.62</v>
      </c>
    </row>
    <row r="114" spans="1:12">
      <c r="A114" s="5" t="s">
        <v>199</v>
      </c>
      <c r="B114" s="23">
        <f>+[5]Detail!$C109</f>
        <v>160636.51999999999</v>
      </c>
      <c r="C114" s="23">
        <f>+[5]Detail!$F109</f>
        <v>0</v>
      </c>
      <c r="D114" s="23">
        <f t="shared" si="33"/>
        <v>160636.51999999999</v>
      </c>
      <c r="E114" s="23">
        <f>+'0618 Adj Detail'!Q114</f>
        <v>0</v>
      </c>
      <c r="F114" s="23">
        <f>+'0618 Adj Detail'!R114</f>
        <v>160636.51999999999</v>
      </c>
      <c r="G114" s="65">
        <f>+'0618 Adj Detail'!V114</f>
        <v>0</v>
      </c>
      <c r="H114" s="65">
        <f>+'0618 Adj Detail'!W114</f>
        <v>160636.51999999999</v>
      </c>
      <c r="I114" s="65">
        <f>+'0618 Adj Detail'!AE114</f>
        <v>0</v>
      </c>
      <c r="J114" s="65">
        <f>+'0618 Adj Detail'!AF114</f>
        <v>160636.51999999999</v>
      </c>
      <c r="K114" s="65">
        <f>+'0618 Adj Detail'!AJ114</f>
        <v>0</v>
      </c>
      <c r="L114" s="65">
        <f>+'0618 Adj Detail'!AK114</f>
        <v>160636.51999999999</v>
      </c>
    </row>
    <row r="115" spans="1:12">
      <c r="A115" s="5" t="s">
        <v>200</v>
      </c>
      <c r="B115" s="23">
        <f>+[5]Detail!$C110</f>
        <v>0</v>
      </c>
      <c r="C115" s="23">
        <f>+[5]Detail!$F110</f>
        <v>0</v>
      </c>
      <c r="D115" s="23">
        <f t="shared" si="33"/>
        <v>0</v>
      </c>
      <c r="E115" s="23">
        <f>+'0618 Adj Detail'!Q115</f>
        <v>0</v>
      </c>
      <c r="F115" s="23">
        <f>+'0618 Adj Detail'!R115</f>
        <v>0</v>
      </c>
      <c r="G115" s="65">
        <f>+'0618 Adj Detail'!V115</f>
        <v>0</v>
      </c>
      <c r="H115" s="65">
        <f>+'0618 Adj Detail'!W115</f>
        <v>0</v>
      </c>
      <c r="I115" s="65">
        <f>+'0618 Adj Detail'!AE115</f>
        <v>0</v>
      </c>
      <c r="J115" s="65">
        <f>+'0618 Adj Detail'!AF115</f>
        <v>0</v>
      </c>
      <c r="K115" s="65">
        <f>+'0618 Adj Detail'!AJ115</f>
        <v>0</v>
      </c>
      <c r="L115" s="65">
        <f>+'0618 Adj Detail'!AK115</f>
        <v>0</v>
      </c>
    </row>
    <row r="116" spans="1:12">
      <c r="A116" s="5" t="s">
        <v>201</v>
      </c>
      <c r="B116" s="23">
        <f>+[5]Detail!$C111</f>
        <v>26316.719999999899</v>
      </c>
      <c r="C116" s="23">
        <f>+[5]Detail!$F111</f>
        <v>0</v>
      </c>
      <c r="D116" s="23">
        <f t="shared" si="33"/>
        <v>26316.719999999899</v>
      </c>
      <c r="E116" s="23">
        <f>+'0618 Adj Detail'!Q116</f>
        <v>0</v>
      </c>
      <c r="F116" s="23">
        <f>+'0618 Adj Detail'!R116</f>
        <v>26316.719999999899</v>
      </c>
      <c r="G116" s="65">
        <f>+'0618 Adj Detail'!V116</f>
        <v>0</v>
      </c>
      <c r="H116" s="65">
        <f>+'0618 Adj Detail'!W116</f>
        <v>26316.719999999899</v>
      </c>
      <c r="I116" s="65">
        <f>+'0618 Adj Detail'!AE116</f>
        <v>0</v>
      </c>
      <c r="J116" s="65">
        <f>+'0618 Adj Detail'!AF116</f>
        <v>26316.719999999899</v>
      </c>
      <c r="K116" s="65">
        <f>+'0618 Adj Detail'!AJ116</f>
        <v>0</v>
      </c>
      <c r="L116" s="65">
        <f>+'0618 Adj Detail'!AK116</f>
        <v>26316.719999999899</v>
      </c>
    </row>
    <row r="117" spans="1:12">
      <c r="A117" s="5" t="s">
        <v>202</v>
      </c>
      <c r="B117" s="23">
        <f>+[5]Detail!$C112</f>
        <v>8893.01</v>
      </c>
      <c r="C117" s="23">
        <f>+[5]Detail!$F112</f>
        <v>0</v>
      </c>
      <c r="D117" s="23">
        <f t="shared" si="33"/>
        <v>8893.01</v>
      </c>
      <c r="E117" s="23">
        <f>+'0618 Adj Detail'!Q117</f>
        <v>0</v>
      </c>
      <c r="F117" s="23">
        <f>+'0618 Adj Detail'!R117</f>
        <v>8893.01</v>
      </c>
      <c r="G117" s="65">
        <f>+'0618 Adj Detail'!V117</f>
        <v>0</v>
      </c>
      <c r="H117" s="65">
        <f>+'0618 Adj Detail'!W117</f>
        <v>8893.01</v>
      </c>
      <c r="I117" s="65">
        <f>+'0618 Adj Detail'!AE117</f>
        <v>0</v>
      </c>
      <c r="J117" s="65">
        <f>+'0618 Adj Detail'!AF117</f>
        <v>8893.01</v>
      </c>
      <c r="K117" s="65">
        <f>+'0618 Adj Detail'!AJ117</f>
        <v>0</v>
      </c>
      <c r="L117" s="65">
        <f>+'0618 Adj Detail'!AK117</f>
        <v>8893.01</v>
      </c>
    </row>
    <row r="118" spans="1:12">
      <c r="A118" s="5" t="s">
        <v>203</v>
      </c>
      <c r="B118" s="23">
        <f>+[5]Detail!$C113</f>
        <v>260543.57</v>
      </c>
      <c r="C118" s="23">
        <f>+[5]Detail!$F113</f>
        <v>0</v>
      </c>
      <c r="D118" s="23">
        <f t="shared" si="33"/>
        <v>260543.57</v>
      </c>
      <c r="E118" s="23">
        <f>+'0618 Adj Detail'!Q118</f>
        <v>0</v>
      </c>
      <c r="F118" s="23">
        <f>+'0618 Adj Detail'!R118</f>
        <v>260543.57</v>
      </c>
      <c r="G118" s="65">
        <f>+'0618 Adj Detail'!V118</f>
        <v>0</v>
      </c>
      <c r="H118" s="65">
        <f>+'0618 Adj Detail'!W118</f>
        <v>260543.57</v>
      </c>
      <c r="I118" s="65">
        <f>+'0618 Adj Detail'!AE118</f>
        <v>0</v>
      </c>
      <c r="J118" s="65">
        <f>+'0618 Adj Detail'!AF118</f>
        <v>260543.57</v>
      </c>
      <c r="K118" s="65">
        <f>+'0618 Adj Detail'!AJ118</f>
        <v>0</v>
      </c>
      <c r="L118" s="65">
        <f>+'0618 Adj Detail'!AK118</f>
        <v>260543.57</v>
      </c>
    </row>
    <row r="119" spans="1:12">
      <c r="A119" s="5" t="s">
        <v>204</v>
      </c>
      <c r="B119" s="23">
        <f>+[5]Detail!$C114</f>
        <v>33041.49</v>
      </c>
      <c r="C119" s="23">
        <f>+[5]Detail!$F114</f>
        <v>0</v>
      </c>
      <c r="D119" s="23">
        <f t="shared" si="33"/>
        <v>33041.49</v>
      </c>
      <c r="E119" s="23">
        <f>+'0618 Adj Detail'!Q119</f>
        <v>0</v>
      </c>
      <c r="F119" s="23">
        <f>+'0618 Adj Detail'!R119</f>
        <v>33041.49</v>
      </c>
      <c r="G119" s="65">
        <f>+'0618 Adj Detail'!V119</f>
        <v>0</v>
      </c>
      <c r="H119" s="65">
        <f>+'0618 Adj Detail'!W119</f>
        <v>33041.49</v>
      </c>
      <c r="I119" s="65">
        <f>+'0618 Adj Detail'!AE119</f>
        <v>0</v>
      </c>
      <c r="J119" s="65">
        <f>+'0618 Adj Detail'!AF119</f>
        <v>33041.49</v>
      </c>
      <c r="K119" s="65">
        <f>+'0618 Adj Detail'!AJ119</f>
        <v>0</v>
      </c>
      <c r="L119" s="65">
        <f>+'0618 Adj Detail'!AK119</f>
        <v>33041.49</v>
      </c>
    </row>
    <row r="120" spans="1:12">
      <c r="A120" s="5" t="s">
        <v>205</v>
      </c>
      <c r="B120" s="23">
        <f>+[5]Detail!$C115</f>
        <v>14447.71</v>
      </c>
      <c r="C120" s="23">
        <f>+[5]Detail!$F115</f>
        <v>0</v>
      </c>
      <c r="D120" s="23">
        <f t="shared" si="33"/>
        <v>14447.71</v>
      </c>
      <c r="E120" s="23">
        <f>+'0618 Adj Detail'!Q120</f>
        <v>0</v>
      </c>
      <c r="F120" s="23">
        <f>+'0618 Adj Detail'!R120</f>
        <v>14447.71</v>
      </c>
      <c r="G120" s="65">
        <f>+'0618 Adj Detail'!V120</f>
        <v>0</v>
      </c>
      <c r="H120" s="65">
        <f>+'0618 Adj Detail'!W120</f>
        <v>14447.71</v>
      </c>
      <c r="I120" s="65">
        <f>+'0618 Adj Detail'!AE120</f>
        <v>0</v>
      </c>
      <c r="J120" s="65">
        <f>+'0618 Adj Detail'!AF120</f>
        <v>14447.71</v>
      </c>
      <c r="K120" s="65">
        <f>+'0618 Adj Detail'!AJ120</f>
        <v>0</v>
      </c>
      <c r="L120" s="65">
        <f>+'0618 Adj Detail'!AK120</f>
        <v>14447.71</v>
      </c>
    </row>
    <row r="121" spans="1:12">
      <c r="A121" s="5" t="s">
        <v>206</v>
      </c>
      <c r="B121" s="23">
        <f>+[5]Detail!$C116</f>
        <v>0</v>
      </c>
      <c r="C121" s="23">
        <f>+[5]Detail!$F116</f>
        <v>0</v>
      </c>
      <c r="D121" s="23">
        <f t="shared" si="33"/>
        <v>0</v>
      </c>
      <c r="E121" s="23">
        <f>+'0618 Adj Detail'!Q121</f>
        <v>0</v>
      </c>
      <c r="F121" s="23">
        <f>+'0618 Adj Detail'!R121</f>
        <v>0</v>
      </c>
      <c r="G121" s="65">
        <f>+'0618 Adj Detail'!V121</f>
        <v>0</v>
      </c>
      <c r="H121" s="65">
        <f>+'0618 Adj Detail'!W121</f>
        <v>0</v>
      </c>
      <c r="I121" s="65">
        <f>+'0618 Adj Detail'!AE121</f>
        <v>0</v>
      </c>
      <c r="J121" s="65">
        <f>+'0618 Adj Detail'!AF121</f>
        <v>0</v>
      </c>
      <c r="K121" s="65">
        <f>+'0618 Adj Detail'!AJ121</f>
        <v>0</v>
      </c>
      <c r="L121" s="65">
        <f>+'0618 Adj Detail'!AK121</f>
        <v>0</v>
      </c>
    </row>
    <row r="122" spans="1:12">
      <c r="A122" s="5" t="s">
        <v>207</v>
      </c>
      <c r="B122" s="23">
        <f>+[5]Detail!$C117</f>
        <v>0</v>
      </c>
      <c r="C122" s="23">
        <f>+[5]Detail!$F117</f>
        <v>0</v>
      </c>
      <c r="D122" s="23">
        <f t="shared" si="33"/>
        <v>0</v>
      </c>
      <c r="E122" s="23">
        <f>+'0618 Adj Detail'!Q122</f>
        <v>0</v>
      </c>
      <c r="F122" s="23">
        <f>+'0618 Adj Detail'!R122</f>
        <v>0</v>
      </c>
      <c r="G122" s="65">
        <f>+'0618 Adj Detail'!V122</f>
        <v>0</v>
      </c>
      <c r="H122" s="65">
        <f>+'0618 Adj Detail'!W122</f>
        <v>0</v>
      </c>
      <c r="I122" s="65">
        <f>+'0618 Adj Detail'!AE122</f>
        <v>0</v>
      </c>
      <c r="J122" s="65">
        <f>+'0618 Adj Detail'!AF122</f>
        <v>0</v>
      </c>
      <c r="K122" s="65">
        <f>+'0618 Adj Detail'!AJ122</f>
        <v>0</v>
      </c>
      <c r="L122" s="65">
        <f>+'0618 Adj Detail'!AK122</f>
        <v>0</v>
      </c>
    </row>
    <row r="123" spans="1:12">
      <c r="A123" s="5" t="s">
        <v>208</v>
      </c>
      <c r="B123" s="23">
        <f>+[5]Detail!$C118</f>
        <v>112276.069999999</v>
      </c>
      <c r="C123" s="23">
        <f>+[5]Detail!$F118</f>
        <v>0</v>
      </c>
      <c r="D123" s="23">
        <f t="shared" si="33"/>
        <v>112276.069999999</v>
      </c>
      <c r="E123" s="23">
        <f>+'0618 Adj Detail'!Q123</f>
        <v>0</v>
      </c>
      <c r="F123" s="23">
        <f>+'0618 Adj Detail'!R123</f>
        <v>112276.069999999</v>
      </c>
      <c r="G123" s="65">
        <f>+'0618 Adj Detail'!V123</f>
        <v>0</v>
      </c>
      <c r="H123" s="65">
        <f>+'0618 Adj Detail'!W123</f>
        <v>112276.069999999</v>
      </c>
      <c r="I123" s="65">
        <f>+'0618 Adj Detail'!AE123</f>
        <v>0</v>
      </c>
      <c r="J123" s="65">
        <f>+'0618 Adj Detail'!AF123</f>
        <v>112276.069999999</v>
      </c>
      <c r="K123" s="65">
        <f>+'0618 Adj Detail'!AJ123</f>
        <v>0</v>
      </c>
      <c r="L123" s="65">
        <f>+'0618 Adj Detail'!AK123</f>
        <v>112276.069999999</v>
      </c>
    </row>
    <row r="124" spans="1:12">
      <c r="A124" s="5" t="s">
        <v>209</v>
      </c>
      <c r="B124" s="23">
        <f>+[5]Detail!$C119</f>
        <v>20971.169999999998</v>
      </c>
      <c r="C124" s="23">
        <f>+[5]Detail!$F119</f>
        <v>0</v>
      </c>
      <c r="D124" s="23">
        <f t="shared" si="33"/>
        <v>20971.169999999998</v>
      </c>
      <c r="E124" s="23">
        <f>+'0618 Adj Detail'!Q124</f>
        <v>0</v>
      </c>
      <c r="F124" s="23">
        <f>+'0618 Adj Detail'!R124</f>
        <v>20971.169999999998</v>
      </c>
      <c r="G124" s="65">
        <f>+'0618 Adj Detail'!V124</f>
        <v>0</v>
      </c>
      <c r="H124" s="65">
        <f>+'0618 Adj Detail'!W124</f>
        <v>20971.169999999998</v>
      </c>
      <c r="I124" s="65">
        <f>+'0618 Adj Detail'!AE124</f>
        <v>0</v>
      </c>
      <c r="J124" s="65">
        <f>+'0618 Adj Detail'!AF124</f>
        <v>20971.169999999998</v>
      </c>
      <c r="K124" s="65">
        <f>+'0618 Adj Detail'!AJ124</f>
        <v>0</v>
      </c>
      <c r="L124" s="65">
        <f>+'0618 Adj Detail'!AK124</f>
        <v>20971.169999999998</v>
      </c>
    </row>
    <row r="125" spans="1:12">
      <c r="A125" s="5" t="s">
        <v>210</v>
      </c>
      <c r="B125" s="23">
        <f>+[5]Detail!$C120</f>
        <v>0</v>
      </c>
      <c r="C125" s="23">
        <f>+[5]Detail!$F120</f>
        <v>0</v>
      </c>
      <c r="D125" s="23">
        <f t="shared" si="33"/>
        <v>0</v>
      </c>
      <c r="E125" s="23">
        <f>+'0618 Adj Detail'!Q125</f>
        <v>0</v>
      </c>
      <c r="F125" s="23">
        <f>+'0618 Adj Detail'!R125</f>
        <v>0</v>
      </c>
      <c r="G125" s="65">
        <f>+'0618 Adj Detail'!V125</f>
        <v>0</v>
      </c>
      <c r="H125" s="65">
        <f>+'0618 Adj Detail'!W125</f>
        <v>0</v>
      </c>
      <c r="I125" s="65">
        <f>+'0618 Adj Detail'!AE125</f>
        <v>0</v>
      </c>
      <c r="J125" s="65">
        <f>+'0618 Adj Detail'!AF125</f>
        <v>0</v>
      </c>
      <c r="K125" s="65">
        <f>+'0618 Adj Detail'!AJ125</f>
        <v>0</v>
      </c>
      <c r="L125" s="65">
        <f>+'0618 Adj Detail'!AK125</f>
        <v>0</v>
      </c>
    </row>
    <row r="126" spans="1:12">
      <c r="A126" s="5" t="s">
        <v>211</v>
      </c>
      <c r="B126" s="23">
        <f>+[5]Detail!$C121</f>
        <v>138723.29999999999</v>
      </c>
      <c r="C126" s="23">
        <f>+[5]Detail!$F121</f>
        <v>0</v>
      </c>
      <c r="D126" s="23">
        <f t="shared" si="33"/>
        <v>138723.29999999999</v>
      </c>
      <c r="E126" s="23">
        <f>+'0618 Adj Detail'!Q126</f>
        <v>0</v>
      </c>
      <c r="F126" s="23">
        <f>+'0618 Adj Detail'!R126</f>
        <v>138723.29999999999</v>
      </c>
      <c r="G126" s="65">
        <f>+'0618 Adj Detail'!V126</f>
        <v>0</v>
      </c>
      <c r="H126" s="65">
        <f>+'0618 Adj Detail'!W126</f>
        <v>138723.29999999999</v>
      </c>
      <c r="I126" s="65">
        <f>+'0618 Adj Detail'!AE126</f>
        <v>0</v>
      </c>
      <c r="J126" s="65">
        <f>+'0618 Adj Detail'!AF126</f>
        <v>138723.29999999999</v>
      </c>
      <c r="K126" s="65">
        <f>+'0618 Adj Detail'!AJ126</f>
        <v>0</v>
      </c>
      <c r="L126" s="65">
        <f>+'0618 Adj Detail'!AK126</f>
        <v>138723.29999999999</v>
      </c>
    </row>
    <row r="127" spans="1:12">
      <c r="A127" s="5" t="s">
        <v>212</v>
      </c>
      <c r="B127" s="23">
        <f>+[5]Detail!$C122</f>
        <v>38083.769999999997</v>
      </c>
      <c r="C127" s="23">
        <f>+[5]Detail!$F122</f>
        <v>0</v>
      </c>
      <c r="D127" s="23">
        <f t="shared" si="33"/>
        <v>38083.769999999997</v>
      </c>
      <c r="E127" s="23">
        <f>+'0618 Adj Detail'!Q127</f>
        <v>0</v>
      </c>
      <c r="F127" s="23">
        <f>+'0618 Adj Detail'!R127</f>
        <v>38083.769999999997</v>
      </c>
      <c r="G127" s="65">
        <f>+'0618 Adj Detail'!V127</f>
        <v>0</v>
      </c>
      <c r="H127" s="65">
        <f>+'0618 Adj Detail'!W127</f>
        <v>38083.769999999997</v>
      </c>
      <c r="I127" s="65">
        <f>+'0618 Adj Detail'!AE127</f>
        <v>0</v>
      </c>
      <c r="J127" s="65">
        <f>+'0618 Adj Detail'!AF127</f>
        <v>38083.769999999997</v>
      </c>
      <c r="K127" s="65">
        <f>+'0618 Adj Detail'!AJ127</f>
        <v>0</v>
      </c>
      <c r="L127" s="65">
        <f>+'0618 Adj Detail'!AK127</f>
        <v>38083.769999999997</v>
      </c>
    </row>
    <row r="128" spans="1:12">
      <c r="A128" s="5" t="s">
        <v>213</v>
      </c>
      <c r="B128" s="23">
        <f>+[5]Detail!$C123</f>
        <v>786901.74</v>
      </c>
      <c r="C128" s="23">
        <f>+[5]Detail!$F123</f>
        <v>0</v>
      </c>
      <c r="D128" s="23">
        <f t="shared" si="33"/>
        <v>786901.74</v>
      </c>
      <c r="E128" s="23">
        <f>+'0618 Adj Detail'!Q128</f>
        <v>0</v>
      </c>
      <c r="F128" s="23">
        <f>+'0618 Adj Detail'!R128</f>
        <v>786901.74</v>
      </c>
      <c r="G128" s="65">
        <f>+'0618 Adj Detail'!V128</f>
        <v>0</v>
      </c>
      <c r="H128" s="65">
        <f>+'0618 Adj Detail'!W128</f>
        <v>786901.74</v>
      </c>
      <c r="I128" s="65">
        <f>+'0618 Adj Detail'!AE128</f>
        <v>0</v>
      </c>
      <c r="J128" s="65">
        <f>+'0618 Adj Detail'!AF128</f>
        <v>786901.74</v>
      </c>
      <c r="K128" s="65">
        <f>+'0618 Adj Detail'!AJ128</f>
        <v>0</v>
      </c>
      <c r="L128" s="65">
        <f>+'0618 Adj Detail'!AK128</f>
        <v>786901.74</v>
      </c>
    </row>
    <row r="129" spans="1:12">
      <c r="A129" s="5" t="s">
        <v>214</v>
      </c>
      <c r="B129" s="23">
        <f>+[5]Detail!$C124</f>
        <v>15140.24</v>
      </c>
      <c r="C129" s="23">
        <f>+[5]Detail!$F124</f>
        <v>0</v>
      </c>
      <c r="D129" s="23">
        <f t="shared" si="33"/>
        <v>15140.24</v>
      </c>
      <c r="E129" s="23">
        <f>+'0618 Adj Detail'!Q129</f>
        <v>0</v>
      </c>
      <c r="F129" s="23">
        <f>+'0618 Adj Detail'!R129</f>
        <v>15140.24</v>
      </c>
      <c r="G129" s="65">
        <f>+'0618 Adj Detail'!V129</f>
        <v>0</v>
      </c>
      <c r="H129" s="65">
        <f>+'0618 Adj Detail'!W129</f>
        <v>15140.24</v>
      </c>
      <c r="I129" s="65">
        <f>+'0618 Adj Detail'!AE129</f>
        <v>0</v>
      </c>
      <c r="J129" s="65">
        <f>+'0618 Adj Detail'!AF129</f>
        <v>15140.24</v>
      </c>
      <c r="K129" s="65">
        <f>+'0618 Adj Detail'!AJ129</f>
        <v>0</v>
      </c>
      <c r="L129" s="65">
        <f>+'0618 Adj Detail'!AK129</f>
        <v>15140.24</v>
      </c>
    </row>
    <row r="130" spans="1:12">
      <c r="A130" s="5" t="s">
        <v>215</v>
      </c>
      <c r="B130" s="23">
        <f>+[5]Detail!$C125</f>
        <v>244742.27</v>
      </c>
      <c r="C130" s="23">
        <f>+[5]Detail!$F125</f>
        <v>0</v>
      </c>
      <c r="D130" s="23">
        <f t="shared" si="33"/>
        <v>244742.27</v>
      </c>
      <c r="E130" s="23">
        <f>+'0618 Adj Detail'!Q130</f>
        <v>0</v>
      </c>
      <c r="F130" s="23">
        <f>+'0618 Adj Detail'!R130</f>
        <v>244742.27</v>
      </c>
      <c r="G130" s="65">
        <f>+'0618 Adj Detail'!V130</f>
        <v>0</v>
      </c>
      <c r="H130" s="65">
        <f>+'0618 Adj Detail'!W130</f>
        <v>244742.27</v>
      </c>
      <c r="I130" s="65">
        <f>+'0618 Adj Detail'!AE130</f>
        <v>0</v>
      </c>
      <c r="J130" s="65">
        <f>+'0618 Adj Detail'!AF130</f>
        <v>244742.27</v>
      </c>
      <c r="K130" s="65">
        <f>+'0618 Adj Detail'!AJ130</f>
        <v>0</v>
      </c>
      <c r="L130" s="65">
        <f>+'0618 Adj Detail'!AK130</f>
        <v>244742.27</v>
      </c>
    </row>
    <row r="131" spans="1:12">
      <c r="A131" s="5" t="s">
        <v>216</v>
      </c>
      <c r="B131" s="23">
        <f>+[5]Detail!$C126</f>
        <v>0</v>
      </c>
      <c r="C131" s="23">
        <f>+[5]Detail!$F126</f>
        <v>0</v>
      </c>
      <c r="D131" s="23">
        <f t="shared" si="33"/>
        <v>0</v>
      </c>
      <c r="E131" s="23">
        <f>+'0618 Adj Detail'!Q131</f>
        <v>0</v>
      </c>
      <c r="F131" s="23">
        <f>+'0618 Adj Detail'!R131</f>
        <v>0</v>
      </c>
      <c r="G131" s="65">
        <f>+'0618 Adj Detail'!V131</f>
        <v>0</v>
      </c>
      <c r="H131" s="65">
        <f>+'0618 Adj Detail'!W131</f>
        <v>0</v>
      </c>
      <c r="I131" s="65">
        <f>+'0618 Adj Detail'!AE131</f>
        <v>0</v>
      </c>
      <c r="J131" s="65">
        <f>+'0618 Adj Detail'!AF131</f>
        <v>0</v>
      </c>
      <c r="K131" s="65">
        <f>+'0618 Adj Detail'!AJ131</f>
        <v>0</v>
      </c>
      <c r="L131" s="65">
        <f>+'0618 Adj Detail'!AK131</f>
        <v>0</v>
      </c>
    </row>
    <row r="132" spans="1:12">
      <c r="A132" s="5" t="s">
        <v>217</v>
      </c>
      <c r="B132" s="23">
        <f>+[5]Detail!$C127</f>
        <v>88940.98</v>
      </c>
      <c r="C132" s="23">
        <f>+[5]Detail!$F127</f>
        <v>0</v>
      </c>
      <c r="D132" s="23">
        <f t="shared" si="33"/>
        <v>88940.98</v>
      </c>
      <c r="E132" s="23">
        <f>+'0618 Adj Detail'!Q132</f>
        <v>0</v>
      </c>
      <c r="F132" s="23">
        <f>+'0618 Adj Detail'!R132</f>
        <v>88940.98</v>
      </c>
      <c r="G132" s="65">
        <f>+'0618 Adj Detail'!V132</f>
        <v>0</v>
      </c>
      <c r="H132" s="65">
        <f>+'0618 Adj Detail'!W132</f>
        <v>88940.98</v>
      </c>
      <c r="I132" s="65">
        <f>+'0618 Adj Detail'!AE132</f>
        <v>0</v>
      </c>
      <c r="J132" s="65">
        <f>+'0618 Adj Detail'!AF132</f>
        <v>88940.98</v>
      </c>
      <c r="K132" s="65">
        <f>+'0618 Adj Detail'!AJ132</f>
        <v>0</v>
      </c>
      <c r="L132" s="65">
        <f>+'0618 Adj Detail'!AK132</f>
        <v>88940.98</v>
      </c>
    </row>
    <row r="133" spans="1:12">
      <c r="A133" s="5" t="s">
        <v>218</v>
      </c>
      <c r="B133" s="23">
        <f>+[5]Detail!$C128</f>
        <v>18746.7399999999</v>
      </c>
      <c r="C133" s="23">
        <f>+[5]Detail!$F128</f>
        <v>0</v>
      </c>
      <c r="D133" s="23">
        <f t="shared" si="33"/>
        <v>18746.7399999999</v>
      </c>
      <c r="E133" s="23">
        <f>+'0618 Adj Detail'!Q133</f>
        <v>0</v>
      </c>
      <c r="F133" s="23">
        <f>+'0618 Adj Detail'!R133</f>
        <v>18746.7399999999</v>
      </c>
      <c r="G133" s="65">
        <f>+'0618 Adj Detail'!V133</f>
        <v>0</v>
      </c>
      <c r="H133" s="65">
        <f>+'0618 Adj Detail'!W133</f>
        <v>18746.7399999999</v>
      </c>
      <c r="I133" s="65">
        <f>+'0618 Adj Detail'!AE133</f>
        <v>0</v>
      </c>
      <c r="J133" s="65">
        <f>+'0618 Adj Detail'!AF133</f>
        <v>18746.7399999999</v>
      </c>
      <c r="K133" s="65">
        <f>+'0618 Adj Detail'!AJ133</f>
        <v>0</v>
      </c>
      <c r="L133" s="65">
        <f>+'0618 Adj Detail'!AK133</f>
        <v>18746.7399999999</v>
      </c>
    </row>
    <row r="134" spans="1:12">
      <c r="A134" s="5" t="s">
        <v>219</v>
      </c>
      <c r="B134" s="23">
        <f>+[5]Detail!$C129</f>
        <v>681215.30999999901</v>
      </c>
      <c r="C134" s="23">
        <f>+[5]Detail!$F129</f>
        <v>0</v>
      </c>
      <c r="D134" s="23">
        <f t="shared" si="33"/>
        <v>681215.30999999901</v>
      </c>
      <c r="E134" s="23">
        <f>+'0618 Adj Detail'!Q134</f>
        <v>0</v>
      </c>
      <c r="F134" s="23">
        <f>+'0618 Adj Detail'!R134</f>
        <v>681215.30999999901</v>
      </c>
      <c r="G134" s="65">
        <f>+'0618 Adj Detail'!V134</f>
        <v>0</v>
      </c>
      <c r="H134" s="65">
        <f>+'0618 Adj Detail'!W134</f>
        <v>681215.30999999901</v>
      </c>
      <c r="I134" s="65">
        <f>+'0618 Adj Detail'!AE134</f>
        <v>0</v>
      </c>
      <c r="J134" s="65">
        <f>+'0618 Adj Detail'!AF134</f>
        <v>681215.30999999901</v>
      </c>
      <c r="K134" s="65">
        <f>+'0618 Adj Detail'!AJ134</f>
        <v>0</v>
      </c>
      <c r="L134" s="65">
        <f>+'0618 Adj Detail'!AK134</f>
        <v>681215.30999999901</v>
      </c>
    </row>
    <row r="135" spans="1:12">
      <c r="A135" s="5" t="s">
        <v>220</v>
      </c>
      <c r="B135" s="23">
        <f>+[5]Detail!$C130</f>
        <v>0</v>
      </c>
      <c r="C135" s="23">
        <f>+[5]Detail!$F130</f>
        <v>0</v>
      </c>
      <c r="D135" s="23">
        <f t="shared" si="33"/>
        <v>0</v>
      </c>
      <c r="E135" s="23">
        <f>+'0618 Adj Detail'!Q135</f>
        <v>0</v>
      </c>
      <c r="F135" s="23">
        <f>+'0618 Adj Detail'!R135</f>
        <v>0</v>
      </c>
      <c r="G135" s="65">
        <f>+'0618 Adj Detail'!V135</f>
        <v>0</v>
      </c>
      <c r="H135" s="65">
        <f>+'0618 Adj Detail'!W135</f>
        <v>0</v>
      </c>
      <c r="I135" s="65">
        <f>+'0618 Adj Detail'!AE135</f>
        <v>0</v>
      </c>
      <c r="J135" s="65">
        <f>+'0618 Adj Detail'!AF135</f>
        <v>0</v>
      </c>
      <c r="K135" s="65">
        <f>+'0618 Adj Detail'!AJ135</f>
        <v>0</v>
      </c>
      <c r="L135" s="65">
        <f>+'0618 Adj Detail'!AK135</f>
        <v>0</v>
      </c>
    </row>
    <row r="136" spans="1:12">
      <c r="A136" s="5" t="s">
        <v>221</v>
      </c>
      <c r="B136" s="23">
        <f>+[5]Detail!$C131</f>
        <v>0</v>
      </c>
      <c r="C136" s="23">
        <f>+[5]Detail!$F131</f>
        <v>0</v>
      </c>
      <c r="D136" s="23">
        <f t="shared" si="33"/>
        <v>0</v>
      </c>
      <c r="E136" s="23">
        <f>+'0618 Adj Detail'!Q136</f>
        <v>0</v>
      </c>
      <c r="F136" s="23">
        <f>+'0618 Adj Detail'!R136</f>
        <v>0</v>
      </c>
      <c r="G136" s="65">
        <f>+'0618 Adj Detail'!V136</f>
        <v>0</v>
      </c>
      <c r="H136" s="65">
        <f>+'0618 Adj Detail'!W136</f>
        <v>0</v>
      </c>
      <c r="I136" s="65">
        <f>+'0618 Adj Detail'!AE136</f>
        <v>0</v>
      </c>
      <c r="J136" s="65">
        <f>+'0618 Adj Detail'!AF136</f>
        <v>0</v>
      </c>
      <c r="K136" s="65">
        <f>+'0618 Adj Detail'!AJ136</f>
        <v>0</v>
      </c>
      <c r="L136" s="65">
        <f>+'0618 Adj Detail'!AK136</f>
        <v>0</v>
      </c>
    </row>
    <row r="137" spans="1:12">
      <c r="A137" s="5" t="s">
        <v>222</v>
      </c>
      <c r="B137" s="23">
        <f>+[5]Detail!$C132</f>
        <v>0</v>
      </c>
      <c r="C137" s="23">
        <f>+[5]Detail!$F132</f>
        <v>0</v>
      </c>
      <c r="D137" s="23">
        <f t="shared" si="33"/>
        <v>0</v>
      </c>
      <c r="E137" s="23">
        <f>+'0618 Adj Detail'!Q137</f>
        <v>0</v>
      </c>
      <c r="F137" s="23">
        <f>+'0618 Adj Detail'!R137</f>
        <v>0</v>
      </c>
      <c r="G137" s="65">
        <f>+'0618 Adj Detail'!V137</f>
        <v>0</v>
      </c>
      <c r="H137" s="65">
        <f>+'0618 Adj Detail'!W137</f>
        <v>0</v>
      </c>
      <c r="I137" s="65">
        <f>+'0618 Adj Detail'!AE137</f>
        <v>0</v>
      </c>
      <c r="J137" s="65">
        <f>+'0618 Adj Detail'!AF137</f>
        <v>0</v>
      </c>
      <c r="K137" s="65">
        <f>+'0618 Adj Detail'!AJ137</f>
        <v>0</v>
      </c>
      <c r="L137" s="65">
        <f>+'0618 Adj Detail'!AK137</f>
        <v>0</v>
      </c>
    </row>
    <row r="138" spans="1:12">
      <c r="A138" s="5" t="s">
        <v>223</v>
      </c>
      <c r="B138" s="23">
        <f>+[5]Detail!$C133</f>
        <v>0</v>
      </c>
      <c r="C138" s="23">
        <f>+[5]Detail!$F133</f>
        <v>0</v>
      </c>
      <c r="D138" s="23">
        <f t="shared" si="33"/>
        <v>0</v>
      </c>
      <c r="E138" s="23">
        <f>+'0618 Adj Detail'!Q138</f>
        <v>0</v>
      </c>
      <c r="F138" s="23">
        <f>+'0618 Adj Detail'!R138</f>
        <v>0</v>
      </c>
      <c r="G138" s="65">
        <f>+'0618 Adj Detail'!V138</f>
        <v>0</v>
      </c>
      <c r="H138" s="65">
        <f>+'0618 Adj Detail'!W138</f>
        <v>0</v>
      </c>
      <c r="I138" s="65">
        <f>+'0618 Adj Detail'!AE138</f>
        <v>0</v>
      </c>
      <c r="J138" s="65">
        <f>+'0618 Adj Detail'!AF138</f>
        <v>0</v>
      </c>
      <c r="K138" s="65">
        <f>+'0618 Adj Detail'!AJ138</f>
        <v>0</v>
      </c>
      <c r="L138" s="65">
        <f>+'0618 Adj Detail'!AK138</f>
        <v>0</v>
      </c>
    </row>
    <row r="139" spans="1:12">
      <c r="A139" s="11" t="s">
        <v>224</v>
      </c>
      <c r="B139" s="23">
        <f>+[5]Detail!$C134</f>
        <v>0</v>
      </c>
      <c r="C139" s="23">
        <f>+[5]Detail!$F134</f>
        <v>0</v>
      </c>
      <c r="D139" s="23">
        <f t="shared" ref="D139:D140" si="35">B139+C139</f>
        <v>0</v>
      </c>
      <c r="E139" s="23">
        <f>+'0618 Adj Detail'!Q139</f>
        <v>0</v>
      </c>
      <c r="F139" s="23">
        <f>+'0618 Adj Detail'!R139</f>
        <v>0</v>
      </c>
      <c r="G139" s="65">
        <f>+'0618 Adj Detail'!V139</f>
        <v>0</v>
      </c>
      <c r="H139" s="65">
        <f>+'0618 Adj Detail'!W139</f>
        <v>0</v>
      </c>
      <c r="I139" s="65">
        <f>+'0618 Adj Detail'!AE139</f>
        <v>0</v>
      </c>
      <c r="J139" s="65">
        <f>+'0618 Adj Detail'!AF139</f>
        <v>0</v>
      </c>
      <c r="K139" s="65">
        <f>+'0618 Adj Detail'!AJ139</f>
        <v>0</v>
      </c>
      <c r="L139" s="65">
        <f>+'0618 Adj Detail'!AK139</f>
        <v>0</v>
      </c>
    </row>
    <row r="140" spans="1:12">
      <c r="A140" s="6" t="s">
        <v>225</v>
      </c>
      <c r="B140" s="23">
        <f>+[5]Detail!$C135</f>
        <v>1034.21</v>
      </c>
      <c r="C140" s="23">
        <f>+[5]Detail!$F135</f>
        <v>0</v>
      </c>
      <c r="D140" s="23">
        <f t="shared" si="35"/>
        <v>1034.21</v>
      </c>
      <c r="E140" s="23">
        <f>+'0618 Adj Detail'!Q140</f>
        <v>0</v>
      </c>
      <c r="F140" s="23">
        <f>+'0618 Adj Detail'!R140</f>
        <v>1034.21</v>
      </c>
      <c r="G140" s="65">
        <f>+'0618 Adj Detail'!V140</f>
        <v>0</v>
      </c>
      <c r="H140" s="65">
        <f>+'0618 Adj Detail'!W140</f>
        <v>1034.21</v>
      </c>
      <c r="I140" s="65">
        <f>+'0618 Adj Detail'!AE140</f>
        <v>0</v>
      </c>
      <c r="J140" s="65">
        <f>+'0618 Adj Detail'!AF140</f>
        <v>1034.21</v>
      </c>
      <c r="K140" s="65">
        <f>+'0618 Adj Detail'!AJ140</f>
        <v>0</v>
      </c>
      <c r="L140" s="65">
        <f>+'0618 Adj Detail'!AK140</f>
        <v>1034.21</v>
      </c>
    </row>
    <row r="141" spans="1:12">
      <c r="A141" s="5" t="s">
        <v>226</v>
      </c>
      <c r="B141" s="21">
        <f t="shared" ref="B141:D141" si="36">SUM(B74:B140)</f>
        <v>5165237.1299999859</v>
      </c>
      <c r="C141" s="21">
        <f t="shared" si="36"/>
        <v>0</v>
      </c>
      <c r="D141" s="21">
        <f t="shared" si="36"/>
        <v>5165237.1299999859</v>
      </c>
      <c r="E141" s="21">
        <f>SUM(E74:E140)</f>
        <v>0</v>
      </c>
      <c r="F141" s="21">
        <f t="shared" ref="F141:L141" si="37">SUM(F74:F140)</f>
        <v>5165237.1299999859</v>
      </c>
      <c r="G141" s="21">
        <f t="shared" si="37"/>
        <v>0</v>
      </c>
      <c r="H141" s="21">
        <f t="shared" si="37"/>
        <v>5165237.1299999859</v>
      </c>
      <c r="I141" s="21">
        <f t="shared" si="37"/>
        <v>0</v>
      </c>
      <c r="J141" s="21">
        <f t="shared" si="37"/>
        <v>5165237.1299999859</v>
      </c>
      <c r="K141" s="21">
        <f t="shared" si="37"/>
        <v>0</v>
      </c>
      <c r="L141" s="21">
        <f t="shared" si="37"/>
        <v>5165237.1299999859</v>
      </c>
    </row>
    <row r="142" spans="1:12">
      <c r="A142" s="7" t="s">
        <v>255</v>
      </c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5" t="s">
        <v>227</v>
      </c>
      <c r="B143" s="23">
        <f>+[5]Detail!$C138</f>
        <v>0</v>
      </c>
      <c r="C143" s="23">
        <f>+[5]Detail!$F138</f>
        <v>0</v>
      </c>
      <c r="D143" s="23">
        <f t="shared" ref="D143:D170" si="38">B143+C143</f>
        <v>0</v>
      </c>
      <c r="E143" s="23">
        <f>+'0618 Adj Detail'!Q143</f>
        <v>0</v>
      </c>
      <c r="F143" s="23">
        <f>+'0618 Adj Detail'!R143</f>
        <v>0</v>
      </c>
      <c r="G143" s="65">
        <f>+'0618 Adj Detail'!V143</f>
        <v>0</v>
      </c>
      <c r="H143" s="65">
        <f>+'0618 Adj Detail'!W143</f>
        <v>0</v>
      </c>
      <c r="I143" s="65">
        <f>+'0618 Adj Detail'!AE143</f>
        <v>0</v>
      </c>
      <c r="J143" s="65">
        <f>+'0618 Adj Detail'!AF143</f>
        <v>0</v>
      </c>
      <c r="K143" s="65">
        <f>+'0618 Adj Detail'!AJ143</f>
        <v>0</v>
      </c>
      <c r="L143" s="65">
        <f>+'0618 Adj Detail'!AK143</f>
        <v>0</v>
      </c>
    </row>
    <row r="144" spans="1:12">
      <c r="A144" s="5" t="s">
        <v>228</v>
      </c>
      <c r="B144" s="23">
        <f>+[5]Detail!$C139</f>
        <v>0</v>
      </c>
      <c r="C144" s="23">
        <f>+[5]Detail!$F139</f>
        <v>0</v>
      </c>
      <c r="D144" s="23">
        <f t="shared" si="38"/>
        <v>0</v>
      </c>
      <c r="E144" s="23">
        <f>+'0618 Adj Detail'!Q144</f>
        <v>0</v>
      </c>
      <c r="F144" s="23">
        <f>+'0618 Adj Detail'!R144</f>
        <v>0</v>
      </c>
      <c r="G144" s="65">
        <f>+'0618 Adj Detail'!V144</f>
        <v>0</v>
      </c>
      <c r="H144" s="65">
        <f>+'0618 Adj Detail'!W144</f>
        <v>0</v>
      </c>
      <c r="I144" s="65">
        <f>+'0618 Adj Detail'!AE144</f>
        <v>0</v>
      </c>
      <c r="J144" s="65">
        <f>+'0618 Adj Detail'!AF144</f>
        <v>0</v>
      </c>
      <c r="K144" s="65">
        <f>+'0618 Adj Detail'!AJ144</f>
        <v>0</v>
      </c>
      <c r="L144" s="65">
        <f>+'0618 Adj Detail'!AK144</f>
        <v>0</v>
      </c>
    </row>
    <row r="145" spans="1:12">
      <c r="A145" s="5" t="s">
        <v>229</v>
      </c>
      <c r="B145" s="23">
        <f>+[5]Detail!$C140</f>
        <v>0</v>
      </c>
      <c r="C145" s="23">
        <f>+[5]Detail!$F140</f>
        <v>0</v>
      </c>
      <c r="D145" s="23">
        <f t="shared" si="38"/>
        <v>0</v>
      </c>
      <c r="E145" s="23">
        <f>+'0618 Adj Detail'!Q145</f>
        <v>0</v>
      </c>
      <c r="F145" s="23">
        <f>+'0618 Adj Detail'!R145</f>
        <v>0</v>
      </c>
      <c r="G145" s="65">
        <f>+'0618 Adj Detail'!V145</f>
        <v>0</v>
      </c>
      <c r="H145" s="65">
        <f>+'0618 Adj Detail'!W145</f>
        <v>0</v>
      </c>
      <c r="I145" s="65">
        <f>+'0618 Adj Detail'!AE145</f>
        <v>0</v>
      </c>
      <c r="J145" s="65">
        <f>+'0618 Adj Detail'!AF145</f>
        <v>0</v>
      </c>
      <c r="K145" s="65">
        <f>+'0618 Adj Detail'!AJ145</f>
        <v>0</v>
      </c>
      <c r="L145" s="65">
        <f>+'0618 Adj Detail'!AK145</f>
        <v>0</v>
      </c>
    </row>
    <row r="146" spans="1:12">
      <c r="A146" s="5" t="s">
        <v>230</v>
      </c>
      <c r="B146" s="23">
        <f>+[5]Detail!$C141</f>
        <v>0</v>
      </c>
      <c r="C146" s="23">
        <f>+[5]Detail!$F141</f>
        <v>0</v>
      </c>
      <c r="D146" s="23">
        <f t="shared" si="38"/>
        <v>0</v>
      </c>
      <c r="E146" s="23">
        <f>+'0618 Adj Detail'!Q146</f>
        <v>0</v>
      </c>
      <c r="F146" s="23">
        <f>+'0618 Adj Detail'!R146</f>
        <v>0</v>
      </c>
      <c r="G146" s="65">
        <f>+'0618 Adj Detail'!V146</f>
        <v>0</v>
      </c>
      <c r="H146" s="65">
        <f>+'0618 Adj Detail'!W146</f>
        <v>0</v>
      </c>
      <c r="I146" s="65">
        <f>+'0618 Adj Detail'!AE146</f>
        <v>0</v>
      </c>
      <c r="J146" s="65">
        <f>+'0618 Adj Detail'!AF146</f>
        <v>0</v>
      </c>
      <c r="K146" s="65">
        <f>+'0618 Adj Detail'!AJ146</f>
        <v>0</v>
      </c>
      <c r="L146" s="65">
        <f>+'0618 Adj Detail'!AK146</f>
        <v>0</v>
      </c>
    </row>
    <row r="147" spans="1:12">
      <c r="A147" s="5" t="s">
        <v>231</v>
      </c>
      <c r="B147" s="23">
        <f>+[5]Detail!$C142</f>
        <v>0</v>
      </c>
      <c r="C147" s="23">
        <f>+[5]Detail!$F142</f>
        <v>0</v>
      </c>
      <c r="D147" s="23">
        <f t="shared" si="38"/>
        <v>0</v>
      </c>
      <c r="E147" s="23">
        <f>+'0618 Adj Detail'!Q147</f>
        <v>0</v>
      </c>
      <c r="F147" s="23">
        <f>+'0618 Adj Detail'!R147</f>
        <v>0</v>
      </c>
      <c r="G147" s="65">
        <f>+'0618 Adj Detail'!V147</f>
        <v>0</v>
      </c>
      <c r="H147" s="65">
        <f>+'0618 Adj Detail'!W147</f>
        <v>0</v>
      </c>
      <c r="I147" s="65">
        <f>+'0618 Adj Detail'!AE147</f>
        <v>0</v>
      </c>
      <c r="J147" s="65">
        <f>+'0618 Adj Detail'!AF147</f>
        <v>0</v>
      </c>
      <c r="K147" s="65">
        <f>+'0618 Adj Detail'!AJ147</f>
        <v>0</v>
      </c>
      <c r="L147" s="65">
        <f>+'0618 Adj Detail'!AK147</f>
        <v>0</v>
      </c>
    </row>
    <row r="148" spans="1:12">
      <c r="A148" s="5" t="s">
        <v>232</v>
      </c>
      <c r="B148" s="23">
        <f>+[5]Detail!$C143</f>
        <v>0</v>
      </c>
      <c r="C148" s="23">
        <f>+[5]Detail!$F143</f>
        <v>0</v>
      </c>
      <c r="D148" s="23">
        <f t="shared" si="38"/>
        <v>0</v>
      </c>
      <c r="E148" s="23">
        <f>+'0618 Adj Detail'!Q148</f>
        <v>0</v>
      </c>
      <c r="F148" s="23">
        <f>+'0618 Adj Detail'!R148</f>
        <v>0</v>
      </c>
      <c r="G148" s="65">
        <f>+'0618 Adj Detail'!V148</f>
        <v>0</v>
      </c>
      <c r="H148" s="65">
        <f>+'0618 Adj Detail'!W148</f>
        <v>0</v>
      </c>
      <c r="I148" s="65">
        <f>+'0618 Adj Detail'!AE148</f>
        <v>0</v>
      </c>
      <c r="J148" s="65">
        <f>+'0618 Adj Detail'!AF148</f>
        <v>0</v>
      </c>
      <c r="K148" s="65">
        <f>+'0618 Adj Detail'!AJ148</f>
        <v>0</v>
      </c>
      <c r="L148" s="65">
        <f>+'0618 Adj Detail'!AK148</f>
        <v>0</v>
      </c>
    </row>
    <row r="149" spans="1:12">
      <c r="A149" s="5" t="s">
        <v>233</v>
      </c>
      <c r="B149" s="23">
        <f>+[5]Detail!$C144</f>
        <v>0</v>
      </c>
      <c r="C149" s="23">
        <f>+[5]Detail!$F144</f>
        <v>0</v>
      </c>
      <c r="D149" s="23">
        <f t="shared" si="38"/>
        <v>0</v>
      </c>
      <c r="E149" s="23">
        <f>+'0618 Adj Detail'!Q149</f>
        <v>0</v>
      </c>
      <c r="F149" s="23">
        <f>+'0618 Adj Detail'!R149</f>
        <v>0</v>
      </c>
      <c r="G149" s="65">
        <f>+'0618 Adj Detail'!V149</f>
        <v>0</v>
      </c>
      <c r="H149" s="65">
        <f>+'0618 Adj Detail'!W149</f>
        <v>0</v>
      </c>
      <c r="I149" s="65">
        <f>+'0618 Adj Detail'!AE149</f>
        <v>0</v>
      </c>
      <c r="J149" s="65">
        <f>+'0618 Adj Detail'!AF149</f>
        <v>0</v>
      </c>
      <c r="K149" s="65">
        <f>+'0618 Adj Detail'!AJ149</f>
        <v>0</v>
      </c>
      <c r="L149" s="65">
        <f>+'0618 Adj Detail'!AK149</f>
        <v>0</v>
      </c>
    </row>
    <row r="150" spans="1:12">
      <c r="A150" s="5" t="s">
        <v>234</v>
      </c>
      <c r="B150" s="23">
        <f>+[5]Detail!$C145</f>
        <v>0</v>
      </c>
      <c r="C150" s="23">
        <f>+[5]Detail!$F145</f>
        <v>0</v>
      </c>
      <c r="D150" s="23">
        <f t="shared" si="38"/>
        <v>0</v>
      </c>
      <c r="E150" s="23">
        <f>+'0618 Adj Detail'!Q150</f>
        <v>0</v>
      </c>
      <c r="F150" s="23">
        <f>+'0618 Adj Detail'!R150</f>
        <v>0</v>
      </c>
      <c r="G150" s="65">
        <f>+'0618 Adj Detail'!V150</f>
        <v>0</v>
      </c>
      <c r="H150" s="65">
        <f>+'0618 Adj Detail'!W150</f>
        <v>0</v>
      </c>
      <c r="I150" s="65">
        <f>+'0618 Adj Detail'!AE150</f>
        <v>0</v>
      </c>
      <c r="J150" s="65">
        <f>+'0618 Adj Detail'!AF150</f>
        <v>0</v>
      </c>
      <c r="K150" s="65">
        <f>+'0618 Adj Detail'!AJ150</f>
        <v>0</v>
      </c>
      <c r="L150" s="65">
        <f>+'0618 Adj Detail'!AK150</f>
        <v>0</v>
      </c>
    </row>
    <row r="151" spans="1:12">
      <c r="A151" s="5" t="s">
        <v>235</v>
      </c>
      <c r="B151" s="23">
        <f>+[5]Detail!$C146</f>
        <v>0</v>
      </c>
      <c r="C151" s="23">
        <f>+[5]Detail!$F146</f>
        <v>0</v>
      </c>
      <c r="D151" s="23">
        <f t="shared" si="38"/>
        <v>0</v>
      </c>
      <c r="E151" s="23">
        <f>+'0618 Adj Detail'!Q151</f>
        <v>0</v>
      </c>
      <c r="F151" s="23">
        <f>+'0618 Adj Detail'!R151</f>
        <v>0</v>
      </c>
      <c r="G151" s="65">
        <f>+'0618 Adj Detail'!V151</f>
        <v>0</v>
      </c>
      <c r="H151" s="65">
        <f>+'0618 Adj Detail'!W151</f>
        <v>0</v>
      </c>
      <c r="I151" s="65">
        <f>+'0618 Adj Detail'!AE151</f>
        <v>0</v>
      </c>
      <c r="J151" s="65">
        <f>+'0618 Adj Detail'!AF151</f>
        <v>0</v>
      </c>
      <c r="K151" s="65">
        <f>+'0618 Adj Detail'!AJ151</f>
        <v>0</v>
      </c>
      <c r="L151" s="65">
        <f>+'0618 Adj Detail'!AK151</f>
        <v>0</v>
      </c>
    </row>
    <row r="152" spans="1:12">
      <c r="A152" s="5" t="s">
        <v>236</v>
      </c>
      <c r="B152" s="23">
        <f>+[5]Detail!$C147</f>
        <v>0</v>
      </c>
      <c r="C152" s="23">
        <f>+[5]Detail!$F147</f>
        <v>0</v>
      </c>
      <c r="D152" s="23">
        <f t="shared" si="38"/>
        <v>0</v>
      </c>
      <c r="E152" s="23">
        <f>+'0618 Adj Detail'!Q152</f>
        <v>0</v>
      </c>
      <c r="F152" s="23">
        <f>+'0618 Adj Detail'!R152</f>
        <v>0</v>
      </c>
      <c r="G152" s="65">
        <f>+'0618 Adj Detail'!V152</f>
        <v>0</v>
      </c>
      <c r="H152" s="65">
        <f>+'0618 Adj Detail'!W152</f>
        <v>0</v>
      </c>
      <c r="I152" s="65">
        <f>+'0618 Adj Detail'!AE152</f>
        <v>0</v>
      </c>
      <c r="J152" s="65">
        <f>+'0618 Adj Detail'!AF152</f>
        <v>0</v>
      </c>
      <c r="K152" s="65">
        <f>+'0618 Adj Detail'!AJ152</f>
        <v>0</v>
      </c>
      <c r="L152" s="65">
        <f>+'0618 Adj Detail'!AK152</f>
        <v>0</v>
      </c>
    </row>
    <row r="153" spans="1:12">
      <c r="A153" s="5" t="s">
        <v>237</v>
      </c>
      <c r="B153" s="23">
        <f>+[5]Detail!$C148</f>
        <v>0</v>
      </c>
      <c r="C153" s="23">
        <f>+[5]Detail!$F148</f>
        <v>0</v>
      </c>
      <c r="D153" s="23">
        <f t="shared" si="38"/>
        <v>0</v>
      </c>
      <c r="E153" s="23">
        <f>+'0618 Adj Detail'!Q153</f>
        <v>0</v>
      </c>
      <c r="F153" s="23">
        <f>+'0618 Adj Detail'!R153</f>
        <v>0</v>
      </c>
      <c r="G153" s="65">
        <f>+'0618 Adj Detail'!V153</f>
        <v>0</v>
      </c>
      <c r="H153" s="65">
        <f>+'0618 Adj Detail'!W153</f>
        <v>0</v>
      </c>
      <c r="I153" s="65">
        <f>+'0618 Adj Detail'!AE153</f>
        <v>0</v>
      </c>
      <c r="J153" s="65">
        <f>+'0618 Adj Detail'!AF153</f>
        <v>0</v>
      </c>
      <c r="K153" s="65">
        <f>+'0618 Adj Detail'!AJ153</f>
        <v>0</v>
      </c>
      <c r="L153" s="65">
        <f>+'0618 Adj Detail'!AK153</f>
        <v>0</v>
      </c>
    </row>
    <row r="154" spans="1:12">
      <c r="A154" s="5" t="s">
        <v>238</v>
      </c>
      <c r="B154" s="23">
        <f>+[5]Detail!$C149</f>
        <v>0</v>
      </c>
      <c r="C154" s="23">
        <f>+[5]Detail!$F149</f>
        <v>0</v>
      </c>
      <c r="D154" s="23">
        <f t="shared" si="38"/>
        <v>0</v>
      </c>
      <c r="E154" s="23">
        <f>+'0618 Adj Detail'!Q154</f>
        <v>0</v>
      </c>
      <c r="F154" s="23">
        <f>+'0618 Adj Detail'!R154</f>
        <v>0</v>
      </c>
      <c r="G154" s="65">
        <f>+'0618 Adj Detail'!V154</f>
        <v>0</v>
      </c>
      <c r="H154" s="65">
        <f>+'0618 Adj Detail'!W154</f>
        <v>0</v>
      </c>
      <c r="I154" s="65">
        <f>+'0618 Adj Detail'!AE154</f>
        <v>0</v>
      </c>
      <c r="J154" s="65">
        <f>+'0618 Adj Detail'!AF154</f>
        <v>0</v>
      </c>
      <c r="K154" s="65">
        <f>+'0618 Adj Detail'!AJ154</f>
        <v>0</v>
      </c>
      <c r="L154" s="65">
        <f>+'0618 Adj Detail'!AK154</f>
        <v>0</v>
      </c>
    </row>
    <row r="155" spans="1:12">
      <c r="A155" s="5" t="s">
        <v>239</v>
      </c>
      <c r="B155" s="23">
        <f>+[5]Detail!$C150</f>
        <v>0</v>
      </c>
      <c r="C155" s="23">
        <f>+[5]Detail!$F150</f>
        <v>0</v>
      </c>
      <c r="D155" s="23">
        <f t="shared" si="38"/>
        <v>0</v>
      </c>
      <c r="E155" s="23">
        <f>+'0618 Adj Detail'!Q155</f>
        <v>0</v>
      </c>
      <c r="F155" s="23">
        <f>+'0618 Adj Detail'!R155</f>
        <v>0</v>
      </c>
      <c r="G155" s="65">
        <f>+'0618 Adj Detail'!V155</f>
        <v>0</v>
      </c>
      <c r="H155" s="65">
        <f>+'0618 Adj Detail'!W155</f>
        <v>0</v>
      </c>
      <c r="I155" s="65">
        <f>+'0618 Adj Detail'!AE155</f>
        <v>0</v>
      </c>
      <c r="J155" s="65">
        <f>+'0618 Adj Detail'!AF155</f>
        <v>0</v>
      </c>
      <c r="K155" s="65">
        <f>+'0618 Adj Detail'!AJ155</f>
        <v>0</v>
      </c>
      <c r="L155" s="65">
        <f>+'0618 Adj Detail'!AK155</f>
        <v>0</v>
      </c>
    </row>
    <row r="156" spans="1:12">
      <c r="A156" s="5" t="s">
        <v>240</v>
      </c>
      <c r="B156" s="23">
        <f>+[5]Detail!$C151</f>
        <v>0</v>
      </c>
      <c r="C156" s="23">
        <f>+[5]Detail!$F151</f>
        <v>0</v>
      </c>
      <c r="D156" s="23">
        <f t="shared" si="38"/>
        <v>0</v>
      </c>
      <c r="E156" s="23">
        <f>+'0618 Adj Detail'!Q156</f>
        <v>0</v>
      </c>
      <c r="F156" s="23">
        <f>+'0618 Adj Detail'!R156</f>
        <v>0</v>
      </c>
      <c r="G156" s="65">
        <f>+'0618 Adj Detail'!V156</f>
        <v>0</v>
      </c>
      <c r="H156" s="65">
        <f>+'0618 Adj Detail'!W156</f>
        <v>0</v>
      </c>
      <c r="I156" s="65">
        <f>+'0618 Adj Detail'!AE156</f>
        <v>0</v>
      </c>
      <c r="J156" s="65">
        <f>+'0618 Adj Detail'!AF156</f>
        <v>0</v>
      </c>
      <c r="K156" s="65">
        <f>+'0618 Adj Detail'!AJ156</f>
        <v>0</v>
      </c>
      <c r="L156" s="65">
        <f>+'0618 Adj Detail'!AK156</f>
        <v>0</v>
      </c>
    </row>
    <row r="157" spans="1:12">
      <c r="A157" s="5" t="s">
        <v>241</v>
      </c>
      <c r="B157" s="23">
        <f>+[5]Detail!$C152</f>
        <v>0</v>
      </c>
      <c r="C157" s="23">
        <f>+[5]Detail!$F152</f>
        <v>0</v>
      </c>
      <c r="D157" s="23">
        <f t="shared" si="38"/>
        <v>0</v>
      </c>
      <c r="E157" s="23">
        <f>+'0618 Adj Detail'!Q157</f>
        <v>0</v>
      </c>
      <c r="F157" s="23">
        <f>+'0618 Adj Detail'!R157</f>
        <v>0</v>
      </c>
      <c r="G157" s="65">
        <f>+'0618 Adj Detail'!V157</f>
        <v>0</v>
      </c>
      <c r="H157" s="65">
        <f>+'0618 Adj Detail'!W157</f>
        <v>0</v>
      </c>
      <c r="I157" s="65">
        <f>+'0618 Adj Detail'!AE157</f>
        <v>0</v>
      </c>
      <c r="J157" s="65">
        <f>+'0618 Adj Detail'!AF157</f>
        <v>0</v>
      </c>
      <c r="K157" s="65">
        <f>+'0618 Adj Detail'!AJ157</f>
        <v>0</v>
      </c>
      <c r="L157" s="65">
        <f>+'0618 Adj Detail'!AK157</f>
        <v>0</v>
      </c>
    </row>
    <row r="158" spans="1:12">
      <c r="A158" s="5" t="s">
        <v>242</v>
      </c>
      <c r="B158" s="23">
        <f>+[5]Detail!$C153</f>
        <v>0</v>
      </c>
      <c r="C158" s="23">
        <f>+[5]Detail!$F153</f>
        <v>0</v>
      </c>
      <c r="D158" s="23">
        <f t="shared" si="38"/>
        <v>0</v>
      </c>
      <c r="E158" s="23">
        <f>+'0618 Adj Detail'!Q158</f>
        <v>0</v>
      </c>
      <c r="F158" s="23">
        <f>+'0618 Adj Detail'!R158</f>
        <v>0</v>
      </c>
      <c r="G158" s="65">
        <f>+'0618 Adj Detail'!V158</f>
        <v>0</v>
      </c>
      <c r="H158" s="65">
        <f>+'0618 Adj Detail'!W158</f>
        <v>0</v>
      </c>
      <c r="I158" s="65">
        <f>+'0618 Adj Detail'!AE158</f>
        <v>0</v>
      </c>
      <c r="J158" s="65">
        <f>+'0618 Adj Detail'!AF158</f>
        <v>0</v>
      </c>
      <c r="K158" s="65">
        <f>+'0618 Adj Detail'!AJ158</f>
        <v>0</v>
      </c>
      <c r="L158" s="65">
        <f>+'0618 Adj Detail'!AK158</f>
        <v>0</v>
      </c>
    </row>
    <row r="159" spans="1:12">
      <c r="A159" s="5" t="s">
        <v>243</v>
      </c>
      <c r="B159" s="23">
        <f>+[5]Detail!$C154</f>
        <v>0</v>
      </c>
      <c r="C159" s="23">
        <f>+[5]Detail!$F154</f>
        <v>0</v>
      </c>
      <c r="D159" s="23">
        <f t="shared" si="38"/>
        <v>0</v>
      </c>
      <c r="E159" s="23">
        <f>+'0618 Adj Detail'!Q159</f>
        <v>0</v>
      </c>
      <c r="F159" s="23">
        <f>+'0618 Adj Detail'!R159</f>
        <v>0</v>
      </c>
      <c r="G159" s="65">
        <f>+'0618 Adj Detail'!V159</f>
        <v>0</v>
      </c>
      <c r="H159" s="65">
        <f>+'0618 Adj Detail'!W159</f>
        <v>0</v>
      </c>
      <c r="I159" s="65">
        <f>+'0618 Adj Detail'!AE159</f>
        <v>0</v>
      </c>
      <c r="J159" s="65">
        <f>+'0618 Adj Detail'!AF159</f>
        <v>0</v>
      </c>
      <c r="K159" s="65">
        <f>+'0618 Adj Detail'!AJ159</f>
        <v>0</v>
      </c>
      <c r="L159" s="65">
        <f>+'0618 Adj Detail'!AK159</f>
        <v>0</v>
      </c>
    </row>
    <row r="160" spans="1:12">
      <c r="A160" s="5" t="s">
        <v>244</v>
      </c>
      <c r="B160" s="23">
        <f>+[5]Detail!$C155</f>
        <v>0</v>
      </c>
      <c r="C160" s="23">
        <f>+[5]Detail!$F155</f>
        <v>0</v>
      </c>
      <c r="D160" s="23">
        <f t="shared" si="38"/>
        <v>0</v>
      </c>
      <c r="E160" s="23">
        <f>+'0618 Adj Detail'!Q160</f>
        <v>0</v>
      </c>
      <c r="F160" s="23">
        <f>+'0618 Adj Detail'!R160</f>
        <v>0</v>
      </c>
      <c r="G160" s="65">
        <f>+'0618 Adj Detail'!V160</f>
        <v>0</v>
      </c>
      <c r="H160" s="65">
        <f>+'0618 Adj Detail'!W160</f>
        <v>0</v>
      </c>
      <c r="I160" s="65">
        <f>+'0618 Adj Detail'!AE160</f>
        <v>0</v>
      </c>
      <c r="J160" s="65">
        <f>+'0618 Adj Detail'!AF160</f>
        <v>0</v>
      </c>
      <c r="K160" s="65">
        <f>+'0618 Adj Detail'!AJ160</f>
        <v>0</v>
      </c>
      <c r="L160" s="65">
        <f>+'0618 Adj Detail'!AK160</f>
        <v>0</v>
      </c>
    </row>
    <row r="161" spans="1:12">
      <c r="A161" s="5" t="s">
        <v>245</v>
      </c>
      <c r="B161" s="23">
        <f>+[5]Detail!$C156</f>
        <v>0</v>
      </c>
      <c r="C161" s="23">
        <f>+[5]Detail!$F156</f>
        <v>0</v>
      </c>
      <c r="D161" s="23">
        <f t="shared" si="38"/>
        <v>0</v>
      </c>
      <c r="E161" s="23">
        <f>+'0618 Adj Detail'!Q161</f>
        <v>0</v>
      </c>
      <c r="F161" s="23">
        <f>+'0618 Adj Detail'!R161</f>
        <v>0</v>
      </c>
      <c r="G161" s="65">
        <f>+'0618 Adj Detail'!V161</f>
        <v>0</v>
      </c>
      <c r="H161" s="65">
        <f>+'0618 Adj Detail'!W161</f>
        <v>0</v>
      </c>
      <c r="I161" s="65">
        <f>+'0618 Adj Detail'!AE161</f>
        <v>0</v>
      </c>
      <c r="J161" s="65">
        <f>+'0618 Adj Detail'!AF161</f>
        <v>0</v>
      </c>
      <c r="K161" s="65">
        <f>+'0618 Adj Detail'!AJ161</f>
        <v>0</v>
      </c>
      <c r="L161" s="65">
        <f>+'0618 Adj Detail'!AK161</f>
        <v>0</v>
      </c>
    </row>
    <row r="162" spans="1:12" s="58" customFormat="1">
      <c r="A162" s="5" t="s">
        <v>246</v>
      </c>
      <c r="B162" s="23">
        <f>+[5]Detail!$C156</f>
        <v>0</v>
      </c>
      <c r="C162" s="23">
        <f>+[5]Detail!$F156</f>
        <v>0</v>
      </c>
      <c r="D162" s="23">
        <f t="shared" ref="D162" si="39">B162+C162</f>
        <v>0</v>
      </c>
      <c r="E162" s="23">
        <f>+'0618 Adj Detail'!Q162</f>
        <v>0</v>
      </c>
      <c r="F162" s="23">
        <f>+'0618 Adj Detail'!R162</f>
        <v>0</v>
      </c>
      <c r="G162" s="65">
        <f>+'0618 Adj Detail'!V162</f>
        <v>0</v>
      </c>
      <c r="H162" s="65">
        <f>+'0618 Adj Detail'!W162</f>
        <v>0</v>
      </c>
      <c r="I162" s="65">
        <f>+'0618 Adj Detail'!AE162</f>
        <v>0</v>
      </c>
      <c r="J162" s="65">
        <f>+'0618 Adj Detail'!AF162</f>
        <v>0</v>
      </c>
      <c r="K162" s="65">
        <f>+'0618 Adj Detail'!AJ162</f>
        <v>0</v>
      </c>
      <c r="L162" s="65">
        <f>+'0618 Adj Detail'!AK162</f>
        <v>0</v>
      </c>
    </row>
    <row r="163" spans="1:12">
      <c r="A163" s="60" t="s">
        <v>247</v>
      </c>
      <c r="B163" s="23">
        <f>+[5]Detail!$C157</f>
        <v>0</v>
      </c>
      <c r="C163" s="23">
        <f>+[5]Detail!$F157</f>
        <v>0</v>
      </c>
      <c r="D163" s="23">
        <f t="shared" si="38"/>
        <v>0</v>
      </c>
      <c r="E163" s="23">
        <f>+'0618 Adj Detail'!Q163</f>
        <v>0</v>
      </c>
      <c r="F163" s="23">
        <f>+'0618 Adj Detail'!R163</f>
        <v>0</v>
      </c>
      <c r="G163" s="65">
        <f>+'0618 Adj Detail'!V163</f>
        <v>0</v>
      </c>
      <c r="H163" s="65">
        <f>+'0618 Adj Detail'!W163</f>
        <v>0</v>
      </c>
      <c r="I163" s="65">
        <f>+'0618 Adj Detail'!AE163</f>
        <v>0</v>
      </c>
      <c r="J163" s="65">
        <f>+'0618 Adj Detail'!AF163</f>
        <v>0</v>
      </c>
      <c r="K163" s="65">
        <f>+'0618 Adj Detail'!AJ163</f>
        <v>0</v>
      </c>
      <c r="L163" s="65">
        <f>+'0618 Adj Detail'!AK163</f>
        <v>0</v>
      </c>
    </row>
    <row r="164" spans="1:12">
      <c r="A164" s="5" t="s">
        <v>248</v>
      </c>
      <c r="B164" s="23">
        <f>+[5]Detail!$C158</f>
        <v>0</v>
      </c>
      <c r="C164" s="23">
        <f>+[5]Detail!$F158</f>
        <v>0</v>
      </c>
      <c r="D164" s="23">
        <f t="shared" si="38"/>
        <v>0</v>
      </c>
      <c r="E164" s="23">
        <f>+'0618 Adj Detail'!Q164</f>
        <v>0</v>
      </c>
      <c r="F164" s="23">
        <f>+'0618 Adj Detail'!R164</f>
        <v>0</v>
      </c>
      <c r="G164" s="65">
        <f>+'0618 Adj Detail'!V164</f>
        <v>0</v>
      </c>
      <c r="H164" s="65">
        <f>+'0618 Adj Detail'!W164</f>
        <v>0</v>
      </c>
      <c r="I164" s="65">
        <f>+'0618 Adj Detail'!AE164</f>
        <v>0</v>
      </c>
      <c r="J164" s="65">
        <f>+'0618 Adj Detail'!AF164</f>
        <v>0</v>
      </c>
      <c r="K164" s="65">
        <f>+'0618 Adj Detail'!AJ164</f>
        <v>0</v>
      </c>
      <c r="L164" s="65">
        <f>+'0618 Adj Detail'!AK164</f>
        <v>0</v>
      </c>
    </row>
    <row r="165" spans="1:12">
      <c r="A165" s="5" t="s">
        <v>249</v>
      </c>
      <c r="B165" s="23">
        <f>+[5]Detail!$C159</f>
        <v>0</v>
      </c>
      <c r="C165" s="23">
        <f>+[5]Detail!$F159</f>
        <v>0</v>
      </c>
      <c r="D165" s="23">
        <f t="shared" si="38"/>
        <v>0</v>
      </c>
      <c r="E165" s="23">
        <f>+'0618 Adj Detail'!Q165</f>
        <v>0</v>
      </c>
      <c r="F165" s="23">
        <f>+'0618 Adj Detail'!R165</f>
        <v>0</v>
      </c>
      <c r="G165" s="65">
        <f>+'0618 Adj Detail'!V165</f>
        <v>0</v>
      </c>
      <c r="H165" s="65">
        <f>+'0618 Adj Detail'!W165</f>
        <v>0</v>
      </c>
      <c r="I165" s="65">
        <f>+'0618 Adj Detail'!AE165</f>
        <v>0</v>
      </c>
      <c r="J165" s="65">
        <f>+'0618 Adj Detail'!AF165</f>
        <v>0</v>
      </c>
      <c r="K165" s="65">
        <f>+'0618 Adj Detail'!AJ165</f>
        <v>0</v>
      </c>
      <c r="L165" s="65">
        <f>+'0618 Adj Detail'!AK165</f>
        <v>0</v>
      </c>
    </row>
    <row r="166" spans="1:12">
      <c r="A166" s="5" t="s">
        <v>250</v>
      </c>
      <c r="B166" s="23">
        <f>+[5]Detail!$C160</f>
        <v>0</v>
      </c>
      <c r="C166" s="23">
        <f>+[5]Detail!$F160</f>
        <v>0</v>
      </c>
      <c r="D166" s="23">
        <f t="shared" si="38"/>
        <v>0</v>
      </c>
      <c r="E166" s="23">
        <f>+'0618 Adj Detail'!Q166</f>
        <v>0</v>
      </c>
      <c r="F166" s="23">
        <f>+'0618 Adj Detail'!R166</f>
        <v>0</v>
      </c>
      <c r="G166" s="65">
        <f>+'0618 Adj Detail'!V166</f>
        <v>0</v>
      </c>
      <c r="H166" s="65">
        <f>+'0618 Adj Detail'!W166</f>
        <v>0</v>
      </c>
      <c r="I166" s="65">
        <f>+'0618 Adj Detail'!AE166</f>
        <v>0</v>
      </c>
      <c r="J166" s="65">
        <f>+'0618 Adj Detail'!AF166</f>
        <v>0</v>
      </c>
      <c r="K166" s="65">
        <f>+'0618 Adj Detail'!AJ166</f>
        <v>0</v>
      </c>
      <c r="L166" s="65">
        <f>+'0618 Adj Detail'!AK166</f>
        <v>0</v>
      </c>
    </row>
    <row r="167" spans="1:12">
      <c r="A167" s="5" t="s">
        <v>251</v>
      </c>
      <c r="B167" s="23">
        <f>+[5]Detail!$C161</f>
        <v>0</v>
      </c>
      <c r="C167" s="23">
        <f>+[5]Detail!$F161</f>
        <v>0</v>
      </c>
      <c r="D167" s="23">
        <f t="shared" si="38"/>
        <v>0</v>
      </c>
      <c r="E167" s="23">
        <f>+'0618 Adj Detail'!Q167</f>
        <v>0</v>
      </c>
      <c r="F167" s="23">
        <f>+'0618 Adj Detail'!R167</f>
        <v>0</v>
      </c>
      <c r="G167" s="65">
        <f>+'0618 Adj Detail'!V167</f>
        <v>0</v>
      </c>
      <c r="H167" s="65">
        <f>+'0618 Adj Detail'!W167</f>
        <v>0</v>
      </c>
      <c r="I167" s="65">
        <f>+'0618 Adj Detail'!AE167</f>
        <v>0</v>
      </c>
      <c r="J167" s="65">
        <f>+'0618 Adj Detail'!AF167</f>
        <v>0</v>
      </c>
      <c r="K167" s="65">
        <f>+'0618 Adj Detail'!AJ167</f>
        <v>0</v>
      </c>
      <c r="L167" s="65">
        <f>+'0618 Adj Detail'!AK167</f>
        <v>0</v>
      </c>
    </row>
    <row r="168" spans="1:12">
      <c r="A168" s="5" t="s">
        <v>252</v>
      </c>
      <c r="B168" s="23">
        <f>+[5]Detail!$C162</f>
        <v>0</v>
      </c>
      <c r="C168" s="23">
        <f>+[5]Detail!$F162</f>
        <v>0</v>
      </c>
      <c r="D168" s="23">
        <f t="shared" si="38"/>
        <v>0</v>
      </c>
      <c r="E168" s="23">
        <f>+'0618 Adj Detail'!Q168</f>
        <v>0</v>
      </c>
      <c r="F168" s="23">
        <f>+'0618 Adj Detail'!R168</f>
        <v>0</v>
      </c>
      <c r="G168" s="65">
        <f>+'0618 Adj Detail'!V168</f>
        <v>0</v>
      </c>
      <c r="H168" s="65">
        <f>+'0618 Adj Detail'!W168</f>
        <v>0</v>
      </c>
      <c r="I168" s="65">
        <f>+'0618 Adj Detail'!AE168</f>
        <v>0</v>
      </c>
      <c r="J168" s="65">
        <f>+'0618 Adj Detail'!AF168</f>
        <v>0</v>
      </c>
      <c r="K168" s="65">
        <f>+'0618 Adj Detail'!AJ168</f>
        <v>0</v>
      </c>
      <c r="L168" s="65">
        <f>+'0618 Adj Detail'!AK168</f>
        <v>0</v>
      </c>
    </row>
    <row r="169" spans="1:12">
      <c r="A169" s="5" t="s">
        <v>253</v>
      </c>
      <c r="B169" s="23">
        <f>+[5]Detail!$C163</f>
        <v>0</v>
      </c>
      <c r="C169" s="23">
        <f>+[5]Detail!$F163</f>
        <v>0</v>
      </c>
      <c r="D169" s="23">
        <f t="shared" si="38"/>
        <v>0</v>
      </c>
      <c r="E169" s="23">
        <f>+'0618 Adj Detail'!Q169</f>
        <v>0</v>
      </c>
      <c r="F169" s="23">
        <f>+'0618 Adj Detail'!R169</f>
        <v>0</v>
      </c>
      <c r="G169" s="65">
        <f>+'0618 Adj Detail'!V169</f>
        <v>0</v>
      </c>
      <c r="H169" s="65">
        <f>+'0618 Adj Detail'!W169</f>
        <v>0</v>
      </c>
      <c r="I169" s="65">
        <f>+'0618 Adj Detail'!AE169</f>
        <v>0</v>
      </c>
      <c r="J169" s="65">
        <f>+'0618 Adj Detail'!AF169</f>
        <v>0</v>
      </c>
      <c r="K169" s="65">
        <f>+'0618 Adj Detail'!AJ169</f>
        <v>0</v>
      </c>
      <c r="L169" s="65">
        <f>+'0618 Adj Detail'!AK169</f>
        <v>0</v>
      </c>
    </row>
    <row r="170" spans="1:12">
      <c r="A170" s="6" t="s">
        <v>254</v>
      </c>
      <c r="B170" s="23">
        <f>+[5]Detail!$C164</f>
        <v>0</v>
      </c>
      <c r="C170" s="23">
        <f>+[5]Detail!$F164</f>
        <v>0</v>
      </c>
      <c r="D170" s="23">
        <f t="shared" si="38"/>
        <v>0</v>
      </c>
      <c r="E170" s="23">
        <f>+'0618 Adj Detail'!Q170</f>
        <v>0</v>
      </c>
      <c r="F170" s="23">
        <f>+'0618 Adj Detail'!R170</f>
        <v>0</v>
      </c>
      <c r="G170" s="65">
        <f>+'0618 Adj Detail'!V170</f>
        <v>0</v>
      </c>
      <c r="H170" s="65">
        <f>+'0618 Adj Detail'!W170</f>
        <v>0</v>
      </c>
      <c r="I170" s="65">
        <f>+'0618 Adj Detail'!AE170</f>
        <v>0</v>
      </c>
      <c r="J170" s="65">
        <f>+'0618 Adj Detail'!AF170</f>
        <v>0</v>
      </c>
      <c r="K170" s="65">
        <f>+'0618 Adj Detail'!AJ170</f>
        <v>0</v>
      </c>
      <c r="L170" s="65">
        <f>+'0618 Adj Detail'!AK170</f>
        <v>0</v>
      </c>
    </row>
    <row r="171" spans="1:12">
      <c r="A171" s="5" t="s">
        <v>42</v>
      </c>
      <c r="B171" s="21">
        <f t="shared" ref="B171:D171" si="40">SUM(B143:B170)</f>
        <v>0</v>
      </c>
      <c r="C171" s="21">
        <f t="shared" si="40"/>
        <v>0</v>
      </c>
      <c r="D171" s="21">
        <f t="shared" si="40"/>
        <v>0</v>
      </c>
      <c r="E171" s="21">
        <f>SUM(E143:E170)</f>
        <v>0</v>
      </c>
      <c r="F171" s="21">
        <f t="shared" ref="F171:L171" si="41">SUM(F143:F170)</f>
        <v>0</v>
      </c>
      <c r="G171" s="21">
        <f t="shared" si="41"/>
        <v>0</v>
      </c>
      <c r="H171" s="21">
        <f t="shared" si="41"/>
        <v>0</v>
      </c>
      <c r="I171" s="21">
        <f t="shared" si="41"/>
        <v>0</v>
      </c>
      <c r="J171" s="21">
        <f t="shared" si="41"/>
        <v>0</v>
      </c>
      <c r="K171" s="21">
        <f t="shared" si="41"/>
        <v>0</v>
      </c>
      <c r="L171" s="21">
        <f t="shared" si="41"/>
        <v>0</v>
      </c>
    </row>
    <row r="172" spans="1:12">
      <c r="A172" s="7" t="s">
        <v>256</v>
      </c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>
      <c r="A173" s="5" t="s">
        <v>292</v>
      </c>
      <c r="B173" s="23">
        <f>+[5]Detail!$C168</f>
        <v>0</v>
      </c>
      <c r="C173" s="23">
        <f>+[5]Detail!$F168</f>
        <v>0</v>
      </c>
      <c r="D173" s="23">
        <f t="shared" ref="D173:D200" si="42">B173+C173</f>
        <v>0</v>
      </c>
      <c r="E173" s="23">
        <f>+'0618 Adj Detail'!Q173</f>
        <v>0</v>
      </c>
      <c r="F173" s="23">
        <f>+'0618 Adj Detail'!R173</f>
        <v>0</v>
      </c>
      <c r="G173" s="65">
        <f>+'0618 Adj Detail'!V173</f>
        <v>0</v>
      </c>
      <c r="H173" s="65">
        <f>+'0618 Adj Detail'!W173</f>
        <v>0</v>
      </c>
      <c r="I173" s="65">
        <f>+'0618 Adj Detail'!AE173</f>
        <v>0</v>
      </c>
      <c r="J173" s="65">
        <f>+'0618 Adj Detail'!AF173</f>
        <v>0</v>
      </c>
      <c r="K173" s="65">
        <f>+'0618 Adj Detail'!AJ173</f>
        <v>0</v>
      </c>
      <c r="L173" s="65">
        <f>+'0618 Adj Detail'!AK173</f>
        <v>0</v>
      </c>
    </row>
    <row r="174" spans="1:12">
      <c r="A174" s="5" t="s">
        <v>257</v>
      </c>
      <c r="B174" s="23">
        <f>+[5]Detail!$C169</f>
        <v>0</v>
      </c>
      <c r="C174" s="23">
        <f>+[5]Detail!$F169</f>
        <v>0</v>
      </c>
      <c r="D174" s="23">
        <f t="shared" si="42"/>
        <v>0</v>
      </c>
      <c r="E174" s="23">
        <f>+'0618 Adj Detail'!Q174</f>
        <v>0</v>
      </c>
      <c r="F174" s="23">
        <f>+'0618 Adj Detail'!R174</f>
        <v>0</v>
      </c>
      <c r="G174" s="65">
        <f>+'0618 Adj Detail'!V174</f>
        <v>0</v>
      </c>
      <c r="H174" s="65">
        <f>+'0618 Adj Detail'!W174</f>
        <v>0</v>
      </c>
      <c r="I174" s="65">
        <f>+'0618 Adj Detail'!AE174</f>
        <v>0</v>
      </c>
      <c r="J174" s="65">
        <f>+'0618 Adj Detail'!AF174</f>
        <v>0</v>
      </c>
      <c r="K174" s="65">
        <f>+'0618 Adj Detail'!AJ174</f>
        <v>0</v>
      </c>
      <c r="L174" s="65">
        <f>+'0618 Adj Detail'!AK174</f>
        <v>0</v>
      </c>
    </row>
    <row r="175" spans="1:12">
      <c r="A175" s="5" t="s">
        <v>258</v>
      </c>
      <c r="B175" s="23">
        <f>+[5]Detail!$C170</f>
        <v>0</v>
      </c>
      <c r="C175" s="23">
        <f>+[5]Detail!$F170</f>
        <v>0</v>
      </c>
      <c r="D175" s="23">
        <f t="shared" si="42"/>
        <v>0</v>
      </c>
      <c r="E175" s="23">
        <f>+'0618 Adj Detail'!Q175</f>
        <v>0</v>
      </c>
      <c r="F175" s="23">
        <f>+'0618 Adj Detail'!R175</f>
        <v>0</v>
      </c>
      <c r="G175" s="65">
        <f>+'0618 Adj Detail'!V175</f>
        <v>0</v>
      </c>
      <c r="H175" s="65">
        <f>+'0618 Adj Detail'!W175</f>
        <v>0</v>
      </c>
      <c r="I175" s="65">
        <f>+'0618 Adj Detail'!AE175</f>
        <v>0</v>
      </c>
      <c r="J175" s="65">
        <f>+'0618 Adj Detail'!AF175</f>
        <v>0</v>
      </c>
      <c r="K175" s="65">
        <f>+'0618 Adj Detail'!AJ175</f>
        <v>0</v>
      </c>
      <c r="L175" s="65">
        <f>+'0618 Adj Detail'!AK175</f>
        <v>0</v>
      </c>
    </row>
    <row r="176" spans="1:12">
      <c r="A176" s="5" t="s">
        <v>259</v>
      </c>
      <c r="B176" s="23">
        <f>+[5]Detail!$C171</f>
        <v>0</v>
      </c>
      <c r="C176" s="23">
        <f>+[5]Detail!$F171</f>
        <v>0</v>
      </c>
      <c r="D176" s="23">
        <f t="shared" si="42"/>
        <v>0</v>
      </c>
      <c r="E176" s="23">
        <f>+'0618 Adj Detail'!Q176</f>
        <v>0</v>
      </c>
      <c r="F176" s="23">
        <f>+'0618 Adj Detail'!R176</f>
        <v>0</v>
      </c>
      <c r="G176" s="65">
        <f>+'0618 Adj Detail'!V176</f>
        <v>0</v>
      </c>
      <c r="H176" s="65">
        <f>+'0618 Adj Detail'!W176</f>
        <v>0</v>
      </c>
      <c r="I176" s="65">
        <f>+'0618 Adj Detail'!AE176</f>
        <v>0</v>
      </c>
      <c r="J176" s="65">
        <f>+'0618 Adj Detail'!AF176</f>
        <v>0</v>
      </c>
      <c r="K176" s="65">
        <f>+'0618 Adj Detail'!AJ176</f>
        <v>0</v>
      </c>
      <c r="L176" s="65">
        <f>+'0618 Adj Detail'!AK176</f>
        <v>0</v>
      </c>
    </row>
    <row r="177" spans="1:12">
      <c r="A177" s="5" t="s">
        <v>260</v>
      </c>
      <c r="B177" s="23">
        <f>+[5]Detail!$C172</f>
        <v>0</v>
      </c>
      <c r="C177" s="23">
        <f>+[5]Detail!$F172</f>
        <v>0</v>
      </c>
      <c r="D177" s="23">
        <f t="shared" si="42"/>
        <v>0</v>
      </c>
      <c r="E177" s="23">
        <f>+'0618 Adj Detail'!Q177</f>
        <v>0</v>
      </c>
      <c r="F177" s="23">
        <f>+'0618 Adj Detail'!R177</f>
        <v>0</v>
      </c>
      <c r="G177" s="65">
        <f>+'0618 Adj Detail'!V177</f>
        <v>0</v>
      </c>
      <c r="H177" s="65">
        <f>+'0618 Adj Detail'!W177</f>
        <v>0</v>
      </c>
      <c r="I177" s="65">
        <f>+'0618 Adj Detail'!AE177</f>
        <v>0</v>
      </c>
      <c r="J177" s="65">
        <f>+'0618 Adj Detail'!AF177</f>
        <v>0</v>
      </c>
      <c r="K177" s="65">
        <f>+'0618 Adj Detail'!AJ177</f>
        <v>0</v>
      </c>
      <c r="L177" s="65">
        <f>+'0618 Adj Detail'!AK177</f>
        <v>0</v>
      </c>
    </row>
    <row r="178" spans="1:12">
      <c r="A178" s="5" t="s">
        <v>261</v>
      </c>
      <c r="B178" s="23">
        <f>+[5]Detail!$C173</f>
        <v>0</v>
      </c>
      <c r="C178" s="23">
        <f>+[5]Detail!$F173</f>
        <v>0</v>
      </c>
      <c r="D178" s="23">
        <f t="shared" si="42"/>
        <v>0</v>
      </c>
      <c r="E178" s="23">
        <f>+'0618 Adj Detail'!Q178</f>
        <v>0</v>
      </c>
      <c r="F178" s="23">
        <f>+'0618 Adj Detail'!R178</f>
        <v>0</v>
      </c>
      <c r="G178" s="65">
        <f>+'0618 Adj Detail'!V178</f>
        <v>0</v>
      </c>
      <c r="H178" s="65">
        <f>+'0618 Adj Detail'!W178</f>
        <v>0</v>
      </c>
      <c r="I178" s="65">
        <f>+'0618 Adj Detail'!AE178</f>
        <v>0</v>
      </c>
      <c r="J178" s="65">
        <f>+'0618 Adj Detail'!AF178</f>
        <v>0</v>
      </c>
      <c r="K178" s="65">
        <f>+'0618 Adj Detail'!AJ178</f>
        <v>0</v>
      </c>
      <c r="L178" s="65">
        <f>+'0618 Adj Detail'!AK178</f>
        <v>0</v>
      </c>
    </row>
    <row r="179" spans="1:12">
      <c r="A179" s="5" t="s">
        <v>262</v>
      </c>
      <c r="B179" s="23">
        <f>+[5]Detail!$C174</f>
        <v>0</v>
      </c>
      <c r="C179" s="23">
        <f>+[5]Detail!$F174</f>
        <v>0</v>
      </c>
      <c r="D179" s="23">
        <f t="shared" si="42"/>
        <v>0</v>
      </c>
      <c r="E179" s="23">
        <f>+'0618 Adj Detail'!Q179</f>
        <v>0</v>
      </c>
      <c r="F179" s="23">
        <f>+'0618 Adj Detail'!R179</f>
        <v>0</v>
      </c>
      <c r="G179" s="65">
        <f>+'0618 Adj Detail'!V179</f>
        <v>0</v>
      </c>
      <c r="H179" s="65">
        <f>+'0618 Adj Detail'!W179</f>
        <v>0</v>
      </c>
      <c r="I179" s="65">
        <f>+'0618 Adj Detail'!AE179</f>
        <v>0</v>
      </c>
      <c r="J179" s="65">
        <f>+'0618 Adj Detail'!AF179</f>
        <v>0</v>
      </c>
      <c r="K179" s="65">
        <f>+'0618 Adj Detail'!AJ179</f>
        <v>0</v>
      </c>
      <c r="L179" s="65">
        <f>+'0618 Adj Detail'!AK179</f>
        <v>0</v>
      </c>
    </row>
    <row r="180" spans="1:12">
      <c r="A180" s="5" t="s">
        <v>263</v>
      </c>
      <c r="B180" s="23">
        <f>+[5]Detail!$C175</f>
        <v>0</v>
      </c>
      <c r="C180" s="23">
        <f>+[5]Detail!$F175</f>
        <v>0</v>
      </c>
      <c r="D180" s="23">
        <f t="shared" si="42"/>
        <v>0</v>
      </c>
      <c r="E180" s="23">
        <f>+'0618 Adj Detail'!Q180</f>
        <v>0</v>
      </c>
      <c r="F180" s="23">
        <f>+'0618 Adj Detail'!R180</f>
        <v>0</v>
      </c>
      <c r="G180" s="65">
        <f>+'0618 Adj Detail'!V180</f>
        <v>0</v>
      </c>
      <c r="H180" s="65">
        <f>+'0618 Adj Detail'!W180</f>
        <v>0</v>
      </c>
      <c r="I180" s="65">
        <f>+'0618 Adj Detail'!AE180</f>
        <v>0</v>
      </c>
      <c r="J180" s="65">
        <f>+'0618 Adj Detail'!AF180</f>
        <v>0</v>
      </c>
      <c r="K180" s="65">
        <f>+'0618 Adj Detail'!AJ180</f>
        <v>0</v>
      </c>
      <c r="L180" s="65">
        <f>+'0618 Adj Detail'!AK180</f>
        <v>0</v>
      </c>
    </row>
    <row r="181" spans="1:12">
      <c r="A181" s="5" t="s">
        <v>264</v>
      </c>
      <c r="B181" s="23">
        <f>+[5]Detail!$C176</f>
        <v>0</v>
      </c>
      <c r="C181" s="23">
        <f>+[5]Detail!$F176</f>
        <v>0</v>
      </c>
      <c r="D181" s="23">
        <f t="shared" si="42"/>
        <v>0</v>
      </c>
      <c r="E181" s="23">
        <f>+'0618 Adj Detail'!Q181</f>
        <v>0</v>
      </c>
      <c r="F181" s="23">
        <f>+'0618 Adj Detail'!R181</f>
        <v>0</v>
      </c>
      <c r="G181" s="65">
        <f>+'0618 Adj Detail'!V181</f>
        <v>0</v>
      </c>
      <c r="H181" s="65">
        <f>+'0618 Adj Detail'!W181</f>
        <v>0</v>
      </c>
      <c r="I181" s="65">
        <f>+'0618 Adj Detail'!AE181</f>
        <v>0</v>
      </c>
      <c r="J181" s="65">
        <f>+'0618 Adj Detail'!AF181</f>
        <v>0</v>
      </c>
      <c r="K181" s="65">
        <f>+'0618 Adj Detail'!AJ181</f>
        <v>0</v>
      </c>
      <c r="L181" s="65">
        <f>+'0618 Adj Detail'!AK181</f>
        <v>0</v>
      </c>
    </row>
    <row r="182" spans="1:12">
      <c r="A182" s="5" t="s">
        <v>265</v>
      </c>
      <c r="B182" s="23">
        <f>+[5]Detail!$C177</f>
        <v>0</v>
      </c>
      <c r="C182" s="23">
        <f>+[5]Detail!$F177</f>
        <v>0</v>
      </c>
      <c r="D182" s="23">
        <f t="shared" si="42"/>
        <v>0</v>
      </c>
      <c r="E182" s="23">
        <f>+'0618 Adj Detail'!Q182</f>
        <v>0</v>
      </c>
      <c r="F182" s="23">
        <f>+'0618 Adj Detail'!R182</f>
        <v>0</v>
      </c>
      <c r="G182" s="65">
        <f>+'0618 Adj Detail'!V182</f>
        <v>0</v>
      </c>
      <c r="H182" s="65">
        <f>+'0618 Adj Detail'!W182</f>
        <v>0</v>
      </c>
      <c r="I182" s="65">
        <f>+'0618 Adj Detail'!AE182</f>
        <v>0</v>
      </c>
      <c r="J182" s="65">
        <f>+'0618 Adj Detail'!AF182</f>
        <v>0</v>
      </c>
      <c r="K182" s="65">
        <f>+'0618 Adj Detail'!AJ182</f>
        <v>0</v>
      </c>
      <c r="L182" s="65">
        <f>+'0618 Adj Detail'!AK182</f>
        <v>0</v>
      </c>
    </row>
    <row r="183" spans="1:12">
      <c r="A183" s="5" t="s">
        <v>266</v>
      </c>
      <c r="B183" s="23">
        <f>+[5]Detail!$C178</f>
        <v>0</v>
      </c>
      <c r="C183" s="23">
        <f>+[5]Detail!$F178</f>
        <v>0</v>
      </c>
      <c r="D183" s="23">
        <f t="shared" si="42"/>
        <v>0</v>
      </c>
      <c r="E183" s="23">
        <f>+'0618 Adj Detail'!Q183</f>
        <v>0</v>
      </c>
      <c r="F183" s="23">
        <f>+'0618 Adj Detail'!R183</f>
        <v>0</v>
      </c>
      <c r="G183" s="65">
        <f>+'0618 Adj Detail'!V183</f>
        <v>0</v>
      </c>
      <c r="H183" s="65">
        <f>+'0618 Adj Detail'!W183</f>
        <v>0</v>
      </c>
      <c r="I183" s="65">
        <f>+'0618 Adj Detail'!AE183</f>
        <v>0</v>
      </c>
      <c r="J183" s="65">
        <f>+'0618 Adj Detail'!AF183</f>
        <v>0</v>
      </c>
      <c r="K183" s="65">
        <f>+'0618 Adj Detail'!AJ183</f>
        <v>0</v>
      </c>
      <c r="L183" s="65">
        <f>+'0618 Adj Detail'!AK183</f>
        <v>0</v>
      </c>
    </row>
    <row r="184" spans="1:12">
      <c r="A184" s="5" t="s">
        <v>267</v>
      </c>
      <c r="B184" s="23">
        <f>+[5]Detail!$C179</f>
        <v>0</v>
      </c>
      <c r="C184" s="23">
        <f>+[5]Detail!$F179</f>
        <v>0</v>
      </c>
      <c r="D184" s="23">
        <f t="shared" si="42"/>
        <v>0</v>
      </c>
      <c r="E184" s="23">
        <f>+'0618 Adj Detail'!Q184</f>
        <v>0</v>
      </c>
      <c r="F184" s="23">
        <f>+'0618 Adj Detail'!R184</f>
        <v>0</v>
      </c>
      <c r="G184" s="65">
        <f>+'0618 Adj Detail'!V184</f>
        <v>0</v>
      </c>
      <c r="H184" s="65">
        <f>+'0618 Adj Detail'!W184</f>
        <v>0</v>
      </c>
      <c r="I184" s="65">
        <f>+'0618 Adj Detail'!AE184</f>
        <v>0</v>
      </c>
      <c r="J184" s="65">
        <f>+'0618 Adj Detail'!AF184</f>
        <v>0</v>
      </c>
      <c r="K184" s="65">
        <f>+'0618 Adj Detail'!AJ184</f>
        <v>0</v>
      </c>
      <c r="L184" s="65">
        <f>+'0618 Adj Detail'!AK184</f>
        <v>0</v>
      </c>
    </row>
    <row r="185" spans="1:12">
      <c r="A185" s="5" t="s">
        <v>268</v>
      </c>
      <c r="B185" s="23">
        <f>+[5]Detail!$C180</f>
        <v>0</v>
      </c>
      <c r="C185" s="23">
        <f>+[5]Detail!$F180</f>
        <v>0</v>
      </c>
      <c r="D185" s="23">
        <f t="shared" si="42"/>
        <v>0</v>
      </c>
      <c r="E185" s="23">
        <f>+'0618 Adj Detail'!Q185</f>
        <v>0</v>
      </c>
      <c r="F185" s="23">
        <f>+'0618 Adj Detail'!R185</f>
        <v>0</v>
      </c>
      <c r="G185" s="65">
        <f>+'0618 Adj Detail'!V185</f>
        <v>0</v>
      </c>
      <c r="H185" s="65">
        <f>+'0618 Adj Detail'!W185</f>
        <v>0</v>
      </c>
      <c r="I185" s="65">
        <f>+'0618 Adj Detail'!AE185</f>
        <v>0</v>
      </c>
      <c r="J185" s="65">
        <f>+'0618 Adj Detail'!AF185</f>
        <v>0</v>
      </c>
      <c r="K185" s="65">
        <f>+'0618 Adj Detail'!AJ185</f>
        <v>0</v>
      </c>
      <c r="L185" s="65">
        <f>+'0618 Adj Detail'!AK185</f>
        <v>0</v>
      </c>
    </row>
    <row r="186" spans="1:12">
      <c r="A186" s="5" t="s">
        <v>269</v>
      </c>
      <c r="B186" s="23">
        <f>+[5]Detail!$C181</f>
        <v>0</v>
      </c>
      <c r="C186" s="23">
        <f>+[5]Detail!$F181</f>
        <v>0</v>
      </c>
      <c r="D186" s="23">
        <f t="shared" si="42"/>
        <v>0</v>
      </c>
      <c r="E186" s="23">
        <f>+'0618 Adj Detail'!Q186</f>
        <v>0</v>
      </c>
      <c r="F186" s="23">
        <f>+'0618 Adj Detail'!R186</f>
        <v>0</v>
      </c>
      <c r="G186" s="65">
        <f>+'0618 Adj Detail'!V186</f>
        <v>0</v>
      </c>
      <c r="H186" s="65">
        <f>+'0618 Adj Detail'!W186</f>
        <v>0</v>
      </c>
      <c r="I186" s="65">
        <f>+'0618 Adj Detail'!AE186</f>
        <v>0</v>
      </c>
      <c r="J186" s="65">
        <f>+'0618 Adj Detail'!AF186</f>
        <v>0</v>
      </c>
      <c r="K186" s="65">
        <f>+'0618 Adj Detail'!AJ186</f>
        <v>0</v>
      </c>
      <c r="L186" s="65">
        <f>+'0618 Adj Detail'!AK186</f>
        <v>0</v>
      </c>
    </row>
    <row r="187" spans="1:12">
      <c r="A187" s="5" t="s">
        <v>270</v>
      </c>
      <c r="B187" s="23">
        <f>+[5]Detail!$C182</f>
        <v>0</v>
      </c>
      <c r="C187" s="23">
        <f>+[5]Detail!$F182</f>
        <v>0</v>
      </c>
      <c r="D187" s="23">
        <f t="shared" si="42"/>
        <v>0</v>
      </c>
      <c r="E187" s="23">
        <f>+'0618 Adj Detail'!Q187</f>
        <v>0</v>
      </c>
      <c r="F187" s="23">
        <f>+'0618 Adj Detail'!R187</f>
        <v>0</v>
      </c>
      <c r="G187" s="65">
        <f>+'0618 Adj Detail'!V187</f>
        <v>0</v>
      </c>
      <c r="H187" s="65">
        <f>+'0618 Adj Detail'!W187</f>
        <v>0</v>
      </c>
      <c r="I187" s="65">
        <f>+'0618 Adj Detail'!AE187</f>
        <v>0</v>
      </c>
      <c r="J187" s="65">
        <f>+'0618 Adj Detail'!AF187</f>
        <v>0</v>
      </c>
      <c r="K187" s="65">
        <f>+'0618 Adj Detail'!AJ187</f>
        <v>0</v>
      </c>
      <c r="L187" s="65">
        <f>+'0618 Adj Detail'!AK187</f>
        <v>0</v>
      </c>
    </row>
    <row r="188" spans="1:12">
      <c r="A188" s="5" t="s">
        <v>271</v>
      </c>
      <c r="B188" s="23">
        <f>+[5]Detail!$C183</f>
        <v>0</v>
      </c>
      <c r="C188" s="23">
        <f>+[5]Detail!$F183</f>
        <v>0</v>
      </c>
      <c r="D188" s="23">
        <f t="shared" si="42"/>
        <v>0</v>
      </c>
      <c r="E188" s="23">
        <f>+'0618 Adj Detail'!Q188</f>
        <v>0</v>
      </c>
      <c r="F188" s="23">
        <f>+'0618 Adj Detail'!R188</f>
        <v>0</v>
      </c>
      <c r="G188" s="65">
        <f>+'0618 Adj Detail'!V188</f>
        <v>0</v>
      </c>
      <c r="H188" s="65">
        <f>+'0618 Adj Detail'!W188</f>
        <v>0</v>
      </c>
      <c r="I188" s="65">
        <f>+'0618 Adj Detail'!AE188</f>
        <v>0</v>
      </c>
      <c r="J188" s="65">
        <f>+'0618 Adj Detail'!AF188</f>
        <v>0</v>
      </c>
      <c r="K188" s="65">
        <f>+'0618 Adj Detail'!AJ188</f>
        <v>0</v>
      </c>
      <c r="L188" s="65">
        <f>+'0618 Adj Detail'!AK188</f>
        <v>0</v>
      </c>
    </row>
    <row r="189" spans="1:12">
      <c r="A189" s="5" t="s">
        <v>272</v>
      </c>
      <c r="B189" s="23">
        <f>+[5]Detail!$C184</f>
        <v>0</v>
      </c>
      <c r="C189" s="23">
        <f>+[5]Detail!$F184</f>
        <v>0</v>
      </c>
      <c r="D189" s="23">
        <f t="shared" si="42"/>
        <v>0</v>
      </c>
      <c r="E189" s="23">
        <f>+'0618 Adj Detail'!Q189</f>
        <v>0</v>
      </c>
      <c r="F189" s="23">
        <f>+'0618 Adj Detail'!R189</f>
        <v>0</v>
      </c>
      <c r="G189" s="65">
        <f>+'0618 Adj Detail'!V189</f>
        <v>0</v>
      </c>
      <c r="H189" s="65">
        <f>+'0618 Adj Detail'!W189</f>
        <v>0</v>
      </c>
      <c r="I189" s="65">
        <f>+'0618 Adj Detail'!AE189</f>
        <v>0</v>
      </c>
      <c r="J189" s="65">
        <f>+'0618 Adj Detail'!AF189</f>
        <v>0</v>
      </c>
      <c r="K189" s="65">
        <f>+'0618 Adj Detail'!AJ189</f>
        <v>0</v>
      </c>
      <c r="L189" s="65">
        <f>+'0618 Adj Detail'!AK189</f>
        <v>0</v>
      </c>
    </row>
    <row r="190" spans="1:12">
      <c r="A190" s="5" t="s">
        <v>273</v>
      </c>
      <c r="B190" s="23">
        <f>+[5]Detail!$C185</f>
        <v>0</v>
      </c>
      <c r="C190" s="23">
        <f>+[5]Detail!$F185</f>
        <v>0</v>
      </c>
      <c r="D190" s="23">
        <f t="shared" si="42"/>
        <v>0</v>
      </c>
      <c r="E190" s="23">
        <f>+'0618 Adj Detail'!Q190</f>
        <v>0</v>
      </c>
      <c r="F190" s="23">
        <f>+'0618 Adj Detail'!R190</f>
        <v>0</v>
      </c>
      <c r="G190" s="65">
        <f>+'0618 Adj Detail'!V190</f>
        <v>0</v>
      </c>
      <c r="H190" s="65">
        <f>+'0618 Adj Detail'!W190</f>
        <v>0</v>
      </c>
      <c r="I190" s="65">
        <f>+'0618 Adj Detail'!AE190</f>
        <v>0</v>
      </c>
      <c r="J190" s="65">
        <f>+'0618 Adj Detail'!AF190</f>
        <v>0</v>
      </c>
      <c r="K190" s="65">
        <f>+'0618 Adj Detail'!AJ190</f>
        <v>0</v>
      </c>
      <c r="L190" s="65">
        <f>+'0618 Adj Detail'!AK190</f>
        <v>0</v>
      </c>
    </row>
    <row r="191" spans="1:12">
      <c r="A191" s="5" t="s">
        <v>274</v>
      </c>
      <c r="B191" s="23">
        <f>+[5]Detail!$C186</f>
        <v>0</v>
      </c>
      <c r="C191" s="23">
        <f>+[5]Detail!$F186</f>
        <v>0</v>
      </c>
      <c r="D191" s="23">
        <f t="shared" si="42"/>
        <v>0</v>
      </c>
      <c r="E191" s="23">
        <f>+'0618 Adj Detail'!Q191</f>
        <v>0</v>
      </c>
      <c r="F191" s="23">
        <f>+'0618 Adj Detail'!R191</f>
        <v>0</v>
      </c>
      <c r="G191" s="65">
        <f>+'0618 Adj Detail'!V191</f>
        <v>0</v>
      </c>
      <c r="H191" s="65">
        <f>+'0618 Adj Detail'!W191</f>
        <v>0</v>
      </c>
      <c r="I191" s="65">
        <f>+'0618 Adj Detail'!AE191</f>
        <v>0</v>
      </c>
      <c r="J191" s="65">
        <f>+'0618 Adj Detail'!AF191</f>
        <v>0</v>
      </c>
      <c r="K191" s="65">
        <f>+'0618 Adj Detail'!AJ191</f>
        <v>0</v>
      </c>
      <c r="L191" s="65">
        <f>+'0618 Adj Detail'!AK191</f>
        <v>0</v>
      </c>
    </row>
    <row r="192" spans="1:12">
      <c r="A192" s="5" t="s">
        <v>275</v>
      </c>
      <c r="B192" s="23">
        <f>+[5]Detail!$C187</f>
        <v>2299902.81</v>
      </c>
      <c r="C192" s="23">
        <f>+[5]Detail!$F187</f>
        <v>0</v>
      </c>
      <c r="D192" s="23">
        <f t="shared" si="42"/>
        <v>2299902.81</v>
      </c>
      <c r="E192" s="23">
        <f>+'0618 Adj Detail'!Q192</f>
        <v>0</v>
      </c>
      <c r="F192" s="23">
        <f>+'0618 Adj Detail'!R192</f>
        <v>2299902.81</v>
      </c>
      <c r="G192" s="65">
        <f>+'0618 Adj Detail'!V192</f>
        <v>0</v>
      </c>
      <c r="H192" s="65">
        <f>+'0618 Adj Detail'!W192</f>
        <v>2299902.81</v>
      </c>
      <c r="I192" s="65">
        <f>+'0618 Adj Detail'!AE192</f>
        <v>0</v>
      </c>
      <c r="J192" s="65">
        <f>+'0618 Adj Detail'!AF192</f>
        <v>2299902.81</v>
      </c>
      <c r="K192" s="65">
        <f>+'0618 Adj Detail'!AJ192</f>
        <v>0</v>
      </c>
      <c r="L192" s="65">
        <f>+'0618 Adj Detail'!AK192</f>
        <v>2299902.81</v>
      </c>
    </row>
    <row r="193" spans="1:12">
      <c r="A193" s="5" t="s">
        <v>276</v>
      </c>
      <c r="B193" s="23">
        <f>+[5]Detail!$C188</f>
        <v>259623.02</v>
      </c>
      <c r="C193" s="23">
        <f>+[5]Detail!$F188</f>
        <v>0</v>
      </c>
      <c r="D193" s="23">
        <f t="shared" si="42"/>
        <v>259623.02</v>
      </c>
      <c r="E193" s="23">
        <f>+'0618 Adj Detail'!Q193</f>
        <v>0</v>
      </c>
      <c r="F193" s="23">
        <f>+'0618 Adj Detail'!R193</f>
        <v>259623.02</v>
      </c>
      <c r="G193" s="65">
        <f>+'0618 Adj Detail'!V193</f>
        <v>0</v>
      </c>
      <c r="H193" s="65">
        <f>+'0618 Adj Detail'!W193</f>
        <v>259623.02</v>
      </c>
      <c r="I193" s="65">
        <f>+'0618 Adj Detail'!AE193</f>
        <v>0</v>
      </c>
      <c r="J193" s="65">
        <f>+'0618 Adj Detail'!AF193</f>
        <v>259623.02</v>
      </c>
      <c r="K193" s="65">
        <f>+'0618 Adj Detail'!AJ193</f>
        <v>0</v>
      </c>
      <c r="L193" s="65">
        <f>+'0618 Adj Detail'!AK193</f>
        <v>259623.02</v>
      </c>
    </row>
    <row r="194" spans="1:12">
      <c r="A194" s="5" t="s">
        <v>277</v>
      </c>
      <c r="B194" s="23">
        <f>+[5]Detail!$C189</f>
        <v>19961483.84</v>
      </c>
      <c r="C194" s="23">
        <f>+[5]Detail!$F189</f>
        <v>0</v>
      </c>
      <c r="D194" s="23">
        <f t="shared" si="42"/>
        <v>19961483.84</v>
      </c>
      <c r="E194" s="23">
        <f>+'0618 Adj Detail'!Q194</f>
        <v>0</v>
      </c>
      <c r="F194" s="23">
        <f>+'0618 Adj Detail'!R194</f>
        <v>19961483.84</v>
      </c>
      <c r="G194" s="65">
        <f>+'0618 Adj Detail'!V194</f>
        <v>0</v>
      </c>
      <c r="H194" s="65">
        <f>+'0618 Adj Detail'!W194</f>
        <v>19961483.84</v>
      </c>
      <c r="I194" s="65">
        <f>+'0618 Adj Detail'!AE194</f>
        <v>0</v>
      </c>
      <c r="J194" s="65">
        <f>+'0618 Adj Detail'!AF194</f>
        <v>19961483.84</v>
      </c>
      <c r="K194" s="65">
        <f>+'0618 Adj Detail'!AJ194</f>
        <v>0</v>
      </c>
      <c r="L194" s="65">
        <f>+'0618 Adj Detail'!AK194</f>
        <v>19961483.84</v>
      </c>
    </row>
    <row r="195" spans="1:12">
      <c r="A195" s="5" t="s">
        <v>278</v>
      </c>
      <c r="B195" s="23">
        <f>+[5]Detail!$C190</f>
        <v>1387457.98999999</v>
      </c>
      <c r="C195" s="23">
        <f>+[5]Detail!$F190</f>
        <v>0</v>
      </c>
      <c r="D195" s="23">
        <f t="shared" si="42"/>
        <v>1387457.98999999</v>
      </c>
      <c r="E195" s="23">
        <f>+'0618 Adj Detail'!Q195</f>
        <v>0</v>
      </c>
      <c r="F195" s="23">
        <f>+'0618 Adj Detail'!R195</f>
        <v>1387457.98999999</v>
      </c>
      <c r="G195" s="65">
        <f>+'0618 Adj Detail'!V195</f>
        <v>0</v>
      </c>
      <c r="H195" s="65">
        <f>+'0618 Adj Detail'!W195</f>
        <v>1387457.98999999</v>
      </c>
      <c r="I195" s="65">
        <f>+'0618 Adj Detail'!AE195</f>
        <v>0</v>
      </c>
      <c r="J195" s="65">
        <f>+'0618 Adj Detail'!AF195</f>
        <v>1387457.98999999</v>
      </c>
      <c r="K195" s="65">
        <f>+'0618 Adj Detail'!AJ195</f>
        <v>0</v>
      </c>
      <c r="L195" s="65">
        <f>+'0618 Adj Detail'!AK195</f>
        <v>1387457.98999999</v>
      </c>
    </row>
    <row r="196" spans="1:12">
      <c r="A196" s="5" t="s">
        <v>279</v>
      </c>
      <c r="B196" s="23">
        <f>+[5]Detail!$C191</f>
        <v>395796.19</v>
      </c>
      <c r="C196" s="23">
        <f>+[5]Detail!$F191</f>
        <v>0</v>
      </c>
      <c r="D196" s="23">
        <f t="shared" si="42"/>
        <v>395796.19</v>
      </c>
      <c r="E196" s="23">
        <f>+'0618 Adj Detail'!Q196</f>
        <v>0</v>
      </c>
      <c r="F196" s="23">
        <f>+'0618 Adj Detail'!R196</f>
        <v>395796.19</v>
      </c>
      <c r="G196" s="65">
        <f>+'0618 Adj Detail'!V196</f>
        <v>0</v>
      </c>
      <c r="H196" s="65">
        <f>+'0618 Adj Detail'!W196</f>
        <v>395796.19</v>
      </c>
      <c r="I196" s="65">
        <f>+'0618 Adj Detail'!AE196</f>
        <v>0</v>
      </c>
      <c r="J196" s="65">
        <f>+'0618 Adj Detail'!AF196</f>
        <v>395796.19</v>
      </c>
      <c r="K196" s="65">
        <f>+'0618 Adj Detail'!AJ196</f>
        <v>0</v>
      </c>
      <c r="L196" s="65">
        <f>+'0618 Adj Detail'!AK196</f>
        <v>395796.19</v>
      </c>
    </row>
    <row r="197" spans="1:12">
      <c r="A197" s="5" t="s">
        <v>280</v>
      </c>
      <c r="B197" s="23">
        <f>+[5]Detail!$C192</f>
        <v>2995197.05</v>
      </c>
      <c r="C197" s="23">
        <f>+[5]Detail!$F192</f>
        <v>0</v>
      </c>
      <c r="D197" s="23">
        <f t="shared" si="42"/>
        <v>2995197.05</v>
      </c>
      <c r="E197" s="23">
        <f>+'0618 Adj Detail'!Q197</f>
        <v>0</v>
      </c>
      <c r="F197" s="23">
        <f>+'0618 Adj Detail'!R197</f>
        <v>2995197.05</v>
      </c>
      <c r="G197" s="65">
        <f>+'0618 Adj Detail'!V197</f>
        <v>0</v>
      </c>
      <c r="H197" s="65">
        <f>+'0618 Adj Detail'!W197</f>
        <v>2995197.05</v>
      </c>
      <c r="I197" s="65">
        <f>+'0618 Adj Detail'!AE197</f>
        <v>0</v>
      </c>
      <c r="J197" s="65">
        <f>+'0618 Adj Detail'!AF197</f>
        <v>2995197.05</v>
      </c>
      <c r="K197" s="65">
        <f>+'0618 Adj Detail'!AJ197</f>
        <v>0</v>
      </c>
      <c r="L197" s="65">
        <f>+'0618 Adj Detail'!AK197</f>
        <v>2995197.05</v>
      </c>
    </row>
    <row r="198" spans="1:12">
      <c r="A198" s="5" t="s">
        <v>281</v>
      </c>
      <c r="B198" s="23">
        <f>+[5]Detail!$C193</f>
        <v>3580949.49</v>
      </c>
      <c r="C198" s="23">
        <f>+[5]Detail!$F193</f>
        <v>0</v>
      </c>
      <c r="D198" s="23">
        <f t="shared" si="42"/>
        <v>3580949.49</v>
      </c>
      <c r="E198" s="23">
        <f>+'0618 Adj Detail'!Q198</f>
        <v>0</v>
      </c>
      <c r="F198" s="23">
        <f>+'0618 Adj Detail'!R198</f>
        <v>3580949.49</v>
      </c>
      <c r="G198" s="65">
        <f>+'0618 Adj Detail'!V198</f>
        <v>0</v>
      </c>
      <c r="H198" s="65">
        <f>+'0618 Adj Detail'!W198</f>
        <v>3580949.49</v>
      </c>
      <c r="I198" s="65">
        <f>+'0618 Adj Detail'!AE198</f>
        <v>0</v>
      </c>
      <c r="J198" s="65">
        <f>+'0618 Adj Detail'!AF198</f>
        <v>3580949.49</v>
      </c>
      <c r="K198" s="65">
        <f>+'0618 Adj Detail'!AJ198</f>
        <v>0</v>
      </c>
      <c r="L198" s="65">
        <f>+'0618 Adj Detail'!AK198</f>
        <v>3580949.49</v>
      </c>
    </row>
    <row r="199" spans="1:12">
      <c r="A199" s="5" t="s">
        <v>282</v>
      </c>
      <c r="B199" s="23">
        <f>+[5]Detail!$C194</f>
        <v>14933970.1599999</v>
      </c>
      <c r="C199" s="23">
        <f>+[5]Detail!$F194</f>
        <v>0</v>
      </c>
      <c r="D199" s="23">
        <f t="shared" si="42"/>
        <v>14933970.1599999</v>
      </c>
      <c r="E199" s="23">
        <f>+'0618 Adj Detail'!Q199</f>
        <v>0</v>
      </c>
      <c r="F199" s="23">
        <f>+'0618 Adj Detail'!R199</f>
        <v>14933970.1599999</v>
      </c>
      <c r="G199" s="65">
        <f>+'0618 Adj Detail'!V199</f>
        <v>0</v>
      </c>
      <c r="H199" s="65">
        <f>+'0618 Adj Detail'!W199</f>
        <v>14933970.1599999</v>
      </c>
      <c r="I199" s="65">
        <f>+'0618 Adj Detail'!AE199</f>
        <v>0</v>
      </c>
      <c r="J199" s="65">
        <f>+'0618 Adj Detail'!AF199</f>
        <v>14933970.1599999</v>
      </c>
      <c r="K199" s="65">
        <f>+'0618 Adj Detail'!AJ199</f>
        <v>0</v>
      </c>
      <c r="L199" s="65">
        <f>+'0618 Adj Detail'!AK199</f>
        <v>14933970.1599999</v>
      </c>
    </row>
    <row r="200" spans="1:12">
      <c r="A200" s="5" t="s">
        <v>283</v>
      </c>
      <c r="B200" s="23">
        <f>+[5]Detail!$C195</f>
        <v>290551.21000000002</v>
      </c>
      <c r="C200" s="23">
        <f>+[5]Detail!$F195</f>
        <v>0</v>
      </c>
      <c r="D200" s="23">
        <f t="shared" si="42"/>
        <v>290551.21000000002</v>
      </c>
      <c r="E200" s="23">
        <f>+'0618 Adj Detail'!Q200</f>
        <v>0</v>
      </c>
      <c r="F200" s="23">
        <f>+'0618 Adj Detail'!R200</f>
        <v>290551.21000000002</v>
      </c>
      <c r="G200" s="65">
        <f>+'0618 Adj Detail'!V200</f>
        <v>0</v>
      </c>
      <c r="H200" s="65">
        <f>+'0618 Adj Detail'!W200</f>
        <v>290551.21000000002</v>
      </c>
      <c r="I200" s="65">
        <f>+'0618 Adj Detail'!AE200</f>
        <v>0</v>
      </c>
      <c r="J200" s="65">
        <f>+'0618 Adj Detail'!AF200</f>
        <v>290551.21000000002</v>
      </c>
      <c r="K200" s="65">
        <f>+'0618 Adj Detail'!AJ200</f>
        <v>0</v>
      </c>
      <c r="L200" s="65">
        <f>+'0618 Adj Detail'!AK200</f>
        <v>290551.21000000002</v>
      </c>
    </row>
    <row r="201" spans="1:12" s="56" customFormat="1">
      <c r="A201" s="60" t="s">
        <v>284</v>
      </c>
      <c r="B201" s="23">
        <f>+[5]Detail!$C196</f>
        <v>272041.18</v>
      </c>
      <c r="C201" s="23">
        <f>+[5]Detail!$F196</f>
        <v>0</v>
      </c>
      <c r="D201" s="23">
        <f t="shared" ref="D201:D208" si="43">B201+C201</f>
        <v>272041.18</v>
      </c>
      <c r="E201" s="23">
        <f>+'0618 Adj Detail'!Q201</f>
        <v>0</v>
      </c>
      <c r="F201" s="23">
        <f>+'0618 Adj Detail'!R201</f>
        <v>272041.18</v>
      </c>
      <c r="G201" s="65">
        <f>+'0618 Adj Detail'!V201</f>
        <v>0</v>
      </c>
      <c r="H201" s="65">
        <f>+'0618 Adj Detail'!W201</f>
        <v>272041.18</v>
      </c>
      <c r="I201" s="65">
        <f>+'0618 Adj Detail'!AE201</f>
        <v>0</v>
      </c>
      <c r="J201" s="65">
        <f>+'0618 Adj Detail'!AF201</f>
        <v>272041.18</v>
      </c>
      <c r="K201" s="65">
        <f>+'0618 Adj Detail'!AJ201</f>
        <v>0</v>
      </c>
      <c r="L201" s="65">
        <f>+'0618 Adj Detail'!AK201</f>
        <v>272041.18</v>
      </c>
    </row>
    <row r="202" spans="1:12">
      <c r="A202" s="5" t="s">
        <v>285</v>
      </c>
      <c r="B202" s="23">
        <f>+[5]Detail!$C197</f>
        <v>156513.64000000001</v>
      </c>
      <c r="C202" s="23">
        <f>+[5]Detail!$F197</f>
        <v>0</v>
      </c>
      <c r="D202" s="23">
        <f t="shared" si="43"/>
        <v>156513.64000000001</v>
      </c>
      <c r="E202" s="23">
        <f>+'0618 Adj Detail'!Q202</f>
        <v>0</v>
      </c>
      <c r="F202" s="23">
        <f>+'0618 Adj Detail'!R202</f>
        <v>156513.64000000001</v>
      </c>
      <c r="G202" s="65">
        <f>+'0618 Adj Detail'!V202</f>
        <v>0</v>
      </c>
      <c r="H202" s="65">
        <f>+'0618 Adj Detail'!W202</f>
        <v>156513.64000000001</v>
      </c>
      <c r="I202" s="65">
        <f>+'0618 Adj Detail'!AE202</f>
        <v>0</v>
      </c>
      <c r="J202" s="65">
        <f>+'0618 Adj Detail'!AF202</f>
        <v>156513.64000000001</v>
      </c>
      <c r="K202" s="65">
        <f>+'0618 Adj Detail'!AJ202</f>
        <v>0</v>
      </c>
      <c r="L202" s="65">
        <f>+'0618 Adj Detail'!AK202</f>
        <v>156513.64000000001</v>
      </c>
    </row>
    <row r="203" spans="1:12">
      <c r="A203" s="5" t="s">
        <v>286</v>
      </c>
      <c r="B203" s="23">
        <f>+[5]Detail!$C198</f>
        <v>8692096.4100000001</v>
      </c>
      <c r="C203" s="23">
        <f>+[5]Detail!$F198</f>
        <v>0</v>
      </c>
      <c r="D203" s="23">
        <f t="shared" si="43"/>
        <v>8692096.4100000001</v>
      </c>
      <c r="E203" s="23">
        <f>+'0618 Adj Detail'!Q203</f>
        <v>0</v>
      </c>
      <c r="F203" s="23">
        <f>+'0618 Adj Detail'!R203</f>
        <v>8692096.4100000001</v>
      </c>
      <c r="G203" s="65">
        <f>+'0618 Adj Detail'!V203</f>
        <v>0</v>
      </c>
      <c r="H203" s="65">
        <f>+'0618 Adj Detail'!W203</f>
        <v>8692096.4100000001</v>
      </c>
      <c r="I203" s="65">
        <f>+'0618 Adj Detail'!AE203</f>
        <v>0</v>
      </c>
      <c r="J203" s="65">
        <f>+'0618 Adj Detail'!AF203</f>
        <v>8692096.4100000001</v>
      </c>
      <c r="K203" s="65">
        <f>+'0618 Adj Detail'!AJ203</f>
        <v>0</v>
      </c>
      <c r="L203" s="65">
        <f>+'0618 Adj Detail'!AK203</f>
        <v>8692096.4100000001</v>
      </c>
    </row>
    <row r="204" spans="1:12">
      <c r="A204" s="5" t="s">
        <v>287</v>
      </c>
      <c r="B204" s="23">
        <f>+[5]Detail!$C199</f>
        <v>925622.16</v>
      </c>
      <c r="C204" s="23">
        <f>+[5]Detail!$F199</f>
        <v>0</v>
      </c>
      <c r="D204" s="23">
        <f t="shared" si="43"/>
        <v>925622.16</v>
      </c>
      <c r="E204" s="23">
        <f>+'0618 Adj Detail'!Q204</f>
        <v>0</v>
      </c>
      <c r="F204" s="23">
        <f>+'0618 Adj Detail'!R204</f>
        <v>925622.16</v>
      </c>
      <c r="G204" s="65">
        <f>+'0618 Adj Detail'!V204</f>
        <v>0</v>
      </c>
      <c r="H204" s="65">
        <f>+'0618 Adj Detail'!W204</f>
        <v>925622.16</v>
      </c>
      <c r="I204" s="65">
        <f>+'0618 Adj Detail'!AE204</f>
        <v>0</v>
      </c>
      <c r="J204" s="65">
        <f>+'0618 Adj Detail'!AF204</f>
        <v>925622.16</v>
      </c>
      <c r="K204" s="65">
        <f>+'0618 Adj Detail'!AJ204</f>
        <v>0</v>
      </c>
      <c r="L204" s="65">
        <f>+'0618 Adj Detail'!AK204</f>
        <v>925622.16</v>
      </c>
    </row>
    <row r="205" spans="1:12">
      <c r="A205" s="5" t="s">
        <v>288</v>
      </c>
      <c r="B205" s="23">
        <f>+[5]Detail!$C200</f>
        <v>330506.08999999898</v>
      </c>
      <c r="C205" s="23">
        <f>+[5]Detail!$F200</f>
        <v>0</v>
      </c>
      <c r="D205" s="23">
        <f t="shared" si="43"/>
        <v>330506.08999999898</v>
      </c>
      <c r="E205" s="23">
        <f>+'0618 Adj Detail'!Q205</f>
        <v>0</v>
      </c>
      <c r="F205" s="23">
        <f>+'0618 Adj Detail'!R205</f>
        <v>330506.08999999898</v>
      </c>
      <c r="G205" s="65">
        <f>+'0618 Adj Detail'!V205</f>
        <v>0</v>
      </c>
      <c r="H205" s="65">
        <f>+'0618 Adj Detail'!W205</f>
        <v>330506.08999999898</v>
      </c>
      <c r="I205" s="65">
        <f>+'0618 Adj Detail'!AE205</f>
        <v>0</v>
      </c>
      <c r="J205" s="65">
        <f>+'0618 Adj Detail'!AF205</f>
        <v>330506.08999999898</v>
      </c>
      <c r="K205" s="65">
        <f>+'0618 Adj Detail'!AJ205</f>
        <v>0</v>
      </c>
      <c r="L205" s="65">
        <f>+'0618 Adj Detail'!AK205</f>
        <v>330506.08999999898</v>
      </c>
    </row>
    <row r="206" spans="1:12">
      <c r="A206" s="5" t="s">
        <v>289</v>
      </c>
      <c r="B206" s="23">
        <f>+[5]Detail!$C201</f>
        <v>5669118.9900000002</v>
      </c>
      <c r="C206" s="23">
        <f>+[5]Detail!$F201</f>
        <v>0</v>
      </c>
      <c r="D206" s="23">
        <f t="shared" si="43"/>
        <v>5669118.9900000002</v>
      </c>
      <c r="E206" s="23">
        <f>+'0618 Adj Detail'!Q206</f>
        <v>0</v>
      </c>
      <c r="F206" s="23">
        <f>+'0618 Adj Detail'!R206</f>
        <v>5669118.9900000002</v>
      </c>
      <c r="G206" s="65">
        <f>+'0618 Adj Detail'!V206</f>
        <v>0</v>
      </c>
      <c r="H206" s="65">
        <f>+'0618 Adj Detail'!W206</f>
        <v>5669118.9900000002</v>
      </c>
      <c r="I206" s="65">
        <f>+'0618 Adj Detail'!AE206</f>
        <v>0</v>
      </c>
      <c r="J206" s="65">
        <f>+'0618 Adj Detail'!AF206</f>
        <v>5669118.9900000002</v>
      </c>
      <c r="K206" s="65">
        <f>+'0618 Adj Detail'!AJ206</f>
        <v>0</v>
      </c>
      <c r="L206" s="65">
        <f>+'0618 Adj Detail'!AK206</f>
        <v>5669118.9900000002</v>
      </c>
    </row>
    <row r="207" spans="1:12">
      <c r="A207" s="5" t="s">
        <v>290</v>
      </c>
      <c r="B207" s="23">
        <f>+[5]Detail!$C202</f>
        <v>620624.02999999898</v>
      </c>
      <c r="C207" s="23">
        <f>+[5]Detail!$F202</f>
        <v>0</v>
      </c>
      <c r="D207" s="23">
        <f t="shared" si="43"/>
        <v>620624.02999999898</v>
      </c>
      <c r="E207" s="23">
        <f>+'0618 Adj Detail'!Q207</f>
        <v>0</v>
      </c>
      <c r="F207" s="23">
        <f>+'0618 Adj Detail'!R207</f>
        <v>620624.02999999898</v>
      </c>
      <c r="G207" s="65">
        <f>+'0618 Adj Detail'!V207</f>
        <v>0</v>
      </c>
      <c r="H207" s="65">
        <f>+'0618 Adj Detail'!W207</f>
        <v>620624.02999999898</v>
      </c>
      <c r="I207" s="65">
        <f>+'0618 Adj Detail'!AE207</f>
        <v>0</v>
      </c>
      <c r="J207" s="65">
        <f>+'0618 Adj Detail'!AF207</f>
        <v>620624.02999999898</v>
      </c>
      <c r="K207" s="65">
        <f>+'0618 Adj Detail'!AJ207</f>
        <v>0</v>
      </c>
      <c r="L207" s="65">
        <f>+'0618 Adj Detail'!AK207</f>
        <v>620624.02999999898</v>
      </c>
    </row>
    <row r="208" spans="1:12">
      <c r="A208" s="6" t="s">
        <v>291</v>
      </c>
      <c r="B208" s="23">
        <f>+[5]Detail!$C203</f>
        <v>556436.31999999995</v>
      </c>
      <c r="C208" s="23">
        <f>+[5]Detail!$F203</f>
        <v>0</v>
      </c>
      <c r="D208" s="23">
        <f t="shared" si="43"/>
        <v>556436.31999999995</v>
      </c>
      <c r="E208" s="23">
        <f>+'0618 Adj Detail'!Q208</f>
        <v>0</v>
      </c>
      <c r="F208" s="23">
        <f>+'0618 Adj Detail'!R208</f>
        <v>556436.31999999995</v>
      </c>
      <c r="G208" s="65">
        <f>+'0618 Adj Detail'!V208</f>
        <v>0</v>
      </c>
      <c r="H208" s="65">
        <f>+'0618 Adj Detail'!W208</f>
        <v>556436.31999999995</v>
      </c>
      <c r="I208" s="65">
        <f>+'0618 Adj Detail'!AE208</f>
        <v>0</v>
      </c>
      <c r="J208" s="65">
        <f>+'0618 Adj Detail'!AF208</f>
        <v>556436.31999999995</v>
      </c>
      <c r="K208" s="65">
        <f>+'0618 Adj Detail'!AJ208</f>
        <v>0</v>
      </c>
      <c r="L208" s="65">
        <f>+'0618 Adj Detail'!AK208</f>
        <v>556436.31999999995</v>
      </c>
    </row>
    <row r="209" spans="1:12">
      <c r="A209" s="5" t="s">
        <v>43</v>
      </c>
      <c r="B209" s="21">
        <f t="shared" ref="B209:D209" si="44">SUM(B173:B208)</f>
        <v>63327890.579999886</v>
      </c>
      <c r="C209" s="21">
        <f t="shared" si="44"/>
        <v>0</v>
      </c>
      <c r="D209" s="21">
        <f t="shared" si="44"/>
        <v>63327890.579999886</v>
      </c>
      <c r="E209" s="21">
        <f>SUM(E173:E208)</f>
        <v>0</v>
      </c>
      <c r="F209" s="21">
        <f t="shared" ref="F209:L209" si="45">SUM(F173:F208)</f>
        <v>63327890.579999886</v>
      </c>
      <c r="G209" s="21">
        <f t="shared" si="45"/>
        <v>0</v>
      </c>
      <c r="H209" s="21">
        <f t="shared" si="45"/>
        <v>63327890.579999886</v>
      </c>
      <c r="I209" s="21">
        <f t="shared" si="45"/>
        <v>0</v>
      </c>
      <c r="J209" s="21">
        <f t="shared" si="45"/>
        <v>63327890.579999886</v>
      </c>
      <c r="K209" s="21">
        <f t="shared" si="45"/>
        <v>0</v>
      </c>
      <c r="L209" s="21">
        <f t="shared" si="45"/>
        <v>63327890.579999886</v>
      </c>
    </row>
    <row r="210" spans="1:12">
      <c r="A210" s="7" t="s">
        <v>298</v>
      </c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>
      <c r="A211" s="5" t="s">
        <v>293</v>
      </c>
      <c r="B211" s="23">
        <f>+[5]Detail!$C206</f>
        <v>0</v>
      </c>
      <c r="C211" s="23">
        <f>+[5]Detail!$F206</f>
        <v>96885</v>
      </c>
      <c r="D211" s="23">
        <f t="shared" ref="D211:D215" si="46">B211+C211</f>
        <v>96885</v>
      </c>
      <c r="E211" s="23">
        <f>+'0618 Adj Detail'!Q211</f>
        <v>0</v>
      </c>
      <c r="F211" s="23">
        <f>+'0618 Adj Detail'!R211</f>
        <v>96885</v>
      </c>
      <c r="G211" s="65">
        <f>+'0618 Adj Detail'!V211</f>
        <v>0</v>
      </c>
      <c r="H211" s="65">
        <f>+'0618 Adj Detail'!W211</f>
        <v>96885</v>
      </c>
      <c r="I211" s="65">
        <f>+'0618 Adj Detail'!AE211</f>
        <v>0</v>
      </c>
      <c r="J211" s="65">
        <f>+'0618 Adj Detail'!AF211</f>
        <v>96885</v>
      </c>
      <c r="K211" s="65">
        <f>+'0618 Adj Detail'!AJ211</f>
        <v>0</v>
      </c>
      <c r="L211" s="65">
        <f>+'0618 Adj Detail'!AK211</f>
        <v>96885</v>
      </c>
    </row>
    <row r="212" spans="1:12">
      <c r="A212" s="5" t="s">
        <v>294</v>
      </c>
      <c r="B212" s="23">
        <f>+[5]Detail!$C207</f>
        <v>7566697.1699999999</v>
      </c>
      <c r="C212" s="23">
        <f>+[5]Detail!$F207</f>
        <v>446661</v>
      </c>
      <c r="D212" s="23">
        <f t="shared" si="46"/>
        <v>8013358.1699999999</v>
      </c>
      <c r="E212" s="23">
        <f>+'0618 Adj Detail'!Q212</f>
        <v>0</v>
      </c>
      <c r="F212" s="23">
        <f>+'0618 Adj Detail'!R212</f>
        <v>8013358.1699999999</v>
      </c>
      <c r="G212" s="65">
        <f>+'0618 Adj Detail'!V212</f>
        <v>0</v>
      </c>
      <c r="H212" s="65">
        <f>+'0618 Adj Detail'!W212</f>
        <v>8013358.1699999999</v>
      </c>
      <c r="I212" s="65">
        <f>+'0618 Adj Detail'!AE212</f>
        <v>0</v>
      </c>
      <c r="J212" s="65">
        <f>+'0618 Adj Detail'!AF212</f>
        <v>8013358.1699999999</v>
      </c>
      <c r="K212" s="65">
        <f>+'0618 Adj Detail'!AJ212</f>
        <v>0</v>
      </c>
      <c r="L212" s="65">
        <f>+'0618 Adj Detail'!AK212</f>
        <v>8013358.1699999999</v>
      </c>
    </row>
    <row r="213" spans="1:12">
      <c r="A213" s="5" t="s">
        <v>295</v>
      </c>
      <c r="B213" s="23">
        <f>+[5]Detail!$C208</f>
        <v>1006013.4</v>
      </c>
      <c r="C213" s="23">
        <f>+[5]Detail!$F208</f>
        <v>15775013</v>
      </c>
      <c r="D213" s="23">
        <f t="shared" si="46"/>
        <v>16781026.399999999</v>
      </c>
      <c r="E213" s="23">
        <f>+'0618 Adj Detail'!Q213</f>
        <v>101802.26742759805</v>
      </c>
      <c r="F213" s="23">
        <f>+'0618 Adj Detail'!R213</f>
        <v>16882828.667427596</v>
      </c>
      <c r="G213" s="65">
        <f>+'0618 Adj Detail'!V213</f>
        <v>0</v>
      </c>
      <c r="H213" s="65">
        <f>+'0618 Adj Detail'!W213</f>
        <v>16882828.667427596</v>
      </c>
      <c r="I213" s="65">
        <f>+'0618 Adj Detail'!AE213</f>
        <v>0</v>
      </c>
      <c r="J213" s="65">
        <f>+'0618 Adj Detail'!AF213</f>
        <v>16882828.667427596</v>
      </c>
      <c r="K213" s="65">
        <f>+'0618 Adj Detail'!AJ213</f>
        <v>0</v>
      </c>
      <c r="L213" s="65">
        <f>+'0618 Adj Detail'!AK213</f>
        <v>16882828.667427596</v>
      </c>
    </row>
    <row r="214" spans="1:12">
      <c r="A214" s="5" t="s">
        <v>296</v>
      </c>
      <c r="B214" s="23">
        <f>+[5]Detail!$C209</f>
        <v>3890260.97</v>
      </c>
      <c r="C214" s="23">
        <f>+[5]Detail!$F209</f>
        <v>0</v>
      </c>
      <c r="D214" s="23">
        <f t="shared" si="46"/>
        <v>3890260.97</v>
      </c>
      <c r="E214" s="23">
        <f>+'0618 Adj Detail'!Q214</f>
        <v>644791.3823502725</v>
      </c>
      <c r="F214" s="23">
        <f>+'0618 Adj Detail'!R214</f>
        <v>4535052.3523502722</v>
      </c>
      <c r="G214" s="65">
        <f>+'0618 Adj Detail'!V214</f>
        <v>0</v>
      </c>
      <c r="H214" s="65">
        <f>+'0618 Adj Detail'!W214</f>
        <v>4535052.3523502722</v>
      </c>
      <c r="I214" s="65">
        <f>+'0618 Adj Detail'!AE214</f>
        <v>-369837.64193314046</v>
      </c>
      <c r="J214" s="65">
        <f>+'0618 Adj Detail'!AF214</f>
        <v>4165214.7104171319</v>
      </c>
      <c r="K214" s="65">
        <f>+'0618 Adj Detail'!AJ214</f>
        <v>-1654408.2106471113</v>
      </c>
      <c r="L214" s="65">
        <f>+'0618 Adj Detail'!AK214</f>
        <v>2510806.4997700206</v>
      </c>
    </row>
    <row r="215" spans="1:12">
      <c r="A215" s="6" t="s">
        <v>297</v>
      </c>
      <c r="B215" s="23">
        <f>+[5]Detail!$C210</f>
        <v>0</v>
      </c>
      <c r="C215" s="23">
        <f>+[5]Detail!$F210</f>
        <v>0</v>
      </c>
      <c r="D215" s="23">
        <f t="shared" si="46"/>
        <v>0</v>
      </c>
      <c r="E215" s="23">
        <f>+'0618 Adj Detail'!Q215</f>
        <v>0</v>
      </c>
      <c r="F215" s="23">
        <f>+'0618 Adj Detail'!R215</f>
        <v>0</v>
      </c>
      <c r="G215" s="65">
        <f>+'0618 Adj Detail'!V215</f>
        <v>0</v>
      </c>
      <c r="H215" s="65">
        <f>+'0618 Adj Detail'!W215</f>
        <v>0</v>
      </c>
      <c r="I215" s="65">
        <f>+'0618 Adj Detail'!AE215</f>
        <v>0</v>
      </c>
      <c r="J215" s="65">
        <f>+'0618 Adj Detail'!AF215</f>
        <v>0</v>
      </c>
      <c r="K215" s="65">
        <f>+'0618 Adj Detail'!AJ215</f>
        <v>0</v>
      </c>
      <c r="L215" s="65">
        <f>+'0618 Adj Detail'!AK215</f>
        <v>0</v>
      </c>
    </row>
    <row r="216" spans="1:12">
      <c r="A216" s="5" t="s">
        <v>44</v>
      </c>
      <c r="B216" s="21">
        <f t="shared" ref="B216:D216" si="47">SUM(B211:B215)</f>
        <v>12462971.540000001</v>
      </c>
      <c r="C216" s="21">
        <f t="shared" si="47"/>
        <v>16318559</v>
      </c>
      <c r="D216" s="21">
        <f t="shared" si="47"/>
        <v>28781530.539999999</v>
      </c>
      <c r="E216" s="21">
        <f>SUM(E211:E215)</f>
        <v>746593.64977787051</v>
      </c>
      <c r="F216" s="21">
        <f t="shared" ref="F216:L216" si="48">SUM(F211:F215)</f>
        <v>29528124.189777866</v>
      </c>
      <c r="G216" s="21">
        <f t="shared" si="48"/>
        <v>0</v>
      </c>
      <c r="H216" s="21">
        <f t="shared" si="48"/>
        <v>29528124.189777866</v>
      </c>
      <c r="I216" s="21">
        <f t="shared" si="48"/>
        <v>-369837.64193314046</v>
      </c>
      <c r="J216" s="21">
        <f t="shared" si="48"/>
        <v>29158286.547844727</v>
      </c>
      <c r="K216" s="21">
        <f t="shared" si="48"/>
        <v>-1654408.2106471113</v>
      </c>
      <c r="L216" s="21">
        <f t="shared" si="48"/>
        <v>27503878.337197613</v>
      </c>
    </row>
    <row r="217" spans="1:12">
      <c r="A217" s="7" t="s">
        <v>306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>
      <c r="A218" s="5" t="s">
        <v>299</v>
      </c>
      <c r="B218" s="23">
        <f>+[5]Detail!$C213</f>
        <v>5435170.4000000004</v>
      </c>
      <c r="C218" s="23">
        <f>+[5]Detail!$F213</f>
        <v>508058</v>
      </c>
      <c r="D218" s="23">
        <f t="shared" ref="D218:D224" si="49">B218+C218</f>
        <v>5943228.4000000004</v>
      </c>
      <c r="E218" s="23">
        <f>+'0618 Adj Detail'!Q218</f>
        <v>-5349855.1500000004</v>
      </c>
      <c r="F218" s="23">
        <f>+'0618 Adj Detail'!R218</f>
        <v>593373.25</v>
      </c>
      <c r="G218" s="65">
        <f>+'0618 Adj Detail'!V218</f>
        <v>0</v>
      </c>
      <c r="H218" s="65">
        <f>+'0618 Adj Detail'!W218</f>
        <v>593373.25</v>
      </c>
      <c r="I218" s="65">
        <f>+'0618 Adj Detail'!AE218</f>
        <v>1103899.2402636441</v>
      </c>
      <c r="J218" s="65">
        <f>+'0618 Adj Detail'!AF218</f>
        <v>1697272.4902636441</v>
      </c>
      <c r="K218" s="65">
        <f>+'0618 Adj Detail'!AJ218</f>
        <v>0</v>
      </c>
      <c r="L218" s="65">
        <f>+'0618 Adj Detail'!AK218</f>
        <v>1697272.4902636441</v>
      </c>
    </row>
    <row r="219" spans="1:12">
      <c r="A219" s="5" t="s">
        <v>300</v>
      </c>
      <c r="B219" s="23">
        <f>+[5]Detail!$C214</f>
        <v>405139.96</v>
      </c>
      <c r="C219" s="23">
        <f>+[5]Detail!$F214</f>
        <v>731167</v>
      </c>
      <c r="D219" s="23">
        <f t="shared" si="49"/>
        <v>1136306.96</v>
      </c>
      <c r="E219" s="23">
        <f>+'0618 Adj Detail'!Q219</f>
        <v>0</v>
      </c>
      <c r="F219" s="23">
        <f>+'0618 Adj Detail'!R219</f>
        <v>1136306.96</v>
      </c>
      <c r="G219" s="65">
        <f>+'0618 Adj Detail'!V219</f>
        <v>0</v>
      </c>
      <c r="H219" s="65">
        <f>+'0618 Adj Detail'!W219</f>
        <v>1136306.96</v>
      </c>
      <c r="I219" s="65">
        <f>+'0618 Adj Detail'!AE219</f>
        <v>0</v>
      </c>
      <c r="J219" s="65">
        <f>+'0618 Adj Detail'!AF219</f>
        <v>1136306.96</v>
      </c>
      <c r="K219" s="65">
        <f>+'0618 Adj Detail'!AJ219</f>
        <v>0</v>
      </c>
      <c r="L219" s="65">
        <f>+'0618 Adj Detail'!AK219</f>
        <v>1136306.96</v>
      </c>
    </row>
    <row r="220" spans="1:12">
      <c r="A220" s="5" t="s">
        <v>301</v>
      </c>
      <c r="B220" s="23">
        <f>+[5]Detail!$C215</f>
        <v>0</v>
      </c>
      <c r="C220" s="23">
        <f>+[5]Detail!$F215</f>
        <v>358</v>
      </c>
      <c r="D220" s="23">
        <f t="shared" si="49"/>
        <v>358</v>
      </c>
      <c r="E220" s="23">
        <f>+'0618 Adj Detail'!Q220</f>
        <v>0</v>
      </c>
      <c r="F220" s="23">
        <f>+'0618 Adj Detail'!R220</f>
        <v>358</v>
      </c>
      <c r="G220" s="65">
        <f>+'0618 Adj Detail'!V220</f>
        <v>0</v>
      </c>
      <c r="H220" s="65">
        <f>+'0618 Adj Detail'!W220</f>
        <v>358</v>
      </c>
      <c r="I220" s="65">
        <f>+'0618 Adj Detail'!AE220</f>
        <v>0</v>
      </c>
      <c r="J220" s="65">
        <f>+'0618 Adj Detail'!AF220</f>
        <v>358</v>
      </c>
      <c r="K220" s="65">
        <f>+'0618 Adj Detail'!AJ220</f>
        <v>0</v>
      </c>
      <c r="L220" s="65">
        <f>+'0618 Adj Detail'!AK220</f>
        <v>358</v>
      </c>
    </row>
    <row r="221" spans="1:12">
      <c r="A221" s="5" t="s">
        <v>302</v>
      </c>
      <c r="B221" s="23">
        <f>+[5]Detail!$C216</f>
        <v>0</v>
      </c>
      <c r="C221" s="23">
        <f>+[5]Detail!$F216</f>
        <v>0</v>
      </c>
      <c r="D221" s="23">
        <f t="shared" si="49"/>
        <v>0</v>
      </c>
      <c r="E221" s="23">
        <f>+'0618 Adj Detail'!Q221</f>
        <v>0</v>
      </c>
      <c r="F221" s="23">
        <f>+'0618 Adj Detail'!R221</f>
        <v>0</v>
      </c>
      <c r="G221" s="65">
        <f>+'0618 Adj Detail'!V221</f>
        <v>0</v>
      </c>
      <c r="H221" s="65">
        <f>+'0618 Adj Detail'!W221</f>
        <v>0</v>
      </c>
      <c r="I221" s="65">
        <f>+'0618 Adj Detail'!AE221</f>
        <v>0</v>
      </c>
      <c r="J221" s="65">
        <f>+'0618 Adj Detail'!AF221</f>
        <v>0</v>
      </c>
      <c r="K221" s="65">
        <f>+'0618 Adj Detail'!AJ221</f>
        <v>0</v>
      </c>
      <c r="L221" s="65">
        <f>+'0618 Adj Detail'!AK221</f>
        <v>0</v>
      </c>
    </row>
    <row r="222" spans="1:12">
      <c r="A222" s="5" t="s">
        <v>303</v>
      </c>
      <c r="B222" s="23">
        <f>+[5]Detail!$C217</f>
        <v>0</v>
      </c>
      <c r="C222" s="23">
        <f>+[5]Detail!$F217</f>
        <v>-101826</v>
      </c>
      <c r="D222" s="23">
        <f t="shared" si="49"/>
        <v>-101826</v>
      </c>
      <c r="E222" s="23">
        <f>+'0618 Adj Detail'!Q222</f>
        <v>0</v>
      </c>
      <c r="F222" s="23">
        <f>+'0618 Adj Detail'!R222</f>
        <v>-101826</v>
      </c>
      <c r="G222" s="65">
        <f>+'0618 Adj Detail'!V222</f>
        <v>0</v>
      </c>
      <c r="H222" s="65">
        <f>+'0618 Adj Detail'!W222</f>
        <v>-101826</v>
      </c>
      <c r="I222" s="65">
        <f>+'0618 Adj Detail'!AE222</f>
        <v>0</v>
      </c>
      <c r="J222" s="65">
        <f>+'0618 Adj Detail'!AF222</f>
        <v>-101826</v>
      </c>
      <c r="K222" s="65">
        <f>+'0618 Adj Detail'!AJ222</f>
        <v>0</v>
      </c>
      <c r="L222" s="65">
        <f>+'0618 Adj Detail'!AK222</f>
        <v>-101826</v>
      </c>
    </row>
    <row r="223" spans="1:12">
      <c r="A223" s="5" t="s">
        <v>304</v>
      </c>
      <c r="B223" s="23">
        <f>+[5]Detail!$C218</f>
        <v>0</v>
      </c>
      <c r="C223" s="23">
        <f>+[5]Detail!$F218</f>
        <v>0</v>
      </c>
      <c r="D223" s="23">
        <f t="shared" si="49"/>
        <v>0</v>
      </c>
      <c r="E223" s="23">
        <f>+'0618 Adj Detail'!Q223</f>
        <v>0</v>
      </c>
      <c r="F223" s="23">
        <f>+'0618 Adj Detail'!R223</f>
        <v>0</v>
      </c>
      <c r="G223" s="65">
        <f>+'0618 Adj Detail'!V223</f>
        <v>0</v>
      </c>
      <c r="H223" s="65">
        <f>+'0618 Adj Detail'!W223</f>
        <v>0</v>
      </c>
      <c r="I223" s="65">
        <f>+'0618 Adj Detail'!AE223</f>
        <v>0</v>
      </c>
      <c r="J223" s="65">
        <f>+'0618 Adj Detail'!AF223</f>
        <v>0</v>
      </c>
      <c r="K223" s="65">
        <f>+'0618 Adj Detail'!AJ223</f>
        <v>0</v>
      </c>
      <c r="L223" s="65">
        <f>+'0618 Adj Detail'!AK223</f>
        <v>0</v>
      </c>
    </row>
    <row r="224" spans="1:12">
      <c r="A224" s="6" t="s">
        <v>305</v>
      </c>
      <c r="B224" s="23">
        <f>+[5]Detail!$C219</f>
        <v>0</v>
      </c>
      <c r="C224" s="23">
        <f>+[5]Detail!$F219</f>
        <v>0</v>
      </c>
      <c r="D224" s="23">
        <f t="shared" si="49"/>
        <v>0</v>
      </c>
      <c r="E224" s="23">
        <f>+'0618 Adj Detail'!Q224</f>
        <v>0</v>
      </c>
      <c r="F224" s="23">
        <f>+'0618 Adj Detail'!R224</f>
        <v>0</v>
      </c>
      <c r="G224" s="65">
        <f>+'0618 Adj Detail'!V224</f>
        <v>0</v>
      </c>
      <c r="H224" s="65">
        <f>+'0618 Adj Detail'!W224</f>
        <v>0</v>
      </c>
      <c r="I224" s="65">
        <f>+'0618 Adj Detail'!AE224</f>
        <v>0</v>
      </c>
      <c r="J224" s="65">
        <f>+'0618 Adj Detail'!AF224</f>
        <v>0</v>
      </c>
      <c r="K224" s="65">
        <f>+'0618 Adj Detail'!AJ224</f>
        <v>0</v>
      </c>
      <c r="L224" s="65">
        <f>+'0618 Adj Detail'!AK224</f>
        <v>0</v>
      </c>
    </row>
    <row r="225" spans="1:12">
      <c r="A225" s="5" t="s">
        <v>45</v>
      </c>
      <c r="B225" s="21">
        <f t="shared" ref="B225:D225" si="50">SUM(B218:B224)</f>
        <v>5840310.3600000003</v>
      </c>
      <c r="C225" s="21">
        <f t="shared" si="50"/>
        <v>1137757</v>
      </c>
      <c r="D225" s="21">
        <f t="shared" si="50"/>
        <v>6978067.3600000003</v>
      </c>
      <c r="E225" s="21">
        <f>SUM(E218:E224)</f>
        <v>-5349855.1500000004</v>
      </c>
      <c r="F225" s="21">
        <f t="shared" ref="F225:L225" si="51">SUM(F218:F224)</f>
        <v>1628212.21</v>
      </c>
      <c r="G225" s="21">
        <f t="shared" si="51"/>
        <v>0</v>
      </c>
      <c r="H225" s="21">
        <f t="shared" si="51"/>
        <v>1628212.21</v>
      </c>
      <c r="I225" s="21">
        <f t="shared" si="51"/>
        <v>1103899.2402636441</v>
      </c>
      <c r="J225" s="21">
        <f t="shared" si="51"/>
        <v>2732111.4502636441</v>
      </c>
      <c r="K225" s="21">
        <f t="shared" si="51"/>
        <v>0</v>
      </c>
      <c r="L225" s="21">
        <f t="shared" si="51"/>
        <v>2732111.4502636441</v>
      </c>
    </row>
    <row r="226" spans="1:12">
      <c r="A226" s="7" t="s">
        <v>307</v>
      </c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>
      <c r="A227" s="6" t="s">
        <v>46</v>
      </c>
      <c r="B227" s="23">
        <f>+[5]Detail!$C222</f>
        <v>14950466.119999999</v>
      </c>
      <c r="C227" s="23">
        <f>+[5]Detail!$F222</f>
        <v>0</v>
      </c>
      <c r="D227" s="23">
        <f>B227+C227</f>
        <v>14950466.119999999</v>
      </c>
      <c r="E227" s="23">
        <f>+'0618 Adj Detail'!Q227</f>
        <v>-14950466.119999999</v>
      </c>
      <c r="F227" s="23">
        <f>+'0618 Adj Detail'!R227</f>
        <v>0</v>
      </c>
      <c r="G227" s="65">
        <f>+'0618 Adj Detail'!V227</f>
        <v>0</v>
      </c>
      <c r="H227" s="65">
        <f>+'0618 Adj Detail'!W227</f>
        <v>0</v>
      </c>
      <c r="I227" s="65">
        <f>+'0618 Adj Detail'!AE227</f>
        <v>0</v>
      </c>
      <c r="J227" s="65">
        <f>+'0618 Adj Detail'!AF227</f>
        <v>0</v>
      </c>
      <c r="K227" s="65">
        <f>+'0618 Adj Detail'!AJ227</f>
        <v>0</v>
      </c>
      <c r="L227" s="65">
        <f>+'0618 Adj Detail'!AK227</f>
        <v>0</v>
      </c>
    </row>
    <row r="228" spans="1:12">
      <c r="A228" s="5" t="s">
        <v>47</v>
      </c>
      <c r="B228" s="21">
        <f t="shared" ref="B228:D228" si="52">SUM(B227)</f>
        <v>14950466.119999999</v>
      </c>
      <c r="C228" s="21">
        <f t="shared" si="52"/>
        <v>0</v>
      </c>
      <c r="D228" s="21">
        <f t="shared" si="52"/>
        <v>14950466.119999999</v>
      </c>
      <c r="E228" s="21">
        <f>SUM(E227)</f>
        <v>-14950466.119999999</v>
      </c>
      <c r="F228" s="21">
        <f t="shared" ref="F228:L228" si="53">SUM(F227)</f>
        <v>0</v>
      </c>
      <c r="G228" s="21">
        <f t="shared" si="53"/>
        <v>0</v>
      </c>
      <c r="H228" s="21">
        <f t="shared" si="53"/>
        <v>0</v>
      </c>
      <c r="I228" s="21">
        <f t="shared" si="53"/>
        <v>0</v>
      </c>
      <c r="J228" s="21">
        <f t="shared" si="53"/>
        <v>0</v>
      </c>
      <c r="K228" s="21">
        <f t="shared" si="53"/>
        <v>0</v>
      </c>
      <c r="L228" s="21">
        <f t="shared" si="53"/>
        <v>0</v>
      </c>
    </row>
    <row r="229" spans="1:12">
      <c r="A229" s="7" t="s">
        <v>308</v>
      </c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>
      <c r="A230" s="5" t="s">
        <v>321</v>
      </c>
      <c r="B230" s="23">
        <f>+[5]Detail!$C225</f>
        <v>1295410.1599999999</v>
      </c>
      <c r="C230" s="23">
        <f>+[5]Detail!$F225</f>
        <v>19599615</v>
      </c>
      <c r="D230" s="23">
        <f t="shared" ref="D230:D242" si="54">B230+C230</f>
        <v>20895025.16</v>
      </c>
      <c r="E230" s="23">
        <f>+'0618 Adj Detail'!Q230</f>
        <v>-1651499.7327548033</v>
      </c>
      <c r="F230" s="23">
        <f>+'0618 Adj Detail'!R230</f>
        <v>19243525.427245196</v>
      </c>
      <c r="G230" s="65">
        <f>+'0618 Adj Detail'!V230</f>
        <v>0</v>
      </c>
      <c r="H230" s="65">
        <f>+'0618 Adj Detail'!W230</f>
        <v>19243525.427245196</v>
      </c>
      <c r="I230" s="65">
        <f>+'0618 Adj Detail'!AE230</f>
        <v>0</v>
      </c>
      <c r="J230" s="65">
        <f>+'0618 Adj Detail'!AF230</f>
        <v>19243525.427245196</v>
      </c>
      <c r="K230" s="65">
        <f>+'0618 Adj Detail'!AJ230</f>
        <v>0</v>
      </c>
      <c r="L230" s="65">
        <f>+'0618 Adj Detail'!AK230</f>
        <v>19243525.427245196</v>
      </c>
    </row>
    <row r="231" spans="1:12">
      <c r="A231" s="5" t="s">
        <v>309</v>
      </c>
      <c r="B231" s="23">
        <f>+[5]Detail!$C226</f>
        <v>295894.26</v>
      </c>
      <c r="C231" s="23">
        <f>+[5]Detail!$F226</f>
        <v>1878072</v>
      </c>
      <c r="D231" s="23">
        <f t="shared" si="54"/>
        <v>2173966.2599999998</v>
      </c>
      <c r="E231" s="23">
        <f>+'0618 Adj Detail'!Q231</f>
        <v>0</v>
      </c>
      <c r="F231" s="23">
        <f>+'0618 Adj Detail'!R231</f>
        <v>2173966.2599999998</v>
      </c>
      <c r="G231" s="65">
        <f>+'0618 Adj Detail'!V231</f>
        <v>0</v>
      </c>
      <c r="H231" s="65">
        <f>+'0618 Adj Detail'!W231</f>
        <v>2173966.2599999998</v>
      </c>
      <c r="I231" s="65">
        <f>+'0618 Adj Detail'!AE231</f>
        <v>0</v>
      </c>
      <c r="J231" s="65">
        <f>+'0618 Adj Detail'!AF231</f>
        <v>2173966.2599999998</v>
      </c>
      <c r="K231" s="65">
        <f>+'0618 Adj Detail'!AJ231</f>
        <v>0</v>
      </c>
      <c r="L231" s="65">
        <f>+'0618 Adj Detail'!AK231</f>
        <v>2173966.2599999998</v>
      </c>
    </row>
    <row r="232" spans="1:12">
      <c r="A232" s="5" t="s">
        <v>310</v>
      </c>
      <c r="B232" s="23">
        <f>+[5]Detail!$C227</f>
        <v>0</v>
      </c>
      <c r="C232" s="23">
        <f>+[5]Detail!$F227</f>
        <v>-4347981</v>
      </c>
      <c r="D232" s="23">
        <f t="shared" si="54"/>
        <v>-4347981</v>
      </c>
      <c r="E232" s="23">
        <f>+'0618 Adj Detail'!Q232</f>
        <v>0</v>
      </c>
      <c r="F232" s="23">
        <f>+'0618 Adj Detail'!R232</f>
        <v>-4347981</v>
      </c>
      <c r="G232" s="65">
        <f>+'0618 Adj Detail'!V232</f>
        <v>0</v>
      </c>
      <c r="H232" s="65">
        <f>+'0618 Adj Detail'!W232</f>
        <v>-4347981</v>
      </c>
      <c r="I232" s="65">
        <f>+'0618 Adj Detail'!AE232</f>
        <v>0</v>
      </c>
      <c r="J232" s="65">
        <f>+'0618 Adj Detail'!AF232</f>
        <v>-4347981</v>
      </c>
      <c r="K232" s="65">
        <f>+'0618 Adj Detail'!AJ232</f>
        <v>0</v>
      </c>
      <c r="L232" s="65">
        <f>+'0618 Adj Detail'!AK232</f>
        <v>-4347981</v>
      </c>
    </row>
    <row r="233" spans="1:12">
      <c r="A233" s="5" t="s">
        <v>311</v>
      </c>
      <c r="B233" s="23">
        <f>+[5]Detail!$C228</f>
        <v>1153787.4099999999</v>
      </c>
      <c r="C233" s="23">
        <f>+[5]Detail!$F228</f>
        <v>7273771</v>
      </c>
      <c r="D233" s="23">
        <f t="shared" si="54"/>
        <v>8427558.4100000001</v>
      </c>
      <c r="E233" s="23">
        <f>+'0618 Adj Detail'!Q233</f>
        <v>0</v>
      </c>
      <c r="F233" s="23">
        <f>+'0618 Adj Detail'!R233</f>
        <v>8427558.4100000001</v>
      </c>
      <c r="G233" s="65">
        <f>+'0618 Adj Detail'!V233</f>
        <v>0</v>
      </c>
      <c r="H233" s="65">
        <f>+'0618 Adj Detail'!W233</f>
        <v>8427558.4100000001</v>
      </c>
      <c r="I233" s="65">
        <f>+'0618 Adj Detail'!AE233</f>
        <v>0</v>
      </c>
      <c r="J233" s="65">
        <f>+'0618 Adj Detail'!AF233</f>
        <v>8427558.4100000001</v>
      </c>
      <c r="K233" s="65">
        <f>+'0618 Adj Detail'!AJ233</f>
        <v>0</v>
      </c>
      <c r="L233" s="65">
        <f>+'0618 Adj Detail'!AK233</f>
        <v>8427558.4100000001</v>
      </c>
    </row>
    <row r="234" spans="1:12">
      <c r="A234" s="5" t="s">
        <v>312</v>
      </c>
      <c r="B234" s="23">
        <f>+[5]Detail!$C229</f>
        <v>144114.74</v>
      </c>
      <c r="C234" s="23">
        <f>+[5]Detail!$F229</f>
        <v>-43847</v>
      </c>
      <c r="D234" s="23">
        <f t="shared" si="54"/>
        <v>100267.73999999999</v>
      </c>
      <c r="E234" s="23">
        <f>+'0618 Adj Detail'!Q234</f>
        <v>0</v>
      </c>
      <c r="F234" s="23">
        <f>+'0618 Adj Detail'!R234</f>
        <v>100267.73999999999</v>
      </c>
      <c r="G234" s="65">
        <f>+'0618 Adj Detail'!V234</f>
        <v>0</v>
      </c>
      <c r="H234" s="65">
        <f>+'0618 Adj Detail'!W234</f>
        <v>100267.73999999999</v>
      </c>
      <c r="I234" s="65">
        <f>+'0618 Adj Detail'!AE234</f>
        <v>0</v>
      </c>
      <c r="J234" s="65">
        <f>+'0618 Adj Detail'!AF234</f>
        <v>100267.73999999999</v>
      </c>
      <c r="K234" s="65">
        <f>+'0618 Adj Detail'!AJ234</f>
        <v>0</v>
      </c>
      <c r="L234" s="65">
        <f>+'0618 Adj Detail'!AK234</f>
        <v>100267.73999999999</v>
      </c>
    </row>
    <row r="235" spans="1:12">
      <c r="A235" s="5" t="s">
        <v>313</v>
      </c>
      <c r="B235" s="23">
        <f>+[5]Detail!$C230</f>
        <v>2323877.89</v>
      </c>
      <c r="C235" s="23">
        <f>+[5]Detail!$F230</f>
        <v>2471526</v>
      </c>
      <c r="D235" s="23">
        <f t="shared" si="54"/>
        <v>4795403.8900000006</v>
      </c>
      <c r="E235" s="23">
        <f>+'0618 Adj Detail'!Q235</f>
        <v>-812479.75405504659</v>
      </c>
      <c r="F235" s="23">
        <f>+'0618 Adj Detail'!R235</f>
        <v>3982924.1359449541</v>
      </c>
      <c r="G235" s="65">
        <f>+'0618 Adj Detail'!V235</f>
        <v>0</v>
      </c>
      <c r="H235" s="65">
        <f>+'0618 Adj Detail'!W235</f>
        <v>3982924.1359449541</v>
      </c>
      <c r="I235" s="65">
        <f>+'0618 Adj Detail'!AE235</f>
        <v>0</v>
      </c>
      <c r="J235" s="65">
        <f>+'0618 Adj Detail'!AF235</f>
        <v>3982924.1359449541</v>
      </c>
      <c r="K235" s="65">
        <f>+'0618 Adj Detail'!AJ235</f>
        <v>0</v>
      </c>
      <c r="L235" s="65">
        <f>+'0618 Adj Detail'!AK235</f>
        <v>3982924.1359449541</v>
      </c>
    </row>
    <row r="236" spans="1:12">
      <c r="A236" s="5" t="s">
        <v>314</v>
      </c>
      <c r="B236" s="23">
        <f>+[5]Detail!$C231</f>
        <v>7522798.6299999999</v>
      </c>
      <c r="C236" s="23">
        <f>+[5]Detail!$F231</f>
        <v>4780100</v>
      </c>
      <c r="D236" s="23">
        <f t="shared" si="54"/>
        <v>12302898.629999999</v>
      </c>
      <c r="E236" s="23">
        <f>+'0618 Adj Detail'!Q236</f>
        <v>1442478.9147628329</v>
      </c>
      <c r="F236" s="23">
        <f>+'0618 Adj Detail'!R236</f>
        <v>13745377.544762831</v>
      </c>
      <c r="G236" s="65">
        <f>+'0618 Adj Detail'!V236</f>
        <v>0</v>
      </c>
      <c r="H236" s="65">
        <f>+'0618 Adj Detail'!W236</f>
        <v>13745377.544762831</v>
      </c>
      <c r="I236" s="65">
        <f>+'0618 Adj Detail'!AE236</f>
        <v>0</v>
      </c>
      <c r="J236" s="65">
        <f>+'0618 Adj Detail'!AF236</f>
        <v>13745377.544762831</v>
      </c>
      <c r="K236" s="65">
        <f>+'0618 Adj Detail'!AJ236</f>
        <v>0</v>
      </c>
      <c r="L236" s="65">
        <f>+'0618 Adj Detail'!AK236</f>
        <v>13745377.544762831</v>
      </c>
    </row>
    <row r="237" spans="1:12">
      <c r="A237" s="5" t="s">
        <v>315</v>
      </c>
      <c r="B237" s="23">
        <f>+[5]Detail!$C232</f>
        <v>1141330.6099999901</v>
      </c>
      <c r="C237" s="23">
        <f>+[5]Detail!$F232</f>
        <v>408307</v>
      </c>
      <c r="D237" s="23">
        <f t="shared" si="54"/>
        <v>1549637.6099999901</v>
      </c>
      <c r="E237" s="23">
        <f>+'0618 Adj Detail'!Q237</f>
        <v>-92158.243627506075</v>
      </c>
      <c r="F237" s="23">
        <f>+'0618 Adj Detail'!R237</f>
        <v>1457479.366372484</v>
      </c>
      <c r="G237" s="65">
        <f>+'0618 Adj Detail'!V237</f>
        <v>0</v>
      </c>
      <c r="H237" s="65">
        <f>+'0618 Adj Detail'!W237</f>
        <v>1457479.366372484</v>
      </c>
      <c r="I237" s="65">
        <f>+'0618 Adj Detail'!AE237</f>
        <v>-140116.55310973307</v>
      </c>
      <c r="J237" s="65">
        <f>+'0618 Adj Detail'!AF237</f>
        <v>1317362.8132627509</v>
      </c>
      <c r="K237" s="65">
        <f>+'0618 Adj Detail'!AJ237</f>
        <v>-626788.4867009325</v>
      </c>
      <c r="L237" s="65">
        <f>+'0618 Adj Detail'!AK237</f>
        <v>690574.32656181837</v>
      </c>
    </row>
    <row r="238" spans="1:12">
      <c r="A238" s="5" t="s">
        <v>316</v>
      </c>
      <c r="B238" s="23">
        <f>+[5]Detail!$C233</f>
        <v>0</v>
      </c>
      <c r="C238" s="23">
        <f>+[5]Detail!$F233</f>
        <v>0</v>
      </c>
      <c r="D238" s="23">
        <f t="shared" si="54"/>
        <v>0</v>
      </c>
      <c r="E238" s="23">
        <f>+'0618 Adj Detail'!Q238</f>
        <v>0</v>
      </c>
      <c r="F238" s="23">
        <f>+'0618 Adj Detail'!R238</f>
        <v>0</v>
      </c>
      <c r="G238" s="65">
        <f>+'0618 Adj Detail'!V238</f>
        <v>0</v>
      </c>
      <c r="H238" s="65">
        <f>+'0618 Adj Detail'!W238</f>
        <v>0</v>
      </c>
      <c r="I238" s="65">
        <f>+'0618 Adj Detail'!AE238</f>
        <v>0</v>
      </c>
      <c r="J238" s="65">
        <f>+'0618 Adj Detail'!AF238</f>
        <v>0</v>
      </c>
      <c r="K238" s="65">
        <f>+'0618 Adj Detail'!AJ238</f>
        <v>0</v>
      </c>
      <c r="L238" s="65">
        <f>+'0618 Adj Detail'!AK238</f>
        <v>0</v>
      </c>
    </row>
    <row r="239" spans="1:12">
      <c r="A239" s="5" t="s">
        <v>317</v>
      </c>
      <c r="B239" s="23">
        <f>+[5]Detail!$C234</f>
        <v>549306.89999999898</v>
      </c>
      <c r="C239" s="23">
        <f>+[5]Detail!$F234</f>
        <v>1445291</v>
      </c>
      <c r="D239" s="23">
        <f t="shared" si="54"/>
        <v>1994597.899999999</v>
      </c>
      <c r="E239" s="23">
        <f>+'0618 Adj Detail'!Q239</f>
        <v>-230.33102999999997</v>
      </c>
      <c r="F239" s="23">
        <f>+'0618 Adj Detail'!R239</f>
        <v>1994367.568969999</v>
      </c>
      <c r="G239" s="65">
        <f>+'0618 Adj Detail'!V239</f>
        <v>0</v>
      </c>
      <c r="H239" s="65">
        <f>+'0618 Adj Detail'!W239</f>
        <v>1994367.568969999</v>
      </c>
      <c r="I239" s="65">
        <f>+'0618 Adj Detail'!AE239</f>
        <v>0</v>
      </c>
      <c r="J239" s="65">
        <f>+'0618 Adj Detail'!AF239</f>
        <v>1994367.568969999</v>
      </c>
      <c r="K239" s="65">
        <f>+'0618 Adj Detail'!AJ239</f>
        <v>0</v>
      </c>
      <c r="L239" s="65">
        <f>+'0618 Adj Detail'!AK239</f>
        <v>1994367.568969999</v>
      </c>
    </row>
    <row r="240" spans="1:12">
      <c r="A240" s="5" t="s">
        <v>318</v>
      </c>
      <c r="B240" s="23">
        <f>+[5]Detail!$C235</f>
        <v>0</v>
      </c>
      <c r="C240" s="23">
        <f>+[5]Detail!$F235</f>
        <v>2616186</v>
      </c>
      <c r="D240" s="23">
        <f t="shared" si="54"/>
        <v>2616186</v>
      </c>
      <c r="E240" s="23">
        <f>+'0618 Adj Detail'!Q240</f>
        <v>0</v>
      </c>
      <c r="F240" s="23">
        <f>+'0618 Adj Detail'!R240</f>
        <v>2616186</v>
      </c>
      <c r="G240" s="65">
        <f>+'0618 Adj Detail'!V240</f>
        <v>0</v>
      </c>
      <c r="H240" s="65">
        <f>+'0618 Adj Detail'!W240</f>
        <v>2616186</v>
      </c>
      <c r="I240" s="65">
        <f>+'0618 Adj Detail'!AE240</f>
        <v>0</v>
      </c>
      <c r="J240" s="65">
        <f>+'0618 Adj Detail'!AF240</f>
        <v>2616186</v>
      </c>
      <c r="K240" s="65">
        <f>+'0618 Adj Detail'!AJ240</f>
        <v>0</v>
      </c>
      <c r="L240" s="65">
        <f>+'0618 Adj Detail'!AK240</f>
        <v>2616186</v>
      </c>
    </row>
    <row r="241" spans="1:12">
      <c r="A241" s="5" t="s">
        <v>319</v>
      </c>
      <c r="B241" s="23">
        <f>+[5]Detail!$C236</f>
        <v>998764.94</v>
      </c>
      <c r="C241" s="23">
        <f>+[5]Detail!$F236</f>
        <v>0</v>
      </c>
      <c r="D241" s="23">
        <f t="shared" si="54"/>
        <v>998764.94</v>
      </c>
      <c r="E241" s="23">
        <f>+'0618 Adj Detail'!Q241</f>
        <v>0</v>
      </c>
      <c r="F241" s="23">
        <f>+'0618 Adj Detail'!R241</f>
        <v>998764.94</v>
      </c>
      <c r="G241" s="65">
        <f>+'0618 Adj Detail'!V241</f>
        <v>0</v>
      </c>
      <c r="H241" s="65">
        <f>+'0618 Adj Detail'!W241</f>
        <v>998764.94</v>
      </c>
      <c r="I241" s="65">
        <f>+'0618 Adj Detail'!AE241</f>
        <v>0</v>
      </c>
      <c r="J241" s="65">
        <f>+'0618 Adj Detail'!AF241</f>
        <v>998764.94</v>
      </c>
      <c r="K241" s="65">
        <f>+'0618 Adj Detail'!AJ241</f>
        <v>0</v>
      </c>
      <c r="L241" s="65">
        <f>+'0618 Adj Detail'!AK241</f>
        <v>998764.94</v>
      </c>
    </row>
    <row r="242" spans="1:12">
      <c r="A242" s="6" t="s">
        <v>320</v>
      </c>
      <c r="B242" s="23">
        <f>+[5]Detail!$C237</f>
        <v>0</v>
      </c>
      <c r="C242" s="23">
        <f>+[5]Detail!$F237</f>
        <v>8194013</v>
      </c>
      <c r="D242" s="23">
        <f t="shared" si="54"/>
        <v>8194013</v>
      </c>
      <c r="E242" s="23">
        <f>+'0618 Adj Detail'!Q242</f>
        <v>0</v>
      </c>
      <c r="F242" s="23">
        <f>+'0618 Adj Detail'!R242</f>
        <v>8194013</v>
      </c>
      <c r="G242" s="65">
        <f>+'0618 Adj Detail'!V242</f>
        <v>0</v>
      </c>
      <c r="H242" s="65">
        <f>+'0618 Adj Detail'!W242</f>
        <v>8194013</v>
      </c>
      <c r="I242" s="65">
        <f>+'0618 Adj Detail'!AE242</f>
        <v>0</v>
      </c>
      <c r="J242" s="65">
        <f>+'0618 Adj Detail'!AF242</f>
        <v>8194013</v>
      </c>
      <c r="K242" s="65">
        <f>+'0618 Adj Detail'!AJ242</f>
        <v>0</v>
      </c>
      <c r="L242" s="65">
        <f>+'0618 Adj Detail'!AK242</f>
        <v>8194013</v>
      </c>
    </row>
    <row r="243" spans="1:12">
      <c r="A243" s="8" t="s">
        <v>48</v>
      </c>
      <c r="B243" s="21">
        <f t="shared" ref="B243:D243" si="55">SUM(B230:B242)</f>
        <v>15425285.539999988</v>
      </c>
      <c r="C243" s="21">
        <f t="shared" si="55"/>
        <v>44275053</v>
      </c>
      <c r="D243" s="21">
        <f t="shared" si="55"/>
        <v>59700338.539999992</v>
      </c>
      <c r="E243" s="21">
        <f>SUM(E230:E242)</f>
        <v>-1113889.1467045229</v>
      </c>
      <c r="F243" s="21">
        <f t="shared" ref="F243:L243" si="56">SUM(F230:F242)</f>
        <v>58586449.393295459</v>
      </c>
      <c r="G243" s="21">
        <f t="shared" si="56"/>
        <v>0</v>
      </c>
      <c r="H243" s="21">
        <f t="shared" si="56"/>
        <v>58586449.393295459</v>
      </c>
      <c r="I243" s="21">
        <f t="shared" si="56"/>
        <v>-140116.55310973307</v>
      </c>
      <c r="J243" s="21">
        <f t="shared" si="56"/>
        <v>58446332.840185732</v>
      </c>
      <c r="K243" s="21">
        <f t="shared" si="56"/>
        <v>-626788.4867009325</v>
      </c>
      <c r="L243" s="21">
        <f t="shared" si="56"/>
        <v>57819544.353484794</v>
      </c>
    </row>
    <row r="244" spans="1:12" ht="15.75" thickBot="1">
      <c r="A244" s="12" t="s">
        <v>50</v>
      </c>
      <c r="B244" s="21">
        <f t="shared" ref="B244:D244" si="57">B243+B228+B225+B216+B209+B171+B141</f>
        <v>117172161.26999985</v>
      </c>
      <c r="C244" s="21">
        <f t="shared" si="57"/>
        <v>61731369</v>
      </c>
      <c r="D244" s="21">
        <f t="shared" si="57"/>
        <v>178903530.26999989</v>
      </c>
      <c r="E244" s="21">
        <f>E243+E228+E225+E216+E209+E171+E141</f>
        <v>-20667616.76692665</v>
      </c>
      <c r="F244" s="21">
        <f t="shared" ref="F244:L244" si="58">F243+F228+F225+F216+F209+F171+F141</f>
        <v>158235913.50307322</v>
      </c>
      <c r="G244" s="21">
        <f t="shared" si="58"/>
        <v>0</v>
      </c>
      <c r="H244" s="21">
        <f t="shared" si="58"/>
        <v>158235913.50307322</v>
      </c>
      <c r="I244" s="21">
        <f t="shared" si="58"/>
        <v>593945.04522077064</v>
      </c>
      <c r="J244" s="21">
        <f t="shared" si="58"/>
        <v>158829858.54829398</v>
      </c>
      <c r="K244" s="21">
        <f t="shared" si="58"/>
        <v>-2281196.6973480438</v>
      </c>
      <c r="L244" s="21">
        <f t="shared" si="58"/>
        <v>156548661.85094592</v>
      </c>
    </row>
    <row r="245" spans="1:12" ht="15.75" thickTop="1">
      <c r="A245" s="5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</row>
    <row r="246" spans="1:12">
      <c r="A246" s="5" t="s">
        <v>51</v>
      </c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>
      <c r="A247" s="7" t="s">
        <v>322</v>
      </c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>
      <c r="A248" s="5" t="s">
        <v>342</v>
      </c>
      <c r="B248" s="23">
        <f>+[5]Detail!$C243</f>
        <v>114444425.09999999</v>
      </c>
      <c r="C248" s="23">
        <f>+[5]Detail!$F243</f>
        <v>9500743</v>
      </c>
      <c r="D248" s="23">
        <f t="shared" ref="D248:D249" si="59">B248+C248</f>
        <v>123945168.09999999</v>
      </c>
      <c r="E248" s="23">
        <f>+'0618 Adj Detail'!Q248</f>
        <v>0</v>
      </c>
      <c r="F248" s="23">
        <f>+'0618 Adj Detail'!R248</f>
        <v>123945168.09999999</v>
      </c>
      <c r="G248" s="65">
        <f>+'0618 Adj Detail'!V248</f>
        <v>8951741.9317219872</v>
      </c>
      <c r="H248" s="65">
        <f>+'0618 Adj Detail'!W248</f>
        <v>132896910.03172198</v>
      </c>
      <c r="I248" s="65">
        <f>+'0618 Adj Detail'!AE248</f>
        <v>-11068115.776930269</v>
      </c>
      <c r="J248" s="65">
        <f>+'0618 Adj Detail'!AF248</f>
        <v>121828794.25479171</v>
      </c>
      <c r="K248" s="65">
        <f>+'0618 Adj Detail'!AJ248</f>
        <v>-1410708.3976719463</v>
      </c>
      <c r="L248" s="65">
        <f>+'0618 Adj Detail'!AK248</f>
        <v>120418085.85711975</v>
      </c>
    </row>
    <row r="249" spans="1:12">
      <c r="A249" s="6" t="s">
        <v>343</v>
      </c>
      <c r="B249" s="23">
        <f>+[5]Detail!$C244</f>
        <v>144051.96</v>
      </c>
      <c r="C249" s="23">
        <f>+[5]Detail!$F244</f>
        <v>0</v>
      </c>
      <c r="D249" s="23">
        <f t="shared" si="59"/>
        <v>144051.96</v>
      </c>
      <c r="E249" s="23">
        <f>+'0618 Adj Detail'!Q249</f>
        <v>0</v>
      </c>
      <c r="F249" s="23">
        <f>+'0618 Adj Detail'!R249</f>
        <v>144051.96</v>
      </c>
      <c r="G249" s="65">
        <f>+'0618 Adj Detail'!V249</f>
        <v>0</v>
      </c>
      <c r="H249" s="65">
        <f>+'0618 Adj Detail'!W249</f>
        <v>144051.96</v>
      </c>
      <c r="I249" s="65">
        <f>+'0618 Adj Detail'!AE249</f>
        <v>0</v>
      </c>
      <c r="J249" s="65">
        <f>+'0618 Adj Detail'!AF249</f>
        <v>144051.96</v>
      </c>
      <c r="K249" s="65">
        <f>+'0618 Adj Detail'!AJ249</f>
        <v>0</v>
      </c>
      <c r="L249" s="65">
        <f>+'0618 Adj Detail'!AK249</f>
        <v>144051.96</v>
      </c>
    </row>
    <row r="250" spans="1:12">
      <c r="A250" s="5" t="s">
        <v>49</v>
      </c>
      <c r="B250" s="21">
        <f t="shared" ref="B250:D250" si="60">SUM(B248:B249)</f>
        <v>114588477.05999999</v>
      </c>
      <c r="C250" s="21">
        <f t="shared" si="60"/>
        <v>9500743</v>
      </c>
      <c r="D250" s="21">
        <f t="shared" si="60"/>
        <v>124089220.05999999</v>
      </c>
      <c r="E250" s="21">
        <f>SUM(E248:E249)</f>
        <v>0</v>
      </c>
      <c r="F250" s="21">
        <f t="shared" ref="F250:L250" si="61">SUM(F248:F249)</f>
        <v>124089220.05999999</v>
      </c>
      <c r="G250" s="21">
        <f t="shared" si="61"/>
        <v>8951741.9317219872</v>
      </c>
      <c r="H250" s="21">
        <f t="shared" si="61"/>
        <v>133040961.99172197</v>
      </c>
      <c r="I250" s="21">
        <f t="shared" si="61"/>
        <v>-11068115.776930269</v>
      </c>
      <c r="J250" s="21">
        <f t="shared" si="61"/>
        <v>121972846.2147917</v>
      </c>
      <c r="K250" s="21">
        <f t="shared" si="61"/>
        <v>-1410708.3976719463</v>
      </c>
      <c r="L250" s="21">
        <f t="shared" si="61"/>
        <v>120562137.81711975</v>
      </c>
    </row>
    <row r="251" spans="1:12">
      <c r="A251" s="7" t="s">
        <v>347</v>
      </c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>
      <c r="A252" s="5" t="s">
        <v>344</v>
      </c>
      <c r="B252" s="23">
        <f>+[5]Detail!$C247</f>
        <v>3198198.73</v>
      </c>
      <c r="C252" s="23">
        <f>+[5]Detail!$F247</f>
        <v>16934744</v>
      </c>
      <c r="D252" s="23">
        <f t="shared" ref="D252:D254" si="62">B252+C252</f>
        <v>20132942.73</v>
      </c>
      <c r="E252" s="23">
        <f>+'0618 Adj Detail'!Q252</f>
        <v>0</v>
      </c>
      <c r="F252" s="23">
        <f>+'0618 Adj Detail'!R252</f>
        <v>20132942.73</v>
      </c>
      <c r="G252" s="65">
        <f>+'0618 Adj Detail'!V252</f>
        <v>0</v>
      </c>
      <c r="H252" s="65">
        <f>+'0618 Adj Detail'!W252</f>
        <v>20132942.73</v>
      </c>
      <c r="I252" s="65">
        <f>+'0618 Adj Detail'!AE252</f>
        <v>0</v>
      </c>
      <c r="J252" s="65">
        <f>+'0618 Adj Detail'!AF252</f>
        <v>20132942.73</v>
      </c>
      <c r="K252" s="65">
        <f>+'0618 Adj Detail'!AJ252</f>
        <v>0</v>
      </c>
      <c r="L252" s="65">
        <f>+'0618 Adj Detail'!AK252</f>
        <v>20132942.73</v>
      </c>
    </row>
    <row r="253" spans="1:12">
      <c r="A253" s="11" t="s">
        <v>345</v>
      </c>
      <c r="B253" s="23">
        <f>+[5]Detail!$C248</f>
        <v>0</v>
      </c>
      <c r="C253" s="23">
        <f>+[5]Detail!$F248</f>
        <v>0</v>
      </c>
      <c r="D253" s="23">
        <f t="shared" si="62"/>
        <v>0</v>
      </c>
      <c r="E253" s="23">
        <f>+'0618 Adj Detail'!Q253</f>
        <v>0</v>
      </c>
      <c r="F253" s="23">
        <f>+'0618 Adj Detail'!R253</f>
        <v>0</v>
      </c>
      <c r="G253" s="65">
        <f>+'0618 Adj Detail'!V253</f>
        <v>0</v>
      </c>
      <c r="H253" s="65">
        <f>+'0618 Adj Detail'!W253</f>
        <v>0</v>
      </c>
      <c r="I253" s="65">
        <f>+'0618 Adj Detail'!AE253</f>
        <v>0</v>
      </c>
      <c r="J253" s="65">
        <f>+'0618 Adj Detail'!AF253</f>
        <v>0</v>
      </c>
      <c r="K253" s="65">
        <f>+'0618 Adj Detail'!AJ253</f>
        <v>0</v>
      </c>
      <c r="L253" s="65">
        <f>+'0618 Adj Detail'!AK253</f>
        <v>0</v>
      </c>
    </row>
    <row r="254" spans="1:12">
      <c r="A254" s="6" t="s">
        <v>346</v>
      </c>
      <c r="B254" s="23">
        <f>+[5]Detail!$C249</f>
        <v>102326.39999999999</v>
      </c>
      <c r="C254" s="23">
        <f>+[5]Detail!$F249</f>
        <v>0</v>
      </c>
      <c r="D254" s="23">
        <f t="shared" si="62"/>
        <v>102326.39999999999</v>
      </c>
      <c r="E254" s="23">
        <f>+'0618 Adj Detail'!Q254</f>
        <v>0</v>
      </c>
      <c r="F254" s="23">
        <f>+'0618 Adj Detail'!R254</f>
        <v>102326.39999999999</v>
      </c>
      <c r="G254" s="65">
        <f>+'0618 Adj Detail'!V254</f>
        <v>0</v>
      </c>
      <c r="H254" s="65">
        <f>+'0618 Adj Detail'!W254</f>
        <v>102326.39999999999</v>
      </c>
      <c r="I254" s="65">
        <f>+'0618 Adj Detail'!AE254</f>
        <v>0</v>
      </c>
      <c r="J254" s="65">
        <f>+'0618 Adj Detail'!AF254</f>
        <v>102326.39999999999</v>
      </c>
      <c r="K254" s="65">
        <f>+'0618 Adj Detail'!AJ254</f>
        <v>0</v>
      </c>
      <c r="L254" s="65">
        <f>+'0618 Adj Detail'!AK254</f>
        <v>102326.39999999999</v>
      </c>
    </row>
    <row r="255" spans="1:12">
      <c r="A255" s="5" t="s">
        <v>52</v>
      </c>
      <c r="B255" s="21">
        <f t="shared" ref="B255:D255" si="63">SUM(B252:B254)</f>
        <v>3300525.13</v>
      </c>
      <c r="C255" s="21">
        <f t="shared" si="63"/>
        <v>16934744</v>
      </c>
      <c r="D255" s="21">
        <f t="shared" si="63"/>
        <v>20235269.129999999</v>
      </c>
      <c r="E255" s="21">
        <f>SUM(E252:E254)</f>
        <v>0</v>
      </c>
      <c r="F255" s="21">
        <f t="shared" ref="F255:L255" si="64">SUM(F252:F254)</f>
        <v>20235269.129999999</v>
      </c>
      <c r="G255" s="21">
        <f t="shared" si="64"/>
        <v>0</v>
      </c>
      <c r="H255" s="21">
        <f t="shared" si="64"/>
        <v>20235269.129999999</v>
      </c>
      <c r="I255" s="21">
        <f t="shared" si="64"/>
        <v>0</v>
      </c>
      <c r="J255" s="21">
        <f t="shared" si="64"/>
        <v>20235269.129999999</v>
      </c>
      <c r="K255" s="21">
        <f t="shared" si="64"/>
        <v>0</v>
      </c>
      <c r="L255" s="21">
        <f t="shared" si="64"/>
        <v>20235269.129999999</v>
      </c>
    </row>
    <row r="256" spans="1:12">
      <c r="A256" s="7" t="s">
        <v>341</v>
      </c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>
      <c r="A257" s="6" t="s">
        <v>340</v>
      </c>
      <c r="B257" s="23">
        <f>+[5]Detail!$C252</f>
        <v>0</v>
      </c>
      <c r="C257" s="23">
        <f>+[5]Detail!$F252</f>
        <v>0</v>
      </c>
      <c r="D257" s="23">
        <f>B257+C257</f>
        <v>0</v>
      </c>
      <c r="E257" s="23">
        <f>+'0618 Adj Detail'!Q257</f>
        <v>0</v>
      </c>
      <c r="F257" s="23">
        <f>+'0618 Adj Detail'!R257</f>
        <v>0</v>
      </c>
      <c r="G257" s="65">
        <f>+'0618 Adj Detail'!V257</f>
        <v>0</v>
      </c>
      <c r="H257" s="65">
        <f>+'0618 Adj Detail'!W257</f>
        <v>0</v>
      </c>
      <c r="I257" s="65">
        <f>+'0618 Adj Detail'!AE257</f>
        <v>0</v>
      </c>
      <c r="J257" s="65">
        <f>+'0618 Adj Detail'!AF257</f>
        <v>0</v>
      </c>
      <c r="K257" s="65">
        <f>+'0618 Adj Detail'!AJ257</f>
        <v>0</v>
      </c>
      <c r="L257" s="65">
        <f>+'0618 Adj Detail'!AK257</f>
        <v>0</v>
      </c>
    </row>
    <row r="258" spans="1:12">
      <c r="A258" s="5" t="s">
        <v>53</v>
      </c>
      <c r="B258" s="21">
        <f t="shared" ref="B258:D258" si="65">SUM(B257)</f>
        <v>0</v>
      </c>
      <c r="C258" s="21">
        <f t="shared" si="65"/>
        <v>0</v>
      </c>
      <c r="D258" s="21">
        <f t="shared" si="65"/>
        <v>0</v>
      </c>
      <c r="E258" s="21">
        <f>SUM(E257)</f>
        <v>0</v>
      </c>
      <c r="F258" s="21">
        <f t="shared" ref="F258:L258" si="66">SUM(F257)</f>
        <v>0</v>
      </c>
      <c r="G258" s="21">
        <f t="shared" si="66"/>
        <v>0</v>
      </c>
      <c r="H258" s="21">
        <f t="shared" si="66"/>
        <v>0</v>
      </c>
      <c r="I258" s="21">
        <f t="shared" si="66"/>
        <v>0</v>
      </c>
      <c r="J258" s="21">
        <f t="shared" si="66"/>
        <v>0</v>
      </c>
      <c r="K258" s="21">
        <f t="shared" si="66"/>
        <v>0</v>
      </c>
      <c r="L258" s="21">
        <f t="shared" si="66"/>
        <v>0</v>
      </c>
    </row>
    <row r="259" spans="1:12">
      <c r="A259" s="7" t="s">
        <v>339</v>
      </c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>
      <c r="A260" s="5" t="s">
        <v>333</v>
      </c>
      <c r="B260" s="23">
        <f>+[5]Detail!$C255</f>
        <v>4672945.79</v>
      </c>
      <c r="C260" s="23">
        <f>+[5]Detail!$F255</f>
        <v>0</v>
      </c>
      <c r="D260" s="23">
        <f t="shared" ref="D260:D265" si="67">B260+C260</f>
        <v>4672945.79</v>
      </c>
      <c r="E260" s="23">
        <f>+'0618 Adj Detail'!Q260</f>
        <v>0</v>
      </c>
      <c r="F260" s="23">
        <f>+'0618 Adj Detail'!R260</f>
        <v>4672945.79</v>
      </c>
      <c r="G260" s="65">
        <f>+'0618 Adj Detail'!V260</f>
        <v>0</v>
      </c>
      <c r="H260" s="65">
        <f>+'0618 Adj Detail'!W260</f>
        <v>4672945.79</v>
      </c>
      <c r="I260" s="65">
        <f>+'0618 Adj Detail'!AE260</f>
        <v>4000984.7317649527</v>
      </c>
      <c r="J260" s="65">
        <f>+'0618 Adj Detail'!AF260</f>
        <v>8673930.5217649527</v>
      </c>
      <c r="K260" s="65">
        <f>+'0618 Adj Detail'!AJ260</f>
        <v>0</v>
      </c>
      <c r="L260" s="65">
        <f>+'0618 Adj Detail'!AK260</f>
        <v>8673930.5217649527</v>
      </c>
    </row>
    <row r="261" spans="1:12">
      <c r="A261" s="5" t="s">
        <v>334</v>
      </c>
      <c r="B261" s="23">
        <f>+[5]Detail!$C256</f>
        <v>0</v>
      </c>
      <c r="C261" s="23">
        <f>+[5]Detail!$F256</f>
        <v>0</v>
      </c>
      <c r="D261" s="23">
        <f t="shared" si="67"/>
        <v>0</v>
      </c>
      <c r="E261" s="23">
        <f>+'0618 Adj Detail'!Q261</f>
        <v>0</v>
      </c>
      <c r="F261" s="23">
        <f>+'0618 Adj Detail'!R261</f>
        <v>0</v>
      </c>
      <c r="G261" s="65">
        <f>+'0618 Adj Detail'!V261</f>
        <v>0</v>
      </c>
      <c r="H261" s="65">
        <f>+'0618 Adj Detail'!W261</f>
        <v>0</v>
      </c>
      <c r="I261" s="65">
        <f>+'0618 Adj Detail'!AE261</f>
        <v>0</v>
      </c>
      <c r="J261" s="65">
        <f>+'0618 Adj Detail'!AF261</f>
        <v>0</v>
      </c>
      <c r="K261" s="65">
        <f>+'0618 Adj Detail'!AJ261</f>
        <v>0</v>
      </c>
      <c r="L261" s="65">
        <f>+'0618 Adj Detail'!AK261</f>
        <v>0</v>
      </c>
    </row>
    <row r="262" spans="1:12">
      <c r="A262" s="5" t="s">
        <v>335</v>
      </c>
      <c r="B262" s="23">
        <f>+[5]Detail!$C257</f>
        <v>-14862.55</v>
      </c>
      <c r="C262" s="23">
        <f>+[5]Detail!$F257</f>
        <v>0</v>
      </c>
      <c r="D262" s="23">
        <f t="shared" si="67"/>
        <v>-14862.55</v>
      </c>
      <c r="E262" s="23">
        <f>+'0618 Adj Detail'!Q262</f>
        <v>0</v>
      </c>
      <c r="F262" s="23">
        <f>+'0618 Adj Detail'!R262</f>
        <v>-14862.55</v>
      </c>
      <c r="G262" s="65">
        <f>+'0618 Adj Detail'!V262</f>
        <v>0</v>
      </c>
      <c r="H262" s="65">
        <f>+'0618 Adj Detail'!W262</f>
        <v>-14862.55</v>
      </c>
      <c r="I262" s="65">
        <f>+'0618 Adj Detail'!AE262</f>
        <v>40847.596666666621</v>
      </c>
      <c r="J262" s="65">
        <f>+'0618 Adj Detail'!AF262</f>
        <v>25985.046666666622</v>
      </c>
      <c r="K262" s="65">
        <f>+'0618 Adj Detail'!AJ262</f>
        <v>0</v>
      </c>
      <c r="L262" s="65">
        <f>+'0618 Adj Detail'!AK262</f>
        <v>25985.046666666622</v>
      </c>
    </row>
    <row r="263" spans="1:12">
      <c r="A263" s="5" t="s">
        <v>336</v>
      </c>
      <c r="B263" s="23">
        <f>+[5]Detail!$C258</f>
        <v>55980.639999999898</v>
      </c>
      <c r="C263" s="23">
        <f>+[5]Detail!$F258</f>
        <v>0</v>
      </c>
      <c r="D263" s="23">
        <f t="shared" si="67"/>
        <v>55980.639999999898</v>
      </c>
      <c r="E263" s="23">
        <f>+'0618 Adj Detail'!Q263</f>
        <v>0</v>
      </c>
      <c r="F263" s="23">
        <f>+'0618 Adj Detail'!R263</f>
        <v>55980.639999999898</v>
      </c>
      <c r="G263" s="65">
        <f>+'0618 Adj Detail'!V263</f>
        <v>0</v>
      </c>
      <c r="H263" s="65">
        <f>+'0618 Adj Detail'!W263</f>
        <v>55980.639999999898</v>
      </c>
      <c r="I263" s="65">
        <f>+'0618 Adj Detail'!AE263</f>
        <v>34340.760000000017</v>
      </c>
      <c r="J263" s="65">
        <f>+'0618 Adj Detail'!AF263</f>
        <v>90321.399999999907</v>
      </c>
      <c r="K263" s="65">
        <f>+'0618 Adj Detail'!AJ263</f>
        <v>0</v>
      </c>
      <c r="L263" s="65">
        <f>+'0618 Adj Detail'!AK263</f>
        <v>90321.399999999907</v>
      </c>
    </row>
    <row r="264" spans="1:12">
      <c r="A264" s="5" t="s">
        <v>337</v>
      </c>
      <c r="B264" s="23">
        <f>+[5]Detail!$C259</f>
        <v>0</v>
      </c>
      <c r="C264" s="23">
        <f>+[5]Detail!$F259</f>
        <v>0</v>
      </c>
      <c r="D264" s="23">
        <f t="shared" si="67"/>
        <v>0</v>
      </c>
      <c r="E264" s="23">
        <f>+'0618 Adj Detail'!Q264</f>
        <v>0</v>
      </c>
      <c r="F264" s="23">
        <f>+'0618 Adj Detail'!R264</f>
        <v>0</v>
      </c>
      <c r="G264" s="65">
        <f>+'0618 Adj Detail'!V264</f>
        <v>0</v>
      </c>
      <c r="H264" s="65">
        <f>+'0618 Adj Detail'!W264</f>
        <v>0</v>
      </c>
      <c r="I264" s="65">
        <f>+'0618 Adj Detail'!AE264</f>
        <v>0</v>
      </c>
      <c r="J264" s="65">
        <f>+'0618 Adj Detail'!AF264</f>
        <v>0</v>
      </c>
      <c r="K264" s="65">
        <f>+'0618 Adj Detail'!AJ264</f>
        <v>0</v>
      </c>
      <c r="L264" s="65">
        <f>+'0618 Adj Detail'!AK264</f>
        <v>0</v>
      </c>
    </row>
    <row r="265" spans="1:12">
      <c r="A265" s="6" t="s">
        <v>338</v>
      </c>
      <c r="B265" s="23">
        <f>+[5]Detail!$C260</f>
        <v>0</v>
      </c>
      <c r="C265" s="23">
        <f>+[5]Detail!$F260</f>
        <v>0</v>
      </c>
      <c r="D265" s="23">
        <f t="shared" si="67"/>
        <v>0</v>
      </c>
      <c r="E265" s="23">
        <f>+'0618 Adj Detail'!Q265</f>
        <v>0</v>
      </c>
      <c r="F265" s="23">
        <f>+'0618 Adj Detail'!R265</f>
        <v>0</v>
      </c>
      <c r="G265" s="65">
        <f>+'0618 Adj Detail'!V265</f>
        <v>0</v>
      </c>
      <c r="H265" s="65">
        <f>+'0618 Adj Detail'!W265</f>
        <v>0</v>
      </c>
      <c r="I265" s="65">
        <f>+'0618 Adj Detail'!AE265</f>
        <v>0</v>
      </c>
      <c r="J265" s="65">
        <f>+'0618 Adj Detail'!AF265</f>
        <v>0</v>
      </c>
      <c r="K265" s="65">
        <f>+'0618 Adj Detail'!AJ265</f>
        <v>0</v>
      </c>
      <c r="L265" s="65">
        <f>+'0618 Adj Detail'!AK265</f>
        <v>0</v>
      </c>
    </row>
    <row r="266" spans="1:12">
      <c r="A266" s="5" t="s">
        <v>54</v>
      </c>
      <c r="B266" s="21">
        <f t="shared" ref="B266:D266" si="68">SUM(B260:B265)</f>
        <v>4714063.88</v>
      </c>
      <c r="C266" s="21">
        <f t="shared" si="68"/>
        <v>0</v>
      </c>
      <c r="D266" s="21">
        <f t="shared" si="68"/>
        <v>4714063.88</v>
      </c>
      <c r="E266" s="21">
        <f>SUM(E260:E265)</f>
        <v>0</v>
      </c>
      <c r="F266" s="21">
        <f t="shared" ref="F266:L266" si="69">SUM(F260:F265)</f>
        <v>4714063.88</v>
      </c>
      <c r="G266" s="21">
        <f t="shared" si="69"/>
        <v>0</v>
      </c>
      <c r="H266" s="21">
        <f t="shared" si="69"/>
        <v>4714063.88</v>
      </c>
      <c r="I266" s="21">
        <f t="shared" si="69"/>
        <v>4076173.0884316196</v>
      </c>
      <c r="J266" s="21">
        <f t="shared" si="69"/>
        <v>8790236.9684316199</v>
      </c>
      <c r="K266" s="21">
        <f t="shared" si="69"/>
        <v>0</v>
      </c>
      <c r="L266" s="21">
        <f t="shared" si="69"/>
        <v>8790236.9684316199</v>
      </c>
    </row>
    <row r="267" spans="1:12">
      <c r="A267" s="7" t="s">
        <v>348</v>
      </c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>
      <c r="A268" s="5" t="s">
        <v>55</v>
      </c>
      <c r="B268" s="23">
        <f>+[5]Detail!$C263</f>
        <v>0</v>
      </c>
      <c r="C268" s="23">
        <f>+[5]Detail!$F263</f>
        <v>0</v>
      </c>
      <c r="D268" s="23">
        <f t="shared" ref="D268:D269" si="70">B268+C268</f>
        <v>0</v>
      </c>
      <c r="E268" s="23">
        <f>+'0618 Adj Detail'!Q268</f>
        <v>0</v>
      </c>
      <c r="F268" s="23">
        <f>+'0618 Adj Detail'!R268</f>
        <v>0</v>
      </c>
      <c r="G268" s="65">
        <f>+'0618 Adj Detail'!V268</f>
        <v>0</v>
      </c>
      <c r="H268" s="65">
        <f>+'0618 Adj Detail'!W268</f>
        <v>0</v>
      </c>
      <c r="I268" s="65">
        <f>+'0618 Adj Detail'!AE268</f>
        <v>0</v>
      </c>
      <c r="J268" s="65">
        <f>+'0618 Adj Detail'!AF268</f>
        <v>0</v>
      </c>
      <c r="K268" s="65">
        <f>+'0618 Adj Detail'!AJ268</f>
        <v>0</v>
      </c>
      <c r="L268" s="65">
        <f>+'0618 Adj Detail'!AK268</f>
        <v>0</v>
      </c>
    </row>
    <row r="269" spans="1:12">
      <c r="A269" s="6" t="s">
        <v>56</v>
      </c>
      <c r="B269" s="23">
        <f>+[5]Detail!$C264</f>
        <v>0</v>
      </c>
      <c r="C269" s="23">
        <f>+[5]Detail!$F264</f>
        <v>0</v>
      </c>
      <c r="D269" s="23">
        <f t="shared" si="70"/>
        <v>0</v>
      </c>
      <c r="E269" s="23">
        <f>+'0618 Adj Detail'!Q269</f>
        <v>0</v>
      </c>
      <c r="F269" s="23">
        <f>+'0618 Adj Detail'!R269</f>
        <v>0</v>
      </c>
      <c r="G269" s="65">
        <f>+'0618 Adj Detail'!V269</f>
        <v>0</v>
      </c>
      <c r="H269" s="65">
        <f>+'0618 Adj Detail'!W269</f>
        <v>0</v>
      </c>
      <c r="I269" s="65">
        <f>+'0618 Adj Detail'!AE269</f>
        <v>0</v>
      </c>
      <c r="J269" s="65">
        <f>+'0618 Adj Detail'!AF269</f>
        <v>0</v>
      </c>
      <c r="K269" s="65">
        <f>+'0618 Adj Detail'!AJ269</f>
        <v>0</v>
      </c>
      <c r="L269" s="65">
        <f>+'0618 Adj Detail'!AK269</f>
        <v>0</v>
      </c>
    </row>
    <row r="270" spans="1:12">
      <c r="A270" s="8" t="s">
        <v>57</v>
      </c>
      <c r="B270" s="21">
        <f t="shared" ref="B270:D270" si="71">SUM(B268:B269)</f>
        <v>0</v>
      </c>
      <c r="C270" s="21">
        <f t="shared" si="71"/>
        <v>0</v>
      </c>
      <c r="D270" s="21">
        <f t="shared" si="71"/>
        <v>0</v>
      </c>
      <c r="E270" s="21">
        <f>SUM(E268:E269)</f>
        <v>0</v>
      </c>
      <c r="F270" s="21">
        <f t="shared" ref="F270:L270" si="72">SUM(F268:F269)</f>
        <v>0</v>
      </c>
      <c r="G270" s="21">
        <f t="shared" si="72"/>
        <v>0</v>
      </c>
      <c r="H270" s="21">
        <f t="shared" si="72"/>
        <v>0</v>
      </c>
      <c r="I270" s="21">
        <f t="shared" si="72"/>
        <v>0</v>
      </c>
      <c r="J270" s="21">
        <f t="shared" si="72"/>
        <v>0</v>
      </c>
      <c r="K270" s="21">
        <f t="shared" si="72"/>
        <v>0</v>
      </c>
      <c r="L270" s="21">
        <f t="shared" si="72"/>
        <v>0</v>
      </c>
    </row>
    <row r="271" spans="1:12" ht="15.75" thickBot="1">
      <c r="A271" s="12" t="s">
        <v>58</v>
      </c>
      <c r="B271" s="21">
        <f t="shared" ref="B271:D271" si="73">B270+B266+B258+B255+B250</f>
        <v>122603066.06999999</v>
      </c>
      <c r="C271" s="21">
        <f t="shared" si="73"/>
        <v>26435487</v>
      </c>
      <c r="D271" s="21">
        <f t="shared" si="73"/>
        <v>149038553.06999999</v>
      </c>
      <c r="E271" s="21">
        <f>E270+E266+E258+E255+E250</f>
        <v>0</v>
      </c>
      <c r="F271" s="21">
        <f t="shared" ref="F271:L271" si="74">F270+F266+F258+F255+F250</f>
        <v>149038553.06999999</v>
      </c>
      <c r="G271" s="21">
        <f t="shared" si="74"/>
        <v>8951741.9317219872</v>
      </c>
      <c r="H271" s="21">
        <f t="shared" si="74"/>
        <v>157990295.00172198</v>
      </c>
      <c r="I271" s="21">
        <f t="shared" si="74"/>
        <v>-6991942.6884986497</v>
      </c>
      <c r="J271" s="21">
        <f t="shared" si="74"/>
        <v>150998352.3132233</v>
      </c>
      <c r="K271" s="21">
        <f t="shared" si="74"/>
        <v>-1410708.3976719463</v>
      </c>
      <c r="L271" s="21">
        <f t="shared" si="74"/>
        <v>149587643.91555136</v>
      </c>
    </row>
    <row r="272" spans="1:12" ht="15.75" thickTop="1">
      <c r="A272" s="5" t="s">
        <v>59</v>
      </c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</row>
    <row r="273" spans="1:12">
      <c r="A273" s="7" t="s">
        <v>332</v>
      </c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>
      <c r="A274" s="6" t="s">
        <v>330</v>
      </c>
      <c r="B274" s="23">
        <f>+[5]Detail!$C269</f>
        <v>104024243.27</v>
      </c>
      <c r="C274" s="23">
        <f>+[5]Detail!$F269</f>
        <v>2261585</v>
      </c>
      <c r="D274" s="23">
        <f>B274+C274</f>
        <v>106285828.27</v>
      </c>
      <c r="E274" s="23">
        <f>+'0618 Adj Detail'!Q274</f>
        <v>-68322636.419320852</v>
      </c>
      <c r="F274" s="23">
        <f>+'0618 Adj Detail'!R274</f>
        <v>37963191.850679144</v>
      </c>
      <c r="G274" s="65">
        <f>+'0618 Adj Detail'!V274</f>
        <v>0</v>
      </c>
      <c r="H274" s="65">
        <f>+'0618 Adj Detail'!W274</f>
        <v>37963191.850679144</v>
      </c>
      <c r="I274" s="65">
        <f>+'0618 Adj Detail'!AE274</f>
        <v>-2684422.9827528209</v>
      </c>
      <c r="J274" s="65">
        <f>+'0618 Adj Detail'!AF274</f>
        <v>35278768.867926322</v>
      </c>
      <c r="K274" s="65">
        <f>+'0618 Adj Detail'!AJ274</f>
        <v>-12008327.222459815</v>
      </c>
      <c r="L274" s="65">
        <f>+'0618 Adj Detail'!AK274</f>
        <v>23270441.645466506</v>
      </c>
    </row>
    <row r="275" spans="1:12">
      <c r="A275" s="5" t="s">
        <v>331</v>
      </c>
      <c r="B275" s="21">
        <f t="shared" ref="B275:D275" si="75">SUM(B274)</f>
        <v>104024243.27</v>
      </c>
      <c r="C275" s="21">
        <f t="shared" si="75"/>
        <v>2261585</v>
      </c>
      <c r="D275" s="21">
        <f t="shared" si="75"/>
        <v>106285828.27</v>
      </c>
      <c r="E275" s="21">
        <f>SUM(E274)</f>
        <v>-68322636.419320852</v>
      </c>
      <c r="F275" s="21">
        <f t="shared" ref="F275:L275" si="76">SUM(F274)</f>
        <v>37963191.850679144</v>
      </c>
      <c r="G275" s="21">
        <f t="shared" si="76"/>
        <v>0</v>
      </c>
      <c r="H275" s="21">
        <f t="shared" si="76"/>
        <v>37963191.850679144</v>
      </c>
      <c r="I275" s="21">
        <f t="shared" si="76"/>
        <v>-2684422.9827528209</v>
      </c>
      <c r="J275" s="21">
        <f t="shared" si="76"/>
        <v>35278768.867926322</v>
      </c>
      <c r="K275" s="21">
        <f t="shared" si="76"/>
        <v>-12008327.222459815</v>
      </c>
      <c r="L275" s="21">
        <f t="shared" si="76"/>
        <v>23270441.645466506</v>
      </c>
    </row>
    <row r="276" spans="1:12">
      <c r="A276" s="7" t="s">
        <v>327</v>
      </c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>
      <c r="A277" s="5"/>
      <c r="B277" s="23"/>
      <c r="C277" s="23"/>
      <c r="D277" s="23"/>
      <c r="E277" s="23"/>
      <c r="F277" s="23"/>
      <c r="G277" s="65"/>
      <c r="H277" s="65"/>
      <c r="I277" s="65"/>
      <c r="J277" s="65"/>
      <c r="K277" s="65"/>
      <c r="L277" s="65"/>
    </row>
    <row r="278" spans="1:12">
      <c r="A278" s="6" t="s">
        <v>328</v>
      </c>
      <c r="B278" s="23">
        <f>+[5]Detail!$C274</f>
        <v>16036579.960000001</v>
      </c>
      <c r="C278" s="23">
        <f>+[5]Detail!$F274</f>
        <v>0</v>
      </c>
      <c r="D278" s="23">
        <f t="shared" ref="D278" si="77">B278+C278</f>
        <v>16036579.960000001</v>
      </c>
      <c r="E278" s="23">
        <f>+'0618 Adj Detail'!Q278</f>
        <v>-13891409.169362798</v>
      </c>
      <c r="F278" s="23">
        <f>+'0618 Adj Detail'!R278</f>
        <v>2145170.7906372026</v>
      </c>
      <c r="G278" s="65">
        <f>+'0618 Adj Detail'!V278</f>
        <v>-3050165.5755364373</v>
      </c>
      <c r="H278" s="65">
        <f>+'0618 Adj Detail'!W278</f>
        <v>-904994.78489923477</v>
      </c>
      <c r="I278" s="65">
        <f>+'0618 Adj Detail'!AE278</f>
        <v>12310175.515943859</v>
      </c>
      <c r="J278" s="65">
        <f>+'0618 Adj Detail'!AF278</f>
        <v>11405180.731044624</v>
      </c>
      <c r="K278" s="65">
        <f>+'0618 Adj Detail'!AJ278</f>
        <v>-1547359.9654108454</v>
      </c>
      <c r="L278" s="65">
        <f>+'0618 Adj Detail'!AK278</f>
        <v>9857820.7656337786</v>
      </c>
    </row>
    <row r="279" spans="1:12">
      <c r="A279" s="5" t="s">
        <v>329</v>
      </c>
      <c r="B279" s="21">
        <f>SUM(B277:B278)</f>
        <v>16036579.960000001</v>
      </c>
      <c r="C279" s="21">
        <f>SUM(C277:C278)</f>
        <v>0</v>
      </c>
      <c r="D279" s="21">
        <f>SUM(D277:D278)</f>
        <v>16036579.960000001</v>
      </c>
      <c r="E279" s="21">
        <f>SUM(E277:E278)</f>
        <v>-13891409.169362798</v>
      </c>
      <c r="F279" s="21">
        <f t="shared" ref="F279:L279" si="78">SUM(F277:F278)</f>
        <v>2145170.7906372026</v>
      </c>
      <c r="G279" s="21">
        <f t="shared" si="78"/>
        <v>-3050165.5755364373</v>
      </c>
      <c r="H279" s="21">
        <f t="shared" si="78"/>
        <v>-904994.78489923477</v>
      </c>
      <c r="I279" s="21">
        <f t="shared" si="78"/>
        <v>12310175.515943859</v>
      </c>
      <c r="J279" s="21">
        <f t="shared" si="78"/>
        <v>11405180.731044624</v>
      </c>
      <c r="K279" s="21">
        <f t="shared" si="78"/>
        <v>-1547359.9654108454</v>
      </c>
      <c r="L279" s="21">
        <f t="shared" si="78"/>
        <v>9857820.7656337786</v>
      </c>
    </row>
    <row r="280" spans="1:12">
      <c r="A280" s="7" t="s">
        <v>326</v>
      </c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>
      <c r="A281" s="5" t="s">
        <v>323</v>
      </c>
      <c r="B281" s="23">
        <f>+[5]Detail!$C276</f>
        <v>194714106.81999999</v>
      </c>
      <c r="C281" s="23">
        <f>+[5]Detail!$F276</f>
        <v>21560</v>
      </c>
      <c r="D281" s="23">
        <f t="shared" ref="D281:D283" si="79">B281+C281</f>
        <v>194735666.81999999</v>
      </c>
      <c r="E281" s="23">
        <f>+'0618 Adj Detail'!Q281</f>
        <v>7688448.7954850234</v>
      </c>
      <c r="F281" s="23">
        <f>+'0618 Adj Detail'!R281</f>
        <v>202424115.61548501</v>
      </c>
      <c r="G281" s="65">
        <f>+'0618 Adj Detail'!V281</f>
        <v>0</v>
      </c>
      <c r="H281" s="65">
        <f>+'0618 Adj Detail'!W281</f>
        <v>202424115.61548501</v>
      </c>
      <c r="I281" s="65">
        <f>+'0618 Adj Detail'!AE281</f>
        <v>-23110023.589423109</v>
      </c>
      <c r="J281" s="65">
        <f>+'0618 Adj Detail'!AF281</f>
        <v>179314092.02606189</v>
      </c>
      <c r="K281" s="65">
        <f>+'0618 Adj Detail'!AJ281</f>
        <v>0</v>
      </c>
      <c r="L281" s="65">
        <f>+'0618 Adj Detail'!AK281</f>
        <v>179314092.02606189</v>
      </c>
    </row>
    <row r="282" spans="1:12">
      <c r="A282" s="5" t="s">
        <v>324</v>
      </c>
      <c r="B282" s="23">
        <f>+[5]Detail!$C277</f>
        <v>-181029657.25999999</v>
      </c>
      <c r="C282" s="23">
        <f>+[5]Detail!$F277</f>
        <v>0</v>
      </c>
      <c r="D282" s="23">
        <f t="shared" si="79"/>
        <v>-181029657.25999999</v>
      </c>
      <c r="E282" s="23">
        <f>+'0618 Adj Detail'!Q282</f>
        <v>0</v>
      </c>
      <c r="F282" s="23">
        <f>+'0618 Adj Detail'!R282</f>
        <v>-181029657.25999999</v>
      </c>
      <c r="G282" s="65">
        <f>+'0618 Adj Detail'!V282</f>
        <v>0</v>
      </c>
      <c r="H282" s="65">
        <f>+'0618 Adj Detail'!W282</f>
        <v>-181029657.25999999</v>
      </c>
      <c r="I282" s="65">
        <f>+'0618 Adj Detail'!AE282</f>
        <v>0</v>
      </c>
      <c r="J282" s="65">
        <f>+'0618 Adj Detail'!AF282</f>
        <v>-181029657.25999999</v>
      </c>
      <c r="K282" s="65">
        <f>+'0618 Adj Detail'!AJ282</f>
        <v>0</v>
      </c>
      <c r="L282" s="65">
        <f>+'0618 Adj Detail'!AK282</f>
        <v>-181029657.25999999</v>
      </c>
    </row>
    <row r="283" spans="1:12">
      <c r="A283" s="6" t="s">
        <v>325</v>
      </c>
      <c r="B283" s="23">
        <f>+[5]Detail!$C278</f>
        <v>0</v>
      </c>
      <c r="C283" s="23">
        <f>+[5]Detail!$F278</f>
        <v>0</v>
      </c>
      <c r="D283" s="23">
        <f t="shared" si="79"/>
        <v>0</v>
      </c>
      <c r="E283" s="23">
        <f>+'0618 Adj Detail'!Q283</f>
        <v>0</v>
      </c>
      <c r="F283" s="23">
        <f>+'0618 Adj Detail'!R283</f>
        <v>0</v>
      </c>
      <c r="G283" s="65">
        <f>+'0618 Adj Detail'!V283</f>
        <v>0</v>
      </c>
      <c r="H283" s="65">
        <f>+'0618 Adj Detail'!W283</f>
        <v>0</v>
      </c>
      <c r="I283" s="65">
        <f>+'0618 Adj Detail'!AE283</f>
        <v>0</v>
      </c>
      <c r="J283" s="65">
        <f>+'0618 Adj Detail'!AF283</f>
        <v>0</v>
      </c>
      <c r="K283" s="65">
        <f>+'0618 Adj Detail'!AJ283</f>
        <v>0</v>
      </c>
      <c r="L283" s="65">
        <f>+'0618 Adj Detail'!AK283</f>
        <v>0</v>
      </c>
    </row>
    <row r="284" spans="1:12">
      <c r="A284" s="5" t="s">
        <v>60</v>
      </c>
      <c r="B284" s="21">
        <f t="shared" ref="B284:D284" si="80">SUM(B281:B283)</f>
        <v>13684449.560000002</v>
      </c>
      <c r="C284" s="21">
        <f t="shared" si="80"/>
        <v>21560</v>
      </c>
      <c r="D284" s="21">
        <f t="shared" si="80"/>
        <v>13706009.560000002</v>
      </c>
      <c r="E284" s="21">
        <f>SUM(E281:E283)</f>
        <v>7688448.7954850234</v>
      </c>
      <c r="F284" s="21">
        <f t="shared" ref="F284:L284" si="81">SUM(F281:F283)</f>
        <v>21394458.355485022</v>
      </c>
      <c r="G284" s="21">
        <f t="shared" si="81"/>
        <v>0</v>
      </c>
      <c r="H284" s="21">
        <f t="shared" si="81"/>
        <v>21394458.355485022</v>
      </c>
      <c r="I284" s="21">
        <f t="shared" si="81"/>
        <v>-23110023.589423109</v>
      </c>
      <c r="J284" s="21">
        <f t="shared" si="81"/>
        <v>-1715565.233938098</v>
      </c>
      <c r="K284" s="21">
        <f t="shared" si="81"/>
        <v>0</v>
      </c>
      <c r="L284" s="21">
        <f t="shared" si="81"/>
        <v>-1715565.233938098</v>
      </c>
    </row>
    <row r="285" spans="1:12">
      <c r="A285" s="6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</row>
    <row r="286" spans="1:12" ht="15.75" thickBot="1">
      <c r="A286" s="9" t="s">
        <v>61</v>
      </c>
      <c r="B286" s="28">
        <f>B69-B244-B271-B275-B279-B284</f>
        <v>209038262.77000025</v>
      </c>
      <c r="C286" s="28">
        <f>C69-C244-C271-C275-C279-C284</f>
        <v>-90450001</v>
      </c>
      <c r="D286" s="28">
        <f>D69-D244-D271-D275-D279-D284</f>
        <v>118588261.77000025</v>
      </c>
      <c r="E286" s="28">
        <f>E69-E244-E271-E275-E279-E284</f>
        <v>4309249.9642722122</v>
      </c>
      <c r="F286" s="66">
        <f t="shared" ref="F286:L286" si="82">F69-F244-F271-F275-F279-F284</f>
        <v>122897511.73427254</v>
      </c>
      <c r="G286" s="66">
        <f t="shared" si="82"/>
        <v>-5901576.3561855499</v>
      </c>
      <c r="H286" s="66">
        <f t="shared" si="82"/>
        <v>116995935.37808698</v>
      </c>
      <c r="I286" s="66">
        <f t="shared" si="82"/>
        <v>2254652.3500588425</v>
      </c>
      <c r="J286" s="66">
        <f t="shared" si="82"/>
        <v>119250587.72814596</v>
      </c>
      <c r="K286" s="66">
        <f t="shared" si="82"/>
        <v>-7923892.7029912155</v>
      </c>
      <c r="L286" s="66">
        <f t="shared" si="82"/>
        <v>111326695.02515464</v>
      </c>
    </row>
    <row r="287" spans="1:12" ht="15.75" thickTop="1">
      <c r="A287" s="31"/>
      <c r="B287" s="32">
        <f>+[5]Detail!C281-B286</f>
        <v>0</v>
      </c>
      <c r="C287" s="32">
        <f>+[5]Detail!F281-C286</f>
        <v>0</v>
      </c>
      <c r="D287" s="91">
        <f>+'[4]ERF Main Summary'!C$45-D286</f>
        <v>0</v>
      </c>
      <c r="E287" s="91">
        <f>+'[4]ERF Main Summary'!D$45-E286</f>
        <v>0</v>
      </c>
      <c r="F287" s="91">
        <f>+'[4]ERF Main Summary'!E$45-F286</f>
        <v>0</v>
      </c>
      <c r="G287" s="91">
        <f>+'[4]ERF Main Summary'!F$45-G286</f>
        <v>0</v>
      </c>
      <c r="H287" s="91">
        <f>+'[4]ERF Main Summary'!G$45-H286</f>
        <v>0</v>
      </c>
      <c r="I287" s="91">
        <f>+'[4]ERF Main Summary'!H$45-I286</f>
        <v>-3.7252902984619141E-9</v>
      </c>
      <c r="J287" s="91">
        <f>+'[4]ERF Main Summary'!I$45-J286</f>
        <v>-1.1920928955078125E-7</v>
      </c>
      <c r="K287" s="91">
        <f>+'[4]ERF Main Summary'!J$45-K286</f>
        <v>6.1467289924621582E-8</v>
      </c>
      <c r="L287" s="91">
        <f>+'[4]ERF Main Summary'!K$45-L286</f>
        <v>0</v>
      </c>
    </row>
    <row r="288" spans="1:12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outlineLevelRow="1"/>
  <cols>
    <col min="1" max="1" width="51" style="13" customWidth="1"/>
    <col min="2" max="2" width="19.85546875" bestFit="1" customWidth="1"/>
    <col min="3" max="3" width="17" style="59" customWidth="1"/>
    <col min="4" max="4" width="12.28515625" style="59" customWidth="1"/>
    <col min="5" max="5" width="12.85546875" style="59" customWidth="1"/>
    <col min="6" max="6" width="20.28515625" style="59" customWidth="1"/>
    <col min="7" max="7" width="21.140625" style="59" customWidth="1"/>
    <col min="8" max="8" width="11.140625" style="59" customWidth="1"/>
    <col min="9" max="9" width="9.85546875" style="59" customWidth="1"/>
    <col min="10" max="10" width="11.140625" style="59" customWidth="1"/>
    <col min="11" max="11" width="14" style="59" customWidth="1"/>
    <col min="12" max="12" width="11.7109375" style="59" customWidth="1"/>
    <col min="13" max="13" width="15.28515625" style="59" customWidth="1"/>
    <col min="14" max="14" width="10.5703125" style="59" customWidth="1"/>
    <col min="15" max="15" width="14.7109375" style="59" customWidth="1"/>
    <col min="16" max="16" width="17.28515625" style="59" customWidth="1"/>
    <col min="17" max="18" width="19.85546875" style="59" customWidth="1"/>
    <col min="19" max="21" width="17.28515625" style="62" customWidth="1"/>
    <col min="22" max="23" width="19.85546875" style="62" customWidth="1"/>
    <col min="24" max="30" width="17.28515625" style="62" customWidth="1"/>
    <col min="31" max="31" width="14.5703125" bestFit="1" customWidth="1"/>
    <col min="32" max="32" width="17.5703125" bestFit="1" customWidth="1"/>
    <col min="33" max="33" width="19.28515625" bestFit="1" customWidth="1"/>
    <col min="34" max="34" width="19.28515625" style="62" customWidth="1"/>
    <col min="35" max="35" width="19.28515625" style="62" bestFit="1" customWidth="1"/>
    <col min="36" max="36" width="19.28515625" bestFit="1" customWidth="1"/>
    <col min="37" max="37" width="14.85546875" bestFit="1" customWidth="1"/>
  </cols>
  <sheetData>
    <row r="1" spans="1:37">
      <c r="A1" s="35">
        <f>SUM(B1:R1)</f>
        <v>0</v>
      </c>
      <c r="B1" s="61">
        <f t="shared" ref="B1:P1" si="0">ROUND(B287,0)</f>
        <v>0</v>
      </c>
      <c r="C1" s="61">
        <f t="shared" si="0"/>
        <v>0</v>
      </c>
      <c r="D1" s="61">
        <f t="shared" si="0"/>
        <v>0</v>
      </c>
      <c r="E1" s="61">
        <f t="shared" si="0"/>
        <v>0</v>
      </c>
      <c r="F1" s="61">
        <f t="shared" si="0"/>
        <v>0</v>
      </c>
      <c r="G1" s="61">
        <f t="shared" si="0"/>
        <v>0</v>
      </c>
      <c r="H1" s="61">
        <f t="shared" si="0"/>
        <v>0</v>
      </c>
      <c r="I1" s="61">
        <f t="shared" si="0"/>
        <v>0</v>
      </c>
      <c r="J1" s="61">
        <f t="shared" si="0"/>
        <v>0</v>
      </c>
      <c r="K1" s="61">
        <f t="shared" si="0"/>
        <v>0</v>
      </c>
      <c r="L1" s="61">
        <f t="shared" si="0"/>
        <v>0</v>
      </c>
      <c r="M1" s="61">
        <f t="shared" si="0"/>
        <v>0</v>
      </c>
      <c r="N1" s="61">
        <f t="shared" si="0"/>
        <v>0</v>
      </c>
      <c r="O1" s="61">
        <f t="shared" si="0"/>
        <v>0</v>
      </c>
      <c r="P1" s="61">
        <f t="shared" si="0"/>
        <v>0</v>
      </c>
      <c r="Q1" s="61">
        <f t="shared" ref="Q1:S1" si="1">ROUND(Q287,0)</f>
        <v>0</v>
      </c>
      <c r="R1" s="34">
        <f t="shared" si="1"/>
        <v>0</v>
      </c>
      <c r="S1" s="61">
        <f t="shared" si="1"/>
        <v>0</v>
      </c>
      <c r="T1" s="61">
        <f t="shared" ref="T1" si="2">ROUND(T287,0)</f>
        <v>0</v>
      </c>
      <c r="U1" s="61">
        <f>ROUND(U287,0)</f>
        <v>0</v>
      </c>
      <c r="V1" s="61">
        <f t="shared" ref="V1:AK1" si="3">ROUND(V287,0)</f>
        <v>0</v>
      </c>
      <c r="W1" s="68">
        <f t="shared" si="3"/>
        <v>0</v>
      </c>
      <c r="X1" s="61">
        <f t="shared" ref="X1:AC1" si="4">ROUND(X287,0)</f>
        <v>0</v>
      </c>
      <c r="Y1" s="61">
        <f t="shared" ref="Y1:AA1" si="5">ROUND(Y287,0)</f>
        <v>0</v>
      </c>
      <c r="Z1" s="61">
        <f t="shared" si="5"/>
        <v>0</v>
      </c>
      <c r="AA1" s="61">
        <f t="shared" si="5"/>
        <v>0</v>
      </c>
      <c r="AB1" s="61">
        <f t="shared" si="4"/>
        <v>0</v>
      </c>
      <c r="AC1" s="61">
        <f t="shared" si="4"/>
        <v>0</v>
      </c>
      <c r="AD1" s="61">
        <f t="shared" si="3"/>
        <v>0</v>
      </c>
      <c r="AE1" s="61">
        <f t="shared" si="3"/>
        <v>0</v>
      </c>
      <c r="AF1" s="61">
        <f t="shared" si="3"/>
        <v>0</v>
      </c>
      <c r="AG1" s="123">
        <f t="shared" si="3"/>
        <v>0</v>
      </c>
      <c r="AH1" s="123">
        <f t="shared" si="3"/>
        <v>0</v>
      </c>
      <c r="AI1" s="123">
        <f t="shared" si="3"/>
        <v>0</v>
      </c>
      <c r="AJ1" s="123">
        <f t="shared" si="3"/>
        <v>0</v>
      </c>
      <c r="AK1" s="123">
        <f t="shared" si="3"/>
        <v>0</v>
      </c>
    </row>
    <row r="2" spans="1:37">
      <c r="A2" s="1" t="s">
        <v>1</v>
      </c>
      <c r="B2" s="20" t="s">
        <v>63</v>
      </c>
      <c r="C2" s="30" t="str">
        <f>+'[4]CBR Model'!BZ9</f>
        <v>TEMPERATURE</v>
      </c>
      <c r="D2" s="30" t="str">
        <f>+'[4]CBR Model'!CA9</f>
        <v>REVENUE</v>
      </c>
      <c r="E2" s="30" t="str">
        <f>+'[4]CBR Model'!CB9</f>
        <v xml:space="preserve">FEDERAL </v>
      </c>
      <c r="F2" s="30" t="str">
        <f>+'[4]CBR Model'!CC9</f>
        <v>TAX BENEFIT OF</v>
      </c>
      <c r="G2" s="30" t="str">
        <f>+'[4]CBR Model'!CD9</f>
        <v>PASS-THROUGH</v>
      </c>
      <c r="H2" s="30" t="str">
        <f>+'[4]CBR Model'!CE9</f>
        <v>RATE CASE</v>
      </c>
      <c r="I2" s="30" t="str">
        <f>+'[4]CBR Model'!CF9</f>
        <v xml:space="preserve">BAD </v>
      </c>
      <c r="J2" s="30" t="str">
        <f>+'[4]CBR Model'!CI9</f>
        <v>INCENTIVE</v>
      </c>
      <c r="K2" s="30" t="str">
        <f>+'[4]CBR Model'!CJ9</f>
        <v>EXCISE TAX &amp;</v>
      </c>
      <c r="L2" s="30" t="str">
        <f>+'[4]CBR Model'!CK9</f>
        <v>D&amp;O</v>
      </c>
      <c r="M2" s="30" t="str">
        <f>+'[4]CBR Model'!CL9</f>
        <v xml:space="preserve">INTEREST ON </v>
      </c>
      <c r="N2" s="30" t="str">
        <f>+'[4]CBR Model'!CM9</f>
        <v xml:space="preserve">PENSION </v>
      </c>
      <c r="O2" s="30" t="str">
        <f>+'[4]CBR Model'!CN9</f>
        <v>INJURIES</v>
      </c>
      <c r="P2" s="30" t="str">
        <f>+'[4]CBR Model'!CO9</f>
        <v>MISCELLANEOUS</v>
      </c>
      <c r="Q2" s="82" t="s">
        <v>68</v>
      </c>
      <c r="R2" s="83" t="s">
        <v>73</v>
      </c>
      <c r="S2" s="67" t="str">
        <f>+'[4]EOP Adj Summary'!$E$12</f>
        <v>RATE BASE</v>
      </c>
      <c r="T2" s="67" t="str">
        <f>+'[4]EOP Adj Summary'!$F$12</f>
        <v>DEPRECIATION</v>
      </c>
      <c r="U2" s="67" t="str">
        <f>+'[4]EOP Adj Summary'!$G$12</f>
        <v>TAX BENEFIT OF</v>
      </c>
      <c r="V2" s="88" t="s">
        <v>74</v>
      </c>
      <c r="W2" s="83" t="s">
        <v>75</v>
      </c>
      <c r="X2" s="67" t="str">
        <f>+'[4]ERF Adj Summary'!E12</f>
        <v>REVENUES</v>
      </c>
      <c r="Y2" s="67" t="str">
        <f>+'[4]ERF Adj Summary'!F12</f>
        <v>DEPRECIATION</v>
      </c>
      <c r="Z2" s="67" t="str">
        <f>+'[4]ERF Adj Summary'!G12</f>
        <v>FEDERAL</v>
      </c>
      <c r="AA2" s="67" t="str">
        <f>+'[4]ERF Adj Summary'!H12</f>
        <v>TAX BENEFIT OF</v>
      </c>
      <c r="AB2" s="67" t="str">
        <f>+'[4]ERF Adj Summary'!I12</f>
        <v>DEFERRED G/L ON</v>
      </c>
      <c r="AC2" s="67" t="str">
        <f>+'[4]ERF Adj Summary'!J12</f>
        <v>ENVIRONMENTAL</v>
      </c>
      <c r="AD2" s="67" t="str">
        <f>+'[4]ERF Adj Summary'!K12</f>
        <v>PAYMENT</v>
      </c>
      <c r="AE2" s="88" t="s">
        <v>78</v>
      </c>
      <c r="AF2" s="83" t="s">
        <v>79</v>
      </c>
      <c r="AG2" s="90" t="s">
        <v>74</v>
      </c>
      <c r="AH2" s="90" t="s">
        <v>74</v>
      </c>
      <c r="AI2" s="90" t="s">
        <v>89</v>
      </c>
      <c r="AJ2" s="90" t="str">
        <f>+'[4]ERF Main Summary'!$J$9</f>
        <v>REMOVE</v>
      </c>
      <c r="AK2" s="90" t="str">
        <f>+'[4]ERF Main Summary'!$K$9</f>
        <v>ERF ADJUSTED</v>
      </c>
    </row>
    <row r="3" spans="1:37">
      <c r="A3" s="1" t="str">
        <f>+'Gas 0618'!A3</f>
        <v>FOR THE 12 MONTHS ENDED JUNE 30, 2018</v>
      </c>
      <c r="B3" s="20" t="s">
        <v>64</v>
      </c>
      <c r="C3" s="30" t="str">
        <f>+'[4]CBR Model'!BZ10</f>
        <v>NORMALIZATION</v>
      </c>
      <c r="D3" s="30" t="str">
        <f>+'[4]CBR Model'!CA10</f>
        <v>&amp; EXPENSE</v>
      </c>
      <c r="E3" s="30" t="str">
        <f>+'[4]CBR Model'!CB10</f>
        <v>INCOME TAX</v>
      </c>
      <c r="F3" s="30" t="str">
        <f>+'[4]CBR Model'!CC10</f>
        <v>RESTATED INTEREST</v>
      </c>
      <c r="G3" s="30" t="str">
        <f>+'[4]CBR Model'!CD10</f>
        <v>REVENUE &amp; EXPENSE</v>
      </c>
      <c r="H3" s="30" t="str">
        <f>+'[4]CBR Model'!CE10</f>
        <v>EXPENSES</v>
      </c>
      <c r="I3" s="30" t="str">
        <f>+'[4]CBR Model'!CF10</f>
        <v>DEBTS</v>
      </c>
      <c r="J3" s="30" t="str">
        <f>+'[4]CBR Model'!CI10</f>
        <v>PAY</v>
      </c>
      <c r="K3" s="30" t="str">
        <f>+'[4]CBR Model'!CJ10</f>
        <v>FILING FEE</v>
      </c>
      <c r="L3" s="30" t="str">
        <f>+'[4]CBR Model'!CK10</f>
        <v>INSURANCE</v>
      </c>
      <c r="M3" s="30" t="str">
        <f>+'[4]CBR Model'!CL10</f>
        <v>CUST DEPOSITS</v>
      </c>
      <c r="N3" s="30" t="str">
        <f>+'[4]CBR Model'!CM10</f>
        <v>PLAN</v>
      </c>
      <c r="O3" s="30" t="str">
        <f>+'[4]CBR Model'!CN10</f>
        <v>AND DAMAGES</v>
      </c>
      <c r="P3" s="30" t="str">
        <f>+'[4]CBR Model'!CO10</f>
        <v>EXPENSE</v>
      </c>
      <c r="Q3" s="84" t="s">
        <v>72</v>
      </c>
      <c r="R3" s="85" t="s">
        <v>70</v>
      </c>
      <c r="S3" s="67" t="str">
        <f>+'[4]EOP Adj Summary'!$E$13</f>
        <v>TO EOP</v>
      </c>
      <c r="T3" s="67" t="str">
        <f>+'[4]EOP Adj Summary'!$F$13</f>
        <v>EXPENSE TO EOP</v>
      </c>
      <c r="U3" s="67" t="str">
        <f>+'[4]EOP Adj Summary'!$G$13</f>
        <v>EOP INTEREST</v>
      </c>
      <c r="V3" s="69" t="s">
        <v>76</v>
      </c>
      <c r="W3" s="85" t="s">
        <v>70</v>
      </c>
      <c r="X3" s="67" t="str">
        <f>+'[4]ERF Adj Summary'!E13</f>
        <v>&amp; EXPENSES</v>
      </c>
      <c r="Y3" s="67" t="str">
        <f>+'[4]ERF Adj Summary'!F13</f>
        <v>STUDY</v>
      </c>
      <c r="Z3" s="67" t="str">
        <f>+'[4]ERF Adj Summary'!G13</f>
        <v>INCOME TAX</v>
      </c>
      <c r="AA3" s="67" t="str">
        <f>+'[4]ERF Adj Summary'!H13</f>
        <v>INTEREST</v>
      </c>
      <c r="AB3" s="67" t="str">
        <f>+'[4]ERF Adj Summary'!I13</f>
        <v>PROPERTY SALES</v>
      </c>
      <c r="AC3" s="67" t="str">
        <f>+'[4]ERF Adj Summary'!J13</f>
        <v>REMEDIATION</v>
      </c>
      <c r="AD3" s="67" t="str">
        <f>+'[4]ERF Adj Summary'!K13</f>
        <v>PROCESSING COSTS</v>
      </c>
      <c r="AE3" s="69" t="s">
        <v>82</v>
      </c>
      <c r="AF3" s="85" t="s">
        <v>70</v>
      </c>
      <c r="AG3" s="69" t="s">
        <v>86</v>
      </c>
      <c r="AH3" s="69" t="s">
        <v>86</v>
      </c>
      <c r="AI3" s="69" t="s">
        <v>90</v>
      </c>
      <c r="AJ3" s="69" t="str">
        <f>+'[4]ERF Main Summary'!$J$10</f>
        <v>PGA &amp; CRM</v>
      </c>
      <c r="AK3" s="69" t="str">
        <f>+'[4]ERF Main Summary'!$K$10</f>
        <v>RESULTS OF</v>
      </c>
    </row>
    <row r="4" spans="1:37">
      <c r="A4" s="2" t="s">
        <v>2</v>
      </c>
      <c r="B4" s="64" t="s">
        <v>71</v>
      </c>
      <c r="C4" s="30">
        <f>+'[4]CBR Model'!BZ11</f>
        <v>6.09</v>
      </c>
      <c r="D4" s="30">
        <f>+'[4]CBR Model'!CA11</f>
        <v>6.1</v>
      </c>
      <c r="E4" s="30">
        <f>+'[4]CBR Model'!CB11</f>
        <v>6.1099999999999994</v>
      </c>
      <c r="F4" s="30">
        <f>+'[4]CBR Model'!CC11</f>
        <v>6.1199999999999992</v>
      </c>
      <c r="G4" s="30">
        <f>+'[4]CBR Model'!CD11</f>
        <v>6.129999999999999</v>
      </c>
      <c r="H4" s="30">
        <f>+'[4]CBR Model'!CE11</f>
        <v>6.1399999999999988</v>
      </c>
      <c r="I4" s="30">
        <f>+'[4]CBR Model'!CF11</f>
        <v>6.1499999999999986</v>
      </c>
      <c r="J4" s="30">
        <f>+'[4]CBR Model'!CI11</f>
        <v>6.1599999999999984</v>
      </c>
      <c r="K4" s="30">
        <f>+'[4]CBR Model'!CJ11</f>
        <v>6.1699999999999982</v>
      </c>
      <c r="L4" s="30">
        <f>+'[4]CBR Model'!CK11</f>
        <v>6.1799999999999979</v>
      </c>
      <c r="M4" s="30">
        <f>+'[4]CBR Model'!CL11</f>
        <v>6.1899999999999977</v>
      </c>
      <c r="N4" s="30">
        <f>+'[4]CBR Model'!CM11</f>
        <v>6.1999999999999975</v>
      </c>
      <c r="O4" s="30">
        <f>+'[4]CBR Model'!CN11</f>
        <v>6.2099999999999973</v>
      </c>
      <c r="P4" s="30">
        <f>+'[4]CBR Model'!CO11</f>
        <v>6.2199999999999971</v>
      </c>
      <c r="Q4" s="86" t="s">
        <v>69</v>
      </c>
      <c r="R4" s="87" t="s">
        <v>64</v>
      </c>
      <c r="S4" s="67" t="str">
        <f>+'[4]EOP Adj Summary'!$E$14</f>
        <v>Ref 8.02</v>
      </c>
      <c r="T4" s="67" t="str">
        <f>+'[4]EOP Adj Summary'!$F$14</f>
        <v>Ref 8.03</v>
      </c>
      <c r="U4" s="67" t="str">
        <f>+'[4]EOP Adj Summary'!$G$14</f>
        <v>Ref 8.04</v>
      </c>
      <c r="V4" s="89" t="s">
        <v>77</v>
      </c>
      <c r="W4" s="87" t="s">
        <v>64</v>
      </c>
      <c r="X4" s="67" t="str">
        <f>+'[4]ERF Adj Summary'!E14</f>
        <v>REF 10.02</v>
      </c>
      <c r="Y4" s="67" t="str">
        <f>+'[4]ERF Adj Summary'!F14</f>
        <v>REF 10.03</v>
      </c>
      <c r="Z4" s="67" t="str">
        <f>+'[4]ERF Adj Summary'!G14</f>
        <v>REF 10.04</v>
      </c>
      <c r="AA4" s="67" t="str">
        <f>+'[4]ERF Adj Summary'!H14</f>
        <v>REF 10.05</v>
      </c>
      <c r="AB4" s="67" t="str">
        <f>+'[4]ERF Adj Summary'!I14</f>
        <v>REF 10.06</v>
      </c>
      <c r="AC4" s="67" t="str">
        <f>+'[4]ERF Adj Summary'!J14</f>
        <v>REF 10.07</v>
      </c>
      <c r="AD4" s="67" t="str">
        <f>+'[4]ERF Adj Summary'!K14</f>
        <v>REF 10.08</v>
      </c>
      <c r="AE4" s="89" t="s">
        <v>69</v>
      </c>
      <c r="AF4" s="87" t="s">
        <v>84</v>
      </c>
      <c r="AG4" s="89" t="s">
        <v>87</v>
      </c>
      <c r="AH4" s="89" t="s">
        <v>88</v>
      </c>
      <c r="AI4" s="89" t="s">
        <v>91</v>
      </c>
      <c r="AJ4" s="89" t="str">
        <f>+'[4]ERF Main Summary'!$J$11</f>
        <v>(NON-ERF)</v>
      </c>
      <c r="AK4" s="89" t="str">
        <f>+'[4]ERF Main Summary'!$K$11</f>
        <v>OPERATIONS</v>
      </c>
    </row>
    <row r="5" spans="1:37" outlineLevel="1">
      <c r="A5" s="3" t="s">
        <v>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f>SUM(C5:P5)</f>
        <v>0</v>
      </c>
      <c r="R5" s="92">
        <f>SUM(B5,Q5)</f>
        <v>0</v>
      </c>
      <c r="S5" s="92"/>
      <c r="T5" s="92"/>
      <c r="U5" s="92"/>
      <c r="V5" s="92">
        <f t="shared" ref="V5:V12" si="6">SUM(S5:U5)</f>
        <v>0</v>
      </c>
      <c r="W5" s="92">
        <f t="shared" ref="W5:W12" si="7">SUM(R5,V5)</f>
        <v>0</v>
      </c>
      <c r="X5" s="92"/>
      <c r="Y5" s="92"/>
      <c r="Z5" s="92"/>
      <c r="AA5" s="92"/>
      <c r="AB5" s="92"/>
      <c r="AC5" s="92"/>
      <c r="AD5" s="92"/>
      <c r="AE5" s="92">
        <f t="shared" ref="AE5:AE12" si="8">SUM(X5:AD5)</f>
        <v>0</v>
      </c>
      <c r="AF5" s="92">
        <f t="shared" ref="AF5:AF12" si="9">SUM(W5,AE5)</f>
        <v>0</v>
      </c>
      <c r="AG5" s="92"/>
      <c r="AH5" s="92"/>
      <c r="AI5" s="92"/>
      <c r="AJ5" s="92">
        <f t="shared" ref="AJ5:AJ12" si="10">SUM(AG5:AI5)</f>
        <v>0</v>
      </c>
      <c r="AK5" s="92">
        <f t="shared" ref="AK5:AK12" si="11">SUM(AF5,AJ5)</f>
        <v>0</v>
      </c>
    </row>
    <row r="6" spans="1:37" outlineLevel="1">
      <c r="A6" s="4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f t="shared" ref="Q6:Q78" si="12">SUM(C6:P6)</f>
        <v>0</v>
      </c>
      <c r="R6" s="92">
        <f t="shared" ref="R6:R78" si="13">SUM(B6,Q6)</f>
        <v>0</v>
      </c>
      <c r="S6" s="92"/>
      <c r="T6" s="92"/>
      <c r="U6" s="92"/>
      <c r="V6" s="92">
        <f t="shared" si="6"/>
        <v>0</v>
      </c>
      <c r="W6" s="92">
        <f t="shared" si="7"/>
        <v>0</v>
      </c>
      <c r="X6" s="92"/>
      <c r="Y6" s="92"/>
      <c r="Z6" s="92"/>
      <c r="AA6" s="92"/>
      <c r="AB6" s="92"/>
      <c r="AC6" s="92"/>
      <c r="AD6" s="92"/>
      <c r="AE6" s="92">
        <f t="shared" si="8"/>
        <v>0</v>
      </c>
      <c r="AF6" s="92">
        <f t="shared" si="9"/>
        <v>0</v>
      </c>
      <c r="AG6" s="92"/>
      <c r="AH6" s="92"/>
      <c r="AI6" s="92"/>
      <c r="AJ6" s="92">
        <f t="shared" si="10"/>
        <v>0</v>
      </c>
      <c r="AK6" s="92">
        <f t="shared" si="11"/>
        <v>0</v>
      </c>
    </row>
    <row r="7" spans="1:37" outlineLevel="1">
      <c r="A7" s="5" t="s">
        <v>5</v>
      </c>
      <c r="B7" s="93">
        <f>+'Gas 0618'!D7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>
        <f t="shared" si="12"/>
        <v>0</v>
      </c>
      <c r="R7" s="94">
        <f t="shared" si="13"/>
        <v>0</v>
      </c>
      <c r="S7" s="94"/>
      <c r="T7" s="94"/>
      <c r="U7" s="94"/>
      <c r="V7" s="94">
        <f t="shared" si="6"/>
        <v>0</v>
      </c>
      <c r="W7" s="94">
        <f t="shared" si="7"/>
        <v>0</v>
      </c>
      <c r="X7" s="94"/>
      <c r="Y7" s="94"/>
      <c r="Z7" s="94"/>
      <c r="AA7" s="94"/>
      <c r="AB7" s="94"/>
      <c r="AC7" s="94"/>
      <c r="AD7" s="94"/>
      <c r="AE7" s="94">
        <f t="shared" si="8"/>
        <v>0</v>
      </c>
      <c r="AF7" s="94">
        <f t="shared" si="9"/>
        <v>0</v>
      </c>
      <c r="AG7" s="94"/>
      <c r="AH7" s="94"/>
      <c r="AI7" s="94"/>
      <c r="AJ7" s="94">
        <f t="shared" si="10"/>
        <v>0</v>
      </c>
      <c r="AK7" s="94">
        <f t="shared" si="11"/>
        <v>0</v>
      </c>
    </row>
    <row r="8" spans="1:37" outlineLevel="1">
      <c r="A8" s="5" t="s">
        <v>6</v>
      </c>
      <c r="B8" s="93">
        <f>+'Gas 0618'!D8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>
        <f t="shared" si="12"/>
        <v>0</v>
      </c>
      <c r="R8" s="94">
        <f t="shared" si="13"/>
        <v>0</v>
      </c>
      <c r="S8" s="94"/>
      <c r="T8" s="94"/>
      <c r="U8" s="94"/>
      <c r="V8" s="94">
        <f t="shared" si="6"/>
        <v>0</v>
      </c>
      <c r="W8" s="94">
        <f t="shared" si="7"/>
        <v>0</v>
      </c>
      <c r="X8" s="94"/>
      <c r="Y8" s="94"/>
      <c r="Z8" s="94"/>
      <c r="AA8" s="94"/>
      <c r="AB8" s="94"/>
      <c r="AC8" s="94"/>
      <c r="AD8" s="94"/>
      <c r="AE8" s="94">
        <f t="shared" si="8"/>
        <v>0</v>
      </c>
      <c r="AF8" s="94">
        <f t="shared" si="9"/>
        <v>0</v>
      </c>
      <c r="AG8" s="94"/>
      <c r="AH8" s="94"/>
      <c r="AI8" s="94"/>
      <c r="AJ8" s="94">
        <f t="shared" si="10"/>
        <v>0</v>
      </c>
      <c r="AK8" s="94">
        <f t="shared" si="11"/>
        <v>0</v>
      </c>
    </row>
    <row r="9" spans="1:37" outlineLevel="1">
      <c r="A9" s="5" t="s">
        <v>7</v>
      </c>
      <c r="B9" s="93">
        <f>+'Gas 0618'!D9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>
        <f t="shared" si="12"/>
        <v>0</v>
      </c>
      <c r="R9" s="94">
        <f t="shared" si="13"/>
        <v>0</v>
      </c>
      <c r="S9" s="94"/>
      <c r="T9" s="94"/>
      <c r="U9" s="94"/>
      <c r="V9" s="94">
        <f t="shared" si="6"/>
        <v>0</v>
      </c>
      <c r="W9" s="94">
        <f t="shared" si="7"/>
        <v>0</v>
      </c>
      <c r="X9" s="94"/>
      <c r="Y9" s="94"/>
      <c r="Z9" s="94"/>
      <c r="AA9" s="94"/>
      <c r="AB9" s="94"/>
      <c r="AC9" s="94"/>
      <c r="AD9" s="94"/>
      <c r="AE9" s="94">
        <f t="shared" si="8"/>
        <v>0</v>
      </c>
      <c r="AF9" s="94">
        <f t="shared" si="9"/>
        <v>0</v>
      </c>
      <c r="AG9" s="94"/>
      <c r="AH9" s="94"/>
      <c r="AI9" s="94"/>
      <c r="AJ9" s="94">
        <f t="shared" si="10"/>
        <v>0</v>
      </c>
      <c r="AK9" s="94">
        <f t="shared" si="11"/>
        <v>0</v>
      </c>
    </row>
    <row r="10" spans="1:37" outlineLevel="1">
      <c r="A10" s="5" t="s">
        <v>8</v>
      </c>
      <c r="B10" s="93">
        <f>+'Gas 0618'!D10</f>
        <v>608721348.10000002</v>
      </c>
      <c r="C10" s="94">
        <f>+'[4]CBR Model'!$BZ$14</f>
        <v>23282.892899999999</v>
      </c>
      <c r="D10" s="94">
        <f>+'[4]CBR Model'!$CA$14</f>
        <v>3052383.61</v>
      </c>
      <c r="E10" s="94"/>
      <c r="F10" s="94"/>
      <c r="G10" s="94">
        <f>-'[4]CBR Model'!$X$13-'[4]CBR Model'!$X$14-'[4]CBR Model'!$X$15-'[4]CBR Model'!$X$17-'[4]CBR Model'!$X$18-'[4]CBR Model'!$X$20</f>
        <v>-69386241.938753054</v>
      </c>
      <c r="H10" s="94"/>
      <c r="I10" s="94"/>
      <c r="J10" s="94"/>
      <c r="K10" s="94"/>
      <c r="L10" s="94"/>
      <c r="M10" s="94"/>
      <c r="N10" s="94"/>
      <c r="O10" s="94"/>
      <c r="P10" s="94"/>
      <c r="Q10" s="94">
        <f t="shared" si="12"/>
        <v>-66310575.435853057</v>
      </c>
      <c r="R10" s="94">
        <f t="shared" si="13"/>
        <v>542410772.66414702</v>
      </c>
      <c r="S10" s="94"/>
      <c r="T10" s="94"/>
      <c r="U10" s="94"/>
      <c r="V10" s="95">
        <f t="shared" si="6"/>
        <v>0</v>
      </c>
      <c r="W10" s="94">
        <f t="shared" si="7"/>
        <v>542410772.66414702</v>
      </c>
      <c r="X10" s="94">
        <f>+'[4]ERF Adj Summary'!E17</f>
        <v>-74122839.936397672</v>
      </c>
      <c r="Y10" s="94"/>
      <c r="Z10" s="94"/>
      <c r="AA10" s="94"/>
      <c r="AB10" s="94"/>
      <c r="AC10" s="94"/>
      <c r="AD10" s="94"/>
      <c r="AE10" s="94">
        <f t="shared" si="8"/>
        <v>-74122839.936397672</v>
      </c>
      <c r="AF10" s="94">
        <f t="shared" si="9"/>
        <v>468287932.72774935</v>
      </c>
      <c r="AG10" s="94">
        <f>-'[1]Exh. JAP-3 Page 1'!E$12</f>
        <v>-197008983.53210199</v>
      </c>
      <c r="AH10" s="94">
        <f>-'[1]Exh. JAP-3 Page 1'!F$12</f>
        <v>-6760922.5757735744</v>
      </c>
      <c r="AI10" s="94"/>
      <c r="AJ10" s="94">
        <f t="shared" si="10"/>
        <v>-203769906.10787556</v>
      </c>
      <c r="AK10" s="94">
        <f t="shared" si="11"/>
        <v>264518026.61987379</v>
      </c>
    </row>
    <row r="11" spans="1:37" outlineLevel="1">
      <c r="A11" s="5" t="s">
        <v>9</v>
      </c>
      <c r="B11" s="93">
        <f>+'Gas 0618'!D11</f>
        <v>262558810.91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>
        <f t="shared" si="12"/>
        <v>0</v>
      </c>
      <c r="R11" s="94">
        <f t="shared" si="13"/>
        <v>262558810.91</v>
      </c>
      <c r="S11" s="94"/>
      <c r="T11" s="94"/>
      <c r="U11" s="94"/>
      <c r="V11" s="94">
        <f t="shared" si="6"/>
        <v>0</v>
      </c>
      <c r="W11" s="94">
        <f t="shared" si="7"/>
        <v>262558810.91</v>
      </c>
      <c r="X11" s="94"/>
      <c r="Y11" s="94"/>
      <c r="Z11" s="94"/>
      <c r="AA11" s="94"/>
      <c r="AB11" s="94"/>
      <c r="AC11" s="94"/>
      <c r="AD11" s="94"/>
      <c r="AE11" s="94">
        <f t="shared" si="8"/>
        <v>0</v>
      </c>
      <c r="AF11" s="94">
        <f t="shared" si="9"/>
        <v>262558810.91</v>
      </c>
      <c r="AG11" s="94">
        <f>-'[1]Exh. JAP-3 Page 1'!E$13-'[1]Exh. JAP-3 Page 1'!E$15-'[1]Exh. JAP-3 Page 1'!E$17-'[1]Exh. JAP-3 Page 1'!E$19-'[1]Exh. JAP-3 Page 1'!E$21-'[1]Exh. JAP-3 Page 1'!E$23</f>
        <v>-104803238.49364965</v>
      </c>
      <c r="AH11" s="94">
        <f>-'[1]Exh. JAP-3 Page 1'!F$13-'[1]Exh. JAP-3 Page 1'!F$15-'[1]Exh. JAP-3 Page 1'!F$17-'[1]Exh. JAP-3 Page 1'!F$19-'[1]Exh. JAP-3 Page 1'!F$21-'[1]Exh. JAP-3 Page 1'!F$23</f>
        <v>-3115950.0946668601</v>
      </c>
      <c r="AI11" s="94"/>
      <c r="AJ11" s="94">
        <f t="shared" si="10"/>
        <v>-107919188.5883165</v>
      </c>
      <c r="AK11" s="94">
        <f t="shared" si="11"/>
        <v>154639622.3216835</v>
      </c>
    </row>
    <row r="12" spans="1:37" outlineLevel="1">
      <c r="A12" s="6" t="s">
        <v>10</v>
      </c>
      <c r="B12" s="93">
        <f>+'Gas 0618'!D12</f>
        <v>19988358.649999999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>
        <f t="shared" si="12"/>
        <v>0</v>
      </c>
      <c r="R12" s="94">
        <f t="shared" si="13"/>
        <v>19988358.649999999</v>
      </c>
      <c r="S12" s="94"/>
      <c r="T12" s="94"/>
      <c r="U12" s="94"/>
      <c r="V12" s="94">
        <f t="shared" si="6"/>
        <v>0</v>
      </c>
      <c r="W12" s="94">
        <f t="shared" si="7"/>
        <v>19988358.649999999</v>
      </c>
      <c r="X12" s="94"/>
      <c r="Y12" s="94"/>
      <c r="Z12" s="94"/>
      <c r="AA12" s="94"/>
      <c r="AB12" s="94"/>
      <c r="AC12" s="94"/>
      <c r="AD12" s="94"/>
      <c r="AE12" s="94">
        <f t="shared" si="8"/>
        <v>0</v>
      </c>
      <c r="AF12" s="94">
        <f t="shared" si="9"/>
        <v>19988358.649999999</v>
      </c>
      <c r="AG12" s="94">
        <f>-'[1]Exh. JAP-3 Page 1'!E$14-'[1]Exh. JAP-3 Page 1'!E$16-'[1]Exh. JAP-3 Page 1'!E$18-'[1]Exh. JAP-3 Page 1'!E$20-'[1]Exh. JAP-3 Page 1'!E$22</f>
        <v>-140083.44585130003</v>
      </c>
      <c r="AH12" s="94">
        <f>-'[1]Exh. JAP-3 Page 1'!F$14-'[1]Exh. JAP-3 Page 1'!F$16-'[1]Exh. JAP-3 Page 1'!F$18-'[1]Exh. JAP-3 Page 1'!F$20-'[1]Exh. JAP-3 Page 1'!F$22</f>
        <v>-585040.20842298004</v>
      </c>
      <c r="AI12" s="94"/>
      <c r="AJ12" s="94">
        <f t="shared" si="10"/>
        <v>-725123.65427428007</v>
      </c>
      <c r="AK12" s="94">
        <f t="shared" si="11"/>
        <v>19263234.995725717</v>
      </c>
    </row>
    <row r="13" spans="1:37" outlineLevel="1">
      <c r="A13" s="5" t="s">
        <v>11</v>
      </c>
      <c r="B13" s="96">
        <f t="shared" ref="B13:AK13" si="14">SUM(B7:B12)</f>
        <v>891268517.65999997</v>
      </c>
      <c r="C13" s="96">
        <f t="shared" si="14"/>
        <v>23282.892899999999</v>
      </c>
      <c r="D13" s="96">
        <f t="shared" si="14"/>
        <v>3052383.61</v>
      </c>
      <c r="E13" s="96">
        <f t="shared" si="14"/>
        <v>0</v>
      </c>
      <c r="F13" s="96">
        <f t="shared" si="14"/>
        <v>0</v>
      </c>
      <c r="G13" s="96">
        <f t="shared" si="14"/>
        <v>-69386241.938753054</v>
      </c>
      <c r="H13" s="96">
        <f t="shared" si="14"/>
        <v>0</v>
      </c>
      <c r="I13" s="96">
        <f t="shared" si="14"/>
        <v>0</v>
      </c>
      <c r="J13" s="96">
        <f t="shared" si="14"/>
        <v>0</v>
      </c>
      <c r="K13" s="96">
        <f t="shared" si="14"/>
        <v>0</v>
      </c>
      <c r="L13" s="96">
        <f t="shared" si="14"/>
        <v>0</v>
      </c>
      <c r="M13" s="96">
        <f t="shared" si="14"/>
        <v>0</v>
      </c>
      <c r="N13" s="96">
        <f t="shared" si="14"/>
        <v>0</v>
      </c>
      <c r="O13" s="96">
        <f t="shared" si="14"/>
        <v>0</v>
      </c>
      <c r="P13" s="96">
        <f t="shared" si="14"/>
        <v>0</v>
      </c>
      <c r="Q13" s="96">
        <f t="shared" si="14"/>
        <v>-66310575.435853057</v>
      </c>
      <c r="R13" s="96">
        <f t="shared" si="14"/>
        <v>824957942.22414696</v>
      </c>
      <c r="S13" s="96">
        <f t="shared" si="14"/>
        <v>0</v>
      </c>
      <c r="T13" s="96">
        <f t="shared" si="14"/>
        <v>0</v>
      </c>
      <c r="U13" s="96">
        <f t="shared" si="14"/>
        <v>0</v>
      </c>
      <c r="V13" s="96">
        <f t="shared" si="14"/>
        <v>0</v>
      </c>
      <c r="W13" s="96">
        <f t="shared" si="14"/>
        <v>824957942.22414696</v>
      </c>
      <c r="X13" s="96">
        <f t="shared" si="14"/>
        <v>-74122839.936397672</v>
      </c>
      <c r="Y13" s="96">
        <f t="shared" si="14"/>
        <v>0</v>
      </c>
      <c r="Z13" s="96">
        <f t="shared" si="14"/>
        <v>0</v>
      </c>
      <c r="AA13" s="96">
        <f t="shared" si="14"/>
        <v>0</v>
      </c>
      <c r="AB13" s="96">
        <f t="shared" si="14"/>
        <v>0</v>
      </c>
      <c r="AC13" s="96">
        <f t="shared" si="14"/>
        <v>0</v>
      </c>
      <c r="AD13" s="96">
        <f t="shared" si="14"/>
        <v>0</v>
      </c>
      <c r="AE13" s="96">
        <f t="shared" si="14"/>
        <v>-74122839.936397672</v>
      </c>
      <c r="AF13" s="96">
        <f t="shared" si="14"/>
        <v>750835102.28774929</v>
      </c>
      <c r="AG13" s="96">
        <f t="shared" si="14"/>
        <v>-301952305.47160298</v>
      </c>
      <c r="AH13" s="96">
        <f t="shared" si="14"/>
        <v>-10461912.878863415</v>
      </c>
      <c r="AI13" s="96">
        <f t="shared" si="14"/>
        <v>0</v>
      </c>
      <c r="AJ13" s="96">
        <f t="shared" si="14"/>
        <v>-312414218.35046631</v>
      </c>
      <c r="AK13" s="96">
        <f t="shared" si="14"/>
        <v>438420883.93728298</v>
      </c>
    </row>
    <row r="14" spans="1:37" outlineLevel="1">
      <c r="A14" s="7" t="s">
        <v>92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</row>
    <row r="15" spans="1:37" outlineLevel="1">
      <c r="A15" s="6" t="s">
        <v>12</v>
      </c>
      <c r="B15" s="93">
        <f>+'Gas 0618'!D15</f>
        <v>0</v>
      </c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>
        <f t="shared" si="12"/>
        <v>0</v>
      </c>
      <c r="R15" s="94">
        <f t="shared" si="13"/>
        <v>0</v>
      </c>
      <c r="S15" s="94"/>
      <c r="T15" s="94"/>
      <c r="U15" s="94"/>
      <c r="V15" s="94">
        <f>SUM(S15:U15)</f>
        <v>0</v>
      </c>
      <c r="W15" s="94">
        <f>SUM(R15,V15)</f>
        <v>0</v>
      </c>
      <c r="X15" s="94"/>
      <c r="Y15" s="94"/>
      <c r="Z15" s="94"/>
      <c r="AA15" s="94"/>
      <c r="AB15" s="94"/>
      <c r="AC15" s="94"/>
      <c r="AD15" s="94"/>
      <c r="AE15" s="94">
        <f>SUM(X15:AD15)</f>
        <v>0</v>
      </c>
      <c r="AF15" s="94">
        <f>SUM(W15,AE15)</f>
        <v>0</v>
      </c>
      <c r="AG15" s="94"/>
      <c r="AH15" s="94"/>
      <c r="AI15" s="94"/>
      <c r="AJ15" s="94">
        <f>SUM(AG15:AI15)</f>
        <v>0</v>
      </c>
      <c r="AK15" s="94">
        <f>SUM(AF15,AJ15)</f>
        <v>0</v>
      </c>
    </row>
    <row r="16" spans="1:37" outlineLevel="1">
      <c r="A16" s="5" t="s">
        <v>13</v>
      </c>
      <c r="B16" s="96">
        <f t="shared" ref="B16:AK16" si="15">SUM(B15)</f>
        <v>0</v>
      </c>
      <c r="C16" s="96">
        <f t="shared" si="15"/>
        <v>0</v>
      </c>
      <c r="D16" s="96">
        <f t="shared" si="15"/>
        <v>0</v>
      </c>
      <c r="E16" s="96">
        <f t="shared" si="15"/>
        <v>0</v>
      </c>
      <c r="F16" s="96">
        <f t="shared" si="15"/>
        <v>0</v>
      </c>
      <c r="G16" s="96">
        <f t="shared" si="15"/>
        <v>0</v>
      </c>
      <c r="H16" s="96">
        <f t="shared" si="15"/>
        <v>0</v>
      </c>
      <c r="I16" s="96">
        <f t="shared" si="15"/>
        <v>0</v>
      </c>
      <c r="J16" s="96">
        <f t="shared" si="15"/>
        <v>0</v>
      </c>
      <c r="K16" s="96">
        <f t="shared" si="15"/>
        <v>0</v>
      </c>
      <c r="L16" s="96">
        <f t="shared" si="15"/>
        <v>0</v>
      </c>
      <c r="M16" s="96">
        <f t="shared" si="15"/>
        <v>0</v>
      </c>
      <c r="N16" s="96">
        <f t="shared" si="15"/>
        <v>0</v>
      </c>
      <c r="O16" s="96">
        <f t="shared" si="15"/>
        <v>0</v>
      </c>
      <c r="P16" s="96">
        <f t="shared" si="15"/>
        <v>0</v>
      </c>
      <c r="Q16" s="96">
        <f t="shared" si="15"/>
        <v>0</v>
      </c>
      <c r="R16" s="96">
        <f t="shared" si="15"/>
        <v>0</v>
      </c>
      <c r="S16" s="96">
        <f t="shared" si="15"/>
        <v>0</v>
      </c>
      <c r="T16" s="96">
        <f t="shared" si="15"/>
        <v>0</v>
      </c>
      <c r="U16" s="96">
        <f t="shared" si="15"/>
        <v>0</v>
      </c>
      <c r="V16" s="96">
        <f t="shared" si="15"/>
        <v>0</v>
      </c>
      <c r="W16" s="96">
        <f t="shared" si="15"/>
        <v>0</v>
      </c>
      <c r="X16" s="96">
        <f t="shared" si="15"/>
        <v>0</v>
      </c>
      <c r="Y16" s="96">
        <f t="shared" si="15"/>
        <v>0</v>
      </c>
      <c r="Z16" s="96">
        <f t="shared" si="15"/>
        <v>0</v>
      </c>
      <c r="AA16" s="96">
        <f t="shared" si="15"/>
        <v>0</v>
      </c>
      <c r="AB16" s="96">
        <f t="shared" si="15"/>
        <v>0</v>
      </c>
      <c r="AC16" s="96">
        <f t="shared" si="15"/>
        <v>0</v>
      </c>
      <c r="AD16" s="96">
        <f t="shared" si="15"/>
        <v>0</v>
      </c>
      <c r="AE16" s="96">
        <f t="shared" si="15"/>
        <v>0</v>
      </c>
      <c r="AF16" s="96">
        <f t="shared" si="15"/>
        <v>0</v>
      </c>
      <c r="AG16" s="96">
        <f t="shared" si="15"/>
        <v>0</v>
      </c>
      <c r="AH16" s="96">
        <f t="shared" si="15"/>
        <v>0</v>
      </c>
      <c r="AI16" s="96">
        <f t="shared" si="15"/>
        <v>0</v>
      </c>
      <c r="AJ16" s="96">
        <f t="shared" si="15"/>
        <v>0</v>
      </c>
      <c r="AK16" s="96">
        <f t="shared" si="15"/>
        <v>0</v>
      </c>
    </row>
    <row r="17" spans="1:37" outlineLevel="1">
      <c r="A17" s="7" t="s">
        <v>93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</row>
    <row r="18" spans="1:37" outlineLevel="1">
      <c r="A18" s="5" t="s">
        <v>14</v>
      </c>
      <c r="B18" s="93">
        <f>+'Gas 0618'!D18</f>
        <v>0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>
        <f t="shared" si="12"/>
        <v>0</v>
      </c>
      <c r="R18" s="94">
        <f t="shared" si="13"/>
        <v>0</v>
      </c>
      <c r="S18" s="94"/>
      <c r="T18" s="94"/>
      <c r="U18" s="94"/>
      <c r="V18" s="94">
        <f>SUM(S18:U18)</f>
        <v>0</v>
      </c>
      <c r="W18" s="94">
        <f>SUM(R18,V18)</f>
        <v>0</v>
      </c>
      <c r="X18" s="94"/>
      <c r="Y18" s="94"/>
      <c r="Z18" s="94"/>
      <c r="AA18" s="94"/>
      <c r="AB18" s="94"/>
      <c r="AC18" s="94"/>
      <c r="AD18" s="94"/>
      <c r="AE18" s="94">
        <f>SUM(X18:AD18)</f>
        <v>0</v>
      </c>
      <c r="AF18" s="94">
        <f>SUM(W18,AE18)</f>
        <v>0</v>
      </c>
      <c r="AG18" s="94"/>
      <c r="AH18" s="94"/>
      <c r="AI18" s="94"/>
      <c r="AJ18" s="94">
        <f>SUM(AG18:AI18)</f>
        <v>0</v>
      </c>
      <c r="AK18" s="94">
        <f>SUM(AF18,AJ18)</f>
        <v>0</v>
      </c>
    </row>
    <row r="19" spans="1:37" outlineLevel="1">
      <c r="A19" s="6" t="s">
        <v>15</v>
      </c>
      <c r="B19" s="93">
        <f>+'Gas 0618'!D19</f>
        <v>0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>
        <f t="shared" si="12"/>
        <v>0</v>
      </c>
      <c r="R19" s="94">
        <f t="shared" si="13"/>
        <v>0</v>
      </c>
      <c r="S19" s="94"/>
      <c r="T19" s="94"/>
      <c r="U19" s="94"/>
      <c r="V19" s="94">
        <f>SUM(S19:U19)</f>
        <v>0</v>
      </c>
      <c r="W19" s="94">
        <f>SUM(R19,V19)</f>
        <v>0</v>
      </c>
      <c r="X19" s="94"/>
      <c r="Y19" s="94"/>
      <c r="Z19" s="94"/>
      <c r="AA19" s="94"/>
      <c r="AB19" s="94"/>
      <c r="AC19" s="94"/>
      <c r="AD19" s="94"/>
      <c r="AE19" s="94">
        <f>SUM(X19:AD19)</f>
        <v>0</v>
      </c>
      <c r="AF19" s="94">
        <f>SUM(W19,AE19)</f>
        <v>0</v>
      </c>
      <c r="AG19" s="94"/>
      <c r="AH19" s="94"/>
      <c r="AI19" s="94"/>
      <c r="AJ19" s="94">
        <f>SUM(AG19:AI19)</f>
        <v>0</v>
      </c>
      <c r="AK19" s="94">
        <f>SUM(AF19,AJ19)</f>
        <v>0</v>
      </c>
    </row>
    <row r="20" spans="1:37" outlineLevel="1">
      <c r="A20" s="5" t="s">
        <v>16</v>
      </c>
      <c r="B20" s="96">
        <f t="shared" ref="B20:AK20" si="16">SUM(B18:B19)</f>
        <v>0</v>
      </c>
      <c r="C20" s="96">
        <f t="shared" si="16"/>
        <v>0</v>
      </c>
      <c r="D20" s="96">
        <f t="shared" si="16"/>
        <v>0</v>
      </c>
      <c r="E20" s="96">
        <f t="shared" si="16"/>
        <v>0</v>
      </c>
      <c r="F20" s="96">
        <f t="shared" si="16"/>
        <v>0</v>
      </c>
      <c r="G20" s="96">
        <f t="shared" si="16"/>
        <v>0</v>
      </c>
      <c r="H20" s="96">
        <f t="shared" si="16"/>
        <v>0</v>
      </c>
      <c r="I20" s="96">
        <f t="shared" si="16"/>
        <v>0</v>
      </c>
      <c r="J20" s="96">
        <f t="shared" si="16"/>
        <v>0</v>
      </c>
      <c r="K20" s="96">
        <f t="shared" si="16"/>
        <v>0</v>
      </c>
      <c r="L20" s="96">
        <f t="shared" si="16"/>
        <v>0</v>
      </c>
      <c r="M20" s="96">
        <f t="shared" si="16"/>
        <v>0</v>
      </c>
      <c r="N20" s="96">
        <f t="shared" si="16"/>
        <v>0</v>
      </c>
      <c r="O20" s="96">
        <f t="shared" si="16"/>
        <v>0</v>
      </c>
      <c r="P20" s="96">
        <f t="shared" si="16"/>
        <v>0</v>
      </c>
      <c r="Q20" s="96">
        <f t="shared" si="16"/>
        <v>0</v>
      </c>
      <c r="R20" s="96">
        <f t="shared" si="16"/>
        <v>0</v>
      </c>
      <c r="S20" s="96">
        <f t="shared" si="16"/>
        <v>0</v>
      </c>
      <c r="T20" s="96">
        <f t="shared" si="16"/>
        <v>0</v>
      </c>
      <c r="U20" s="96">
        <f t="shared" si="16"/>
        <v>0</v>
      </c>
      <c r="V20" s="96">
        <f t="shared" si="16"/>
        <v>0</v>
      </c>
      <c r="W20" s="96">
        <f t="shared" si="16"/>
        <v>0</v>
      </c>
      <c r="X20" s="96">
        <f t="shared" si="16"/>
        <v>0</v>
      </c>
      <c r="Y20" s="96">
        <f t="shared" si="16"/>
        <v>0</v>
      </c>
      <c r="Z20" s="96">
        <f t="shared" si="16"/>
        <v>0</v>
      </c>
      <c r="AA20" s="96">
        <f t="shared" si="16"/>
        <v>0</v>
      </c>
      <c r="AB20" s="96">
        <f t="shared" si="16"/>
        <v>0</v>
      </c>
      <c r="AC20" s="96">
        <f t="shared" si="16"/>
        <v>0</v>
      </c>
      <c r="AD20" s="96">
        <f t="shared" si="16"/>
        <v>0</v>
      </c>
      <c r="AE20" s="96">
        <f t="shared" si="16"/>
        <v>0</v>
      </c>
      <c r="AF20" s="96">
        <f t="shared" si="16"/>
        <v>0</v>
      </c>
      <c r="AG20" s="96">
        <f t="shared" si="16"/>
        <v>0</v>
      </c>
      <c r="AH20" s="96">
        <f t="shared" si="16"/>
        <v>0</v>
      </c>
      <c r="AI20" s="96">
        <f t="shared" si="16"/>
        <v>0</v>
      </c>
      <c r="AJ20" s="96">
        <f t="shared" si="16"/>
        <v>0</v>
      </c>
      <c r="AK20" s="96">
        <f t="shared" si="16"/>
        <v>0</v>
      </c>
    </row>
    <row r="21" spans="1:37" s="62" customFormat="1" outlineLevel="1">
      <c r="A21" s="7" t="s">
        <v>94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</row>
    <row r="22" spans="1:37" s="62" customFormat="1" outlineLevel="1">
      <c r="A22" s="5" t="s">
        <v>111</v>
      </c>
      <c r="B22" s="93">
        <f>+'line 3'!H3</f>
        <v>27645660.73</v>
      </c>
      <c r="C22" s="94"/>
      <c r="D22" s="94"/>
      <c r="E22" s="94"/>
      <c r="F22" s="94"/>
      <c r="G22" s="94">
        <f>-B22</f>
        <v>-27645660.73</v>
      </c>
      <c r="H22" s="94"/>
      <c r="I22" s="94"/>
      <c r="J22" s="94"/>
      <c r="K22" s="94"/>
      <c r="L22" s="94"/>
      <c r="M22" s="94"/>
      <c r="N22" s="94"/>
      <c r="O22" s="94"/>
      <c r="P22" s="94"/>
      <c r="Q22" s="94">
        <f t="shared" ref="Q22:Q24" si="17">SUM(C22:P22)</f>
        <v>-27645660.73</v>
      </c>
      <c r="R22" s="94">
        <f t="shared" si="13"/>
        <v>0</v>
      </c>
      <c r="S22" s="94"/>
      <c r="T22" s="94"/>
      <c r="U22" s="94"/>
      <c r="V22" s="94">
        <f>SUM(S22:U22)</f>
        <v>0</v>
      </c>
      <c r="W22" s="94">
        <f>SUM(R22,V22)</f>
        <v>0</v>
      </c>
      <c r="X22" s="94"/>
      <c r="Y22" s="94"/>
      <c r="Z22" s="94"/>
      <c r="AA22" s="94"/>
      <c r="AB22" s="94"/>
      <c r="AC22" s="94"/>
      <c r="AD22" s="94"/>
      <c r="AE22" s="94">
        <f>SUM(X22:AD22)</f>
        <v>0</v>
      </c>
      <c r="AF22" s="94">
        <f>SUM(W22,AE22)</f>
        <v>0</v>
      </c>
      <c r="AG22" s="94"/>
      <c r="AH22" s="94"/>
      <c r="AI22" s="94"/>
      <c r="AJ22" s="94">
        <f>SUM(AG22:AI22)</f>
        <v>0</v>
      </c>
      <c r="AK22" s="94">
        <f>SUM(AF22,AJ22)</f>
        <v>0</v>
      </c>
    </row>
    <row r="23" spans="1:37" s="62" customFormat="1" outlineLevel="1">
      <c r="A23" s="5" t="s">
        <v>112</v>
      </c>
      <c r="B23" s="93">
        <f>+'line 3'!H7</f>
        <v>14692044.85</v>
      </c>
      <c r="C23" s="94"/>
      <c r="D23" s="94"/>
      <c r="E23" s="94"/>
      <c r="F23" s="94"/>
      <c r="G23" s="94">
        <f t="shared" ref="G23:G25" si="18">-B23</f>
        <v>-14692044.85</v>
      </c>
      <c r="H23" s="94"/>
      <c r="I23" s="94"/>
      <c r="J23" s="94"/>
      <c r="K23" s="94"/>
      <c r="L23" s="94"/>
      <c r="M23" s="94"/>
      <c r="N23" s="94"/>
      <c r="O23" s="94"/>
      <c r="P23" s="94"/>
      <c r="Q23" s="94">
        <f t="shared" ref="Q23" si="19">SUM(C23:P23)</f>
        <v>-14692044.85</v>
      </c>
      <c r="R23" s="94">
        <f t="shared" si="13"/>
        <v>0</v>
      </c>
      <c r="S23" s="94"/>
      <c r="T23" s="94"/>
      <c r="U23" s="94"/>
      <c r="V23" s="94">
        <f>SUM(S23:U23)</f>
        <v>0</v>
      </c>
      <c r="W23" s="94">
        <f>SUM(R23,V23)</f>
        <v>0</v>
      </c>
      <c r="X23" s="94"/>
      <c r="Y23" s="94"/>
      <c r="Z23" s="94"/>
      <c r="AA23" s="94"/>
      <c r="AB23" s="94"/>
      <c r="AC23" s="94"/>
      <c r="AD23" s="94"/>
      <c r="AE23" s="94">
        <f>SUM(X23:AD23)</f>
        <v>0</v>
      </c>
      <c r="AF23" s="94">
        <f>SUM(W23,AE23)</f>
        <v>0</v>
      </c>
      <c r="AG23" s="94"/>
      <c r="AH23" s="94"/>
      <c r="AI23" s="94"/>
      <c r="AJ23" s="94">
        <f>SUM(AG23:AI23)</f>
        <v>0</v>
      </c>
      <c r="AK23" s="94">
        <f>SUM(AF23,AJ23)</f>
        <v>0</v>
      </c>
    </row>
    <row r="24" spans="1:37" s="62" customFormat="1" outlineLevel="1">
      <c r="A24" s="5" t="s">
        <v>113</v>
      </c>
      <c r="B24" s="93">
        <f>+'line 3'!H9</f>
        <v>1210199.25</v>
      </c>
      <c r="C24" s="94"/>
      <c r="D24" s="94"/>
      <c r="E24" s="94"/>
      <c r="F24" s="94"/>
      <c r="G24" s="94">
        <f t="shared" si="18"/>
        <v>-1210199.25</v>
      </c>
      <c r="H24" s="94"/>
      <c r="I24" s="94"/>
      <c r="J24" s="94"/>
      <c r="K24" s="94"/>
      <c r="L24" s="94"/>
      <c r="M24" s="94"/>
      <c r="N24" s="94"/>
      <c r="O24" s="94"/>
      <c r="P24" s="94"/>
      <c r="Q24" s="94">
        <f t="shared" si="17"/>
        <v>-1210199.25</v>
      </c>
      <c r="R24" s="94">
        <f t="shared" si="13"/>
        <v>0</v>
      </c>
      <c r="S24" s="94"/>
      <c r="T24" s="94"/>
      <c r="U24" s="94"/>
      <c r="V24" s="94">
        <f>SUM(S24:U24)</f>
        <v>0</v>
      </c>
      <c r="W24" s="94">
        <f>SUM(R24,V24)</f>
        <v>0</v>
      </c>
      <c r="X24" s="94"/>
      <c r="Y24" s="94"/>
      <c r="Z24" s="94"/>
      <c r="AA24" s="94"/>
      <c r="AB24" s="94"/>
      <c r="AC24" s="94"/>
      <c r="AD24" s="94"/>
      <c r="AE24" s="94">
        <f>SUM(X24:AD24)</f>
        <v>0</v>
      </c>
      <c r="AF24" s="94">
        <f>SUM(W24,AE24)</f>
        <v>0</v>
      </c>
      <c r="AG24" s="94"/>
      <c r="AH24" s="94"/>
      <c r="AI24" s="94"/>
      <c r="AJ24" s="94">
        <f>SUM(AG24:AI24)</f>
        <v>0</v>
      </c>
      <c r="AK24" s="94">
        <f>SUM(AF24,AJ24)</f>
        <v>0</v>
      </c>
    </row>
    <row r="25" spans="1:37" s="62" customFormat="1" outlineLevel="1">
      <c r="A25" s="6" t="s">
        <v>97</v>
      </c>
      <c r="B25" s="93">
        <f>+'line 3'!H11</f>
        <v>337358.42</v>
      </c>
      <c r="C25" s="94"/>
      <c r="D25" s="94"/>
      <c r="E25" s="94"/>
      <c r="F25" s="94"/>
      <c r="G25" s="94">
        <f t="shared" si="18"/>
        <v>-337358.42</v>
      </c>
      <c r="H25" s="94"/>
      <c r="I25" s="94"/>
      <c r="J25" s="94"/>
      <c r="K25" s="94"/>
      <c r="L25" s="94"/>
      <c r="M25" s="94"/>
      <c r="N25" s="94"/>
      <c r="O25" s="94"/>
      <c r="P25" s="94"/>
      <c r="Q25" s="94">
        <f t="shared" ref="Q25" si="20">SUM(C25:P25)</f>
        <v>-337358.42</v>
      </c>
      <c r="R25" s="94">
        <f t="shared" si="13"/>
        <v>0</v>
      </c>
      <c r="S25" s="94"/>
      <c r="T25" s="94"/>
      <c r="U25" s="94"/>
      <c r="V25" s="94">
        <f>SUM(S25:U25)</f>
        <v>0</v>
      </c>
      <c r="W25" s="94">
        <f>SUM(R25,V25)</f>
        <v>0</v>
      </c>
      <c r="X25" s="94"/>
      <c r="Y25" s="94"/>
      <c r="Z25" s="94"/>
      <c r="AA25" s="94"/>
      <c r="AB25" s="94"/>
      <c r="AC25" s="94"/>
      <c r="AD25" s="94"/>
      <c r="AE25" s="94">
        <f>SUM(X25:AD25)</f>
        <v>0</v>
      </c>
      <c r="AF25" s="94">
        <f>SUM(W25,AE25)</f>
        <v>0</v>
      </c>
      <c r="AG25" s="94"/>
      <c r="AH25" s="94"/>
      <c r="AI25" s="94"/>
      <c r="AJ25" s="94">
        <f>SUM(AG25:AI25)</f>
        <v>0</v>
      </c>
      <c r="AK25" s="94">
        <f>SUM(AF25,AJ25)</f>
        <v>0</v>
      </c>
    </row>
    <row r="26" spans="1:37" s="62" customFormat="1" outlineLevel="1">
      <c r="A26" s="5" t="s">
        <v>13</v>
      </c>
      <c r="B26" s="96">
        <f>SUM(B22:B25)</f>
        <v>43885263.25</v>
      </c>
      <c r="C26" s="96">
        <f t="shared" ref="C26:AK26" si="21">SUM(C22:C25)</f>
        <v>0</v>
      </c>
      <c r="D26" s="96">
        <f t="shared" si="21"/>
        <v>0</v>
      </c>
      <c r="E26" s="96">
        <f t="shared" si="21"/>
        <v>0</v>
      </c>
      <c r="F26" s="96">
        <f t="shared" si="21"/>
        <v>0</v>
      </c>
      <c r="G26" s="96">
        <f t="shared" si="21"/>
        <v>-43885263.25</v>
      </c>
      <c r="H26" s="96">
        <f t="shared" si="21"/>
        <v>0</v>
      </c>
      <c r="I26" s="96">
        <f t="shared" si="21"/>
        <v>0</v>
      </c>
      <c r="J26" s="96">
        <f t="shared" si="21"/>
        <v>0</v>
      </c>
      <c r="K26" s="96">
        <f t="shared" si="21"/>
        <v>0</v>
      </c>
      <c r="L26" s="96">
        <f t="shared" si="21"/>
        <v>0</v>
      </c>
      <c r="M26" s="96">
        <f t="shared" si="21"/>
        <v>0</v>
      </c>
      <c r="N26" s="96">
        <f t="shared" si="21"/>
        <v>0</v>
      </c>
      <c r="O26" s="96">
        <f t="shared" si="21"/>
        <v>0</v>
      </c>
      <c r="P26" s="96">
        <f t="shared" si="21"/>
        <v>0</v>
      </c>
      <c r="Q26" s="96">
        <f t="shared" si="21"/>
        <v>-43885263.25</v>
      </c>
      <c r="R26" s="96">
        <f t="shared" si="21"/>
        <v>0</v>
      </c>
      <c r="S26" s="96">
        <f t="shared" si="21"/>
        <v>0</v>
      </c>
      <c r="T26" s="96">
        <f t="shared" si="21"/>
        <v>0</v>
      </c>
      <c r="U26" s="96">
        <f t="shared" si="21"/>
        <v>0</v>
      </c>
      <c r="V26" s="96">
        <f t="shared" si="21"/>
        <v>0</v>
      </c>
      <c r="W26" s="96">
        <f t="shared" si="21"/>
        <v>0</v>
      </c>
      <c r="X26" s="96">
        <f t="shared" si="21"/>
        <v>0</v>
      </c>
      <c r="Y26" s="96">
        <f t="shared" si="21"/>
        <v>0</v>
      </c>
      <c r="Z26" s="96">
        <f t="shared" si="21"/>
        <v>0</v>
      </c>
      <c r="AA26" s="96">
        <f t="shared" si="21"/>
        <v>0</v>
      </c>
      <c r="AB26" s="96">
        <f t="shared" si="21"/>
        <v>0</v>
      </c>
      <c r="AC26" s="96">
        <f t="shared" si="21"/>
        <v>0</v>
      </c>
      <c r="AD26" s="96">
        <f t="shared" si="21"/>
        <v>0</v>
      </c>
      <c r="AE26" s="96">
        <f t="shared" si="21"/>
        <v>0</v>
      </c>
      <c r="AF26" s="96">
        <f t="shared" si="21"/>
        <v>0</v>
      </c>
      <c r="AG26" s="96">
        <f t="shared" si="21"/>
        <v>0</v>
      </c>
      <c r="AH26" s="96">
        <f t="shared" si="21"/>
        <v>0</v>
      </c>
      <c r="AI26" s="96">
        <f t="shared" si="21"/>
        <v>0</v>
      </c>
      <c r="AJ26" s="96">
        <f t="shared" si="21"/>
        <v>0</v>
      </c>
      <c r="AK26" s="96">
        <f t="shared" si="21"/>
        <v>0</v>
      </c>
    </row>
    <row r="27" spans="1:37" s="62" customFormat="1" outlineLevel="1">
      <c r="A27" s="7" t="s">
        <v>96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</row>
    <row r="28" spans="1:37" s="62" customFormat="1" outlineLevel="1">
      <c r="A28" s="6" t="s">
        <v>110</v>
      </c>
      <c r="B28" s="93">
        <f>+'[4]ERF Main Summary'!$C$16</f>
        <v>6040609.7400000002</v>
      </c>
      <c r="C28" s="94"/>
      <c r="D28" s="94">
        <f>+'[4]CBR Model'!$J$21</f>
        <v>49900.240000000005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>
        <f t="shared" ref="Q28" si="22">SUM(C28:P28)</f>
        <v>49900.240000000005</v>
      </c>
      <c r="R28" s="94">
        <f t="shared" ref="R28" si="23">SUM(B28,Q28)</f>
        <v>6090509.9800000004</v>
      </c>
      <c r="S28" s="94"/>
      <c r="T28" s="94"/>
      <c r="U28" s="94"/>
      <c r="V28" s="94">
        <f>SUM(S28:U28)</f>
        <v>0</v>
      </c>
      <c r="W28" s="94">
        <f>SUM(R28,V28)</f>
        <v>6090509.9800000004</v>
      </c>
      <c r="X28" s="94">
        <f>+'[4]ERF Adj Summary'!E19</f>
        <v>-726144.25846888963</v>
      </c>
      <c r="Y28" s="94"/>
      <c r="Z28" s="94"/>
      <c r="AA28" s="94"/>
      <c r="AB28" s="94"/>
      <c r="AC28" s="94"/>
      <c r="AD28" s="94"/>
      <c r="AE28" s="94">
        <f>SUM(X28:AD28)</f>
        <v>-726144.25846888963</v>
      </c>
      <c r="AF28" s="94">
        <f>SUM(W28,AE28)</f>
        <v>5364365.7215311108</v>
      </c>
      <c r="AG28" s="94"/>
      <c r="AH28" s="94"/>
      <c r="AI28" s="94"/>
      <c r="AJ28" s="94">
        <f>SUM(AG28:AI28)</f>
        <v>0</v>
      </c>
      <c r="AK28" s="94">
        <f>SUM(AF28,AJ28)</f>
        <v>5364365.7215311108</v>
      </c>
    </row>
    <row r="29" spans="1:37" s="62" customFormat="1" outlineLevel="1">
      <c r="A29" s="5" t="s">
        <v>350</v>
      </c>
      <c r="B29" s="96">
        <f t="shared" ref="B29" si="24">SUM(B28:B28)</f>
        <v>6040609.7400000002</v>
      </c>
      <c r="C29" s="96">
        <f t="shared" ref="C29" si="25">SUM(C28:C28)</f>
        <v>0</v>
      </c>
      <c r="D29" s="96">
        <f t="shared" ref="D29" si="26">SUM(D28:D28)</f>
        <v>49900.240000000005</v>
      </c>
      <c r="E29" s="96">
        <f t="shared" ref="E29" si="27">SUM(E28:E28)</f>
        <v>0</v>
      </c>
      <c r="F29" s="96">
        <f t="shared" ref="F29" si="28">SUM(F28:F28)</f>
        <v>0</v>
      </c>
      <c r="G29" s="96">
        <f t="shared" ref="G29" si="29">SUM(G28:G28)</f>
        <v>0</v>
      </c>
      <c r="H29" s="96">
        <f t="shared" ref="H29" si="30">SUM(H28:H28)</f>
        <v>0</v>
      </c>
      <c r="I29" s="96">
        <f t="shared" ref="I29" si="31">SUM(I28:I28)</f>
        <v>0</v>
      </c>
      <c r="J29" s="96">
        <f t="shared" ref="J29" si="32">SUM(J28:J28)</f>
        <v>0</v>
      </c>
      <c r="K29" s="96">
        <f t="shared" ref="K29" si="33">SUM(K28:K28)</f>
        <v>0</v>
      </c>
      <c r="L29" s="96">
        <f t="shared" ref="L29" si="34">SUM(L28:L28)</f>
        <v>0</v>
      </c>
      <c r="M29" s="96">
        <f t="shared" ref="M29" si="35">SUM(M28:M28)</f>
        <v>0</v>
      </c>
      <c r="N29" s="96">
        <f t="shared" ref="N29" si="36">SUM(N28:N28)</f>
        <v>0</v>
      </c>
      <c r="O29" s="96">
        <f t="shared" ref="O29" si="37">SUM(O28:O28)</f>
        <v>0</v>
      </c>
      <c r="P29" s="96">
        <f t="shared" ref="P29" si="38">SUM(P28:P28)</f>
        <v>0</v>
      </c>
      <c r="Q29" s="96">
        <f t="shared" ref="Q29" si="39">SUM(Q28:Q28)</f>
        <v>49900.240000000005</v>
      </c>
      <c r="R29" s="96">
        <f t="shared" ref="R29" si="40">SUM(R28:R28)</f>
        <v>6090509.9800000004</v>
      </c>
      <c r="S29" s="96">
        <f t="shared" ref="S29" si="41">SUM(S28:S28)</f>
        <v>0</v>
      </c>
      <c r="T29" s="96">
        <f t="shared" ref="T29" si="42">SUM(T28:T28)</f>
        <v>0</v>
      </c>
      <c r="U29" s="96">
        <f t="shared" ref="U29" si="43">SUM(U28:U28)</f>
        <v>0</v>
      </c>
      <c r="V29" s="96">
        <f t="shared" ref="V29" si="44">SUM(V28:V28)</f>
        <v>0</v>
      </c>
      <c r="W29" s="96">
        <f t="shared" ref="W29" si="45">SUM(W28:W28)</f>
        <v>6090509.9800000004</v>
      </c>
      <c r="X29" s="96">
        <f t="shared" ref="X29" si="46">SUM(X28:X28)</f>
        <v>-726144.25846888963</v>
      </c>
      <c r="Y29" s="96">
        <f t="shared" ref="Y29" si="47">SUM(Y28:Y28)</f>
        <v>0</v>
      </c>
      <c r="Z29" s="96">
        <f t="shared" ref="Z29" si="48">SUM(Z28:Z28)</f>
        <v>0</v>
      </c>
      <c r="AA29" s="96">
        <f t="shared" ref="AA29" si="49">SUM(AA28:AA28)</f>
        <v>0</v>
      </c>
      <c r="AB29" s="96">
        <f t="shared" ref="AB29" si="50">SUM(AB28:AB28)</f>
        <v>0</v>
      </c>
      <c r="AC29" s="96">
        <f t="shared" ref="AC29" si="51">SUM(AC28:AC28)</f>
        <v>0</v>
      </c>
      <c r="AD29" s="96">
        <f t="shared" ref="AD29" si="52">SUM(AD28:AD28)</f>
        <v>0</v>
      </c>
      <c r="AE29" s="96">
        <f t="shared" ref="AE29" si="53">SUM(AE28:AE28)</f>
        <v>-726144.25846888963</v>
      </c>
      <c r="AF29" s="96">
        <f t="shared" ref="AF29" si="54">SUM(AF28:AF28)</f>
        <v>5364365.7215311108</v>
      </c>
      <c r="AG29" s="96">
        <f t="shared" ref="AG29" si="55">SUM(AG28:AG28)</f>
        <v>0</v>
      </c>
      <c r="AH29" s="96">
        <f t="shared" ref="AH29" si="56">SUM(AH28:AH28)</f>
        <v>0</v>
      </c>
      <c r="AI29" s="96">
        <f t="shared" ref="AI29" si="57">SUM(AI28:AI28)</f>
        <v>0</v>
      </c>
      <c r="AJ29" s="96">
        <f t="shared" ref="AJ29" si="58">SUM(AJ28:AJ28)</f>
        <v>0</v>
      </c>
      <c r="AK29" s="96">
        <f t="shared" ref="AK29" si="59">SUM(AK28:AK28)</f>
        <v>5364365.7215311108</v>
      </c>
    </row>
    <row r="30" spans="1:37" outlineLevel="1">
      <c r="A30" s="7" t="s">
        <v>95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</row>
    <row r="31" spans="1:37" outlineLevel="1">
      <c r="A31" s="5" t="s">
        <v>109</v>
      </c>
      <c r="B31" s="93">
        <f>+'Gas 0618'!D31</f>
        <v>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>
        <f t="shared" si="12"/>
        <v>0</v>
      </c>
      <c r="R31" s="94">
        <f t="shared" si="13"/>
        <v>0</v>
      </c>
      <c r="S31" s="94"/>
      <c r="T31" s="94"/>
      <c r="U31" s="94"/>
      <c r="V31" s="94">
        <f t="shared" ref="V31:V43" si="60">SUM(S31:U31)</f>
        <v>0</v>
      </c>
      <c r="W31" s="94">
        <f t="shared" ref="W31:W43" si="61">SUM(R31,V31)</f>
        <v>0</v>
      </c>
      <c r="X31" s="94"/>
      <c r="Y31" s="94"/>
      <c r="Z31" s="94"/>
      <c r="AA31" s="94"/>
      <c r="AB31" s="94"/>
      <c r="AC31" s="94"/>
      <c r="AD31" s="94"/>
      <c r="AE31" s="94">
        <f t="shared" ref="AE31:AE43" si="62">SUM(X31:AD31)</f>
        <v>0</v>
      </c>
      <c r="AF31" s="94">
        <f t="shared" ref="AF31:AF43" si="63">SUM(W31,AE31)</f>
        <v>0</v>
      </c>
      <c r="AG31" s="94"/>
      <c r="AH31" s="94"/>
      <c r="AI31" s="94"/>
      <c r="AJ31" s="94">
        <f t="shared" ref="AJ31:AJ43" si="64">SUM(AG31:AI31)</f>
        <v>0</v>
      </c>
      <c r="AK31" s="94">
        <f t="shared" ref="AK31:AK43" si="65">SUM(AF31,AJ31)</f>
        <v>0</v>
      </c>
    </row>
    <row r="32" spans="1:37" outlineLevel="1">
      <c r="A32" s="60" t="s">
        <v>98</v>
      </c>
      <c r="B32" s="93">
        <f>+'Gas 0618'!D32</f>
        <v>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>
        <f t="shared" si="12"/>
        <v>0</v>
      </c>
      <c r="R32" s="94">
        <f t="shared" si="13"/>
        <v>0</v>
      </c>
      <c r="S32" s="94"/>
      <c r="T32" s="94"/>
      <c r="U32" s="94"/>
      <c r="V32" s="94">
        <f t="shared" si="60"/>
        <v>0</v>
      </c>
      <c r="W32" s="94">
        <f t="shared" si="61"/>
        <v>0</v>
      </c>
      <c r="X32" s="94"/>
      <c r="Y32" s="94"/>
      <c r="Z32" s="94"/>
      <c r="AA32" s="94"/>
      <c r="AB32" s="94"/>
      <c r="AC32" s="94"/>
      <c r="AD32" s="94"/>
      <c r="AE32" s="94">
        <f t="shared" si="62"/>
        <v>0</v>
      </c>
      <c r="AF32" s="94">
        <f t="shared" si="63"/>
        <v>0</v>
      </c>
      <c r="AG32" s="94"/>
      <c r="AH32" s="94"/>
      <c r="AI32" s="94"/>
      <c r="AJ32" s="94">
        <f t="shared" si="64"/>
        <v>0</v>
      </c>
      <c r="AK32" s="94">
        <f t="shared" si="65"/>
        <v>0</v>
      </c>
    </row>
    <row r="33" spans="1:37" outlineLevel="1">
      <c r="A33" s="5" t="s">
        <v>99</v>
      </c>
      <c r="B33" s="93">
        <f>+'Gas 0618'!D33</f>
        <v>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>
        <f t="shared" si="12"/>
        <v>0</v>
      </c>
      <c r="R33" s="94">
        <f t="shared" si="13"/>
        <v>0</v>
      </c>
      <c r="S33" s="94"/>
      <c r="T33" s="94"/>
      <c r="U33" s="94"/>
      <c r="V33" s="94">
        <f t="shared" si="60"/>
        <v>0</v>
      </c>
      <c r="W33" s="94">
        <f t="shared" si="61"/>
        <v>0</v>
      </c>
      <c r="X33" s="94"/>
      <c r="Y33" s="94"/>
      <c r="Z33" s="94"/>
      <c r="AA33" s="94"/>
      <c r="AB33" s="94"/>
      <c r="AC33" s="94"/>
      <c r="AD33" s="94"/>
      <c r="AE33" s="94">
        <f t="shared" si="62"/>
        <v>0</v>
      </c>
      <c r="AF33" s="94">
        <f t="shared" si="63"/>
        <v>0</v>
      </c>
      <c r="AG33" s="94"/>
      <c r="AH33" s="94"/>
      <c r="AI33" s="94"/>
      <c r="AJ33" s="94">
        <f t="shared" si="64"/>
        <v>0</v>
      </c>
      <c r="AK33" s="94">
        <f t="shared" si="65"/>
        <v>0</v>
      </c>
    </row>
    <row r="34" spans="1:37" outlineLevel="1">
      <c r="A34" s="5" t="s">
        <v>100</v>
      </c>
      <c r="B34" s="93">
        <f>+'Gas 0618'!D34</f>
        <v>0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>
        <f t="shared" si="12"/>
        <v>0</v>
      </c>
      <c r="R34" s="94">
        <f t="shared" si="13"/>
        <v>0</v>
      </c>
      <c r="S34" s="94"/>
      <c r="T34" s="94"/>
      <c r="U34" s="94"/>
      <c r="V34" s="94">
        <f t="shared" si="60"/>
        <v>0</v>
      </c>
      <c r="W34" s="94">
        <f t="shared" si="61"/>
        <v>0</v>
      </c>
      <c r="X34" s="94"/>
      <c r="Y34" s="94"/>
      <c r="Z34" s="94"/>
      <c r="AA34" s="94"/>
      <c r="AB34" s="94"/>
      <c r="AC34" s="94"/>
      <c r="AD34" s="94"/>
      <c r="AE34" s="94">
        <f t="shared" si="62"/>
        <v>0</v>
      </c>
      <c r="AF34" s="94">
        <f t="shared" si="63"/>
        <v>0</v>
      </c>
      <c r="AG34" s="94"/>
      <c r="AH34" s="94"/>
      <c r="AI34" s="94"/>
      <c r="AJ34" s="94">
        <f t="shared" si="64"/>
        <v>0</v>
      </c>
      <c r="AK34" s="94">
        <f t="shared" si="65"/>
        <v>0</v>
      </c>
    </row>
    <row r="35" spans="1:37" outlineLevel="1">
      <c r="A35" s="5" t="s">
        <v>101</v>
      </c>
      <c r="B35" s="93">
        <f>+'Gas 0618'!D35</f>
        <v>0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>
        <f t="shared" si="12"/>
        <v>0</v>
      </c>
      <c r="R35" s="94">
        <f t="shared" si="13"/>
        <v>0</v>
      </c>
      <c r="S35" s="94"/>
      <c r="T35" s="94"/>
      <c r="U35" s="94"/>
      <c r="V35" s="94">
        <f t="shared" si="60"/>
        <v>0</v>
      </c>
      <c r="W35" s="94">
        <f t="shared" si="61"/>
        <v>0</v>
      </c>
      <c r="X35" s="94"/>
      <c r="Y35" s="94"/>
      <c r="Z35" s="94"/>
      <c r="AA35" s="94"/>
      <c r="AB35" s="94"/>
      <c r="AC35" s="94"/>
      <c r="AD35" s="94"/>
      <c r="AE35" s="94">
        <f t="shared" si="62"/>
        <v>0</v>
      </c>
      <c r="AF35" s="94">
        <f t="shared" si="63"/>
        <v>0</v>
      </c>
      <c r="AG35" s="94"/>
      <c r="AH35" s="94"/>
      <c r="AI35" s="94"/>
      <c r="AJ35" s="94">
        <f t="shared" si="64"/>
        <v>0</v>
      </c>
      <c r="AK35" s="94">
        <f t="shared" si="65"/>
        <v>0</v>
      </c>
    </row>
    <row r="36" spans="1:37" outlineLevel="1">
      <c r="A36" s="60" t="s">
        <v>102</v>
      </c>
      <c r="B36" s="93">
        <f>+'Gas 0618'!D36</f>
        <v>0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>
        <f t="shared" si="12"/>
        <v>0</v>
      </c>
      <c r="R36" s="94">
        <f t="shared" si="13"/>
        <v>0</v>
      </c>
      <c r="S36" s="94"/>
      <c r="T36" s="94"/>
      <c r="U36" s="94"/>
      <c r="V36" s="94">
        <f t="shared" si="60"/>
        <v>0</v>
      </c>
      <c r="W36" s="94">
        <f t="shared" si="61"/>
        <v>0</v>
      </c>
      <c r="X36" s="94"/>
      <c r="Y36" s="94"/>
      <c r="Z36" s="94"/>
      <c r="AA36" s="94"/>
      <c r="AB36" s="94"/>
      <c r="AC36" s="94"/>
      <c r="AD36" s="94"/>
      <c r="AE36" s="94">
        <f t="shared" si="62"/>
        <v>0</v>
      </c>
      <c r="AF36" s="94">
        <f t="shared" si="63"/>
        <v>0</v>
      </c>
      <c r="AG36" s="94"/>
      <c r="AH36" s="94"/>
      <c r="AI36" s="94"/>
      <c r="AJ36" s="94">
        <f t="shared" si="64"/>
        <v>0</v>
      </c>
      <c r="AK36" s="94">
        <f t="shared" si="65"/>
        <v>0</v>
      </c>
    </row>
    <row r="37" spans="1:37" outlineLevel="1">
      <c r="A37" s="60" t="s">
        <v>103</v>
      </c>
      <c r="B37" s="93">
        <f>+'Gas 0618'!D37</f>
        <v>0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>
        <f t="shared" si="12"/>
        <v>0</v>
      </c>
      <c r="R37" s="94">
        <f t="shared" si="13"/>
        <v>0</v>
      </c>
      <c r="S37" s="94"/>
      <c r="T37" s="94"/>
      <c r="U37" s="94"/>
      <c r="V37" s="94">
        <f t="shared" si="60"/>
        <v>0</v>
      </c>
      <c r="W37" s="94">
        <f t="shared" si="61"/>
        <v>0</v>
      </c>
      <c r="X37" s="94"/>
      <c r="Y37" s="94"/>
      <c r="Z37" s="94"/>
      <c r="AA37" s="94"/>
      <c r="AB37" s="94"/>
      <c r="AC37" s="94"/>
      <c r="AD37" s="94"/>
      <c r="AE37" s="94">
        <f t="shared" si="62"/>
        <v>0</v>
      </c>
      <c r="AF37" s="94">
        <f t="shared" si="63"/>
        <v>0</v>
      </c>
      <c r="AG37" s="94"/>
      <c r="AH37" s="94"/>
      <c r="AI37" s="94"/>
      <c r="AJ37" s="94">
        <f t="shared" si="64"/>
        <v>0</v>
      </c>
      <c r="AK37" s="94">
        <f t="shared" si="65"/>
        <v>0</v>
      </c>
    </row>
    <row r="38" spans="1:37" outlineLevel="1">
      <c r="A38" s="5" t="s">
        <v>104</v>
      </c>
      <c r="B38" s="93">
        <f>+'Gas 0618'!D38</f>
        <v>918934.09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>
        <f t="shared" si="12"/>
        <v>0</v>
      </c>
      <c r="R38" s="94">
        <f t="shared" si="13"/>
        <v>918934.09</v>
      </c>
      <c r="S38" s="94"/>
      <c r="T38" s="94"/>
      <c r="U38" s="94"/>
      <c r="V38" s="94">
        <f t="shared" si="60"/>
        <v>0</v>
      </c>
      <c r="W38" s="94">
        <f t="shared" si="61"/>
        <v>918934.09</v>
      </c>
      <c r="X38" s="94"/>
      <c r="Y38" s="94"/>
      <c r="Z38" s="94"/>
      <c r="AA38" s="94"/>
      <c r="AB38" s="94"/>
      <c r="AC38" s="94"/>
      <c r="AD38" s="94"/>
      <c r="AE38" s="94">
        <f t="shared" si="62"/>
        <v>0</v>
      </c>
      <c r="AF38" s="94">
        <f t="shared" si="63"/>
        <v>918934.09</v>
      </c>
      <c r="AG38" s="94"/>
      <c r="AH38" s="94"/>
      <c r="AI38" s="94"/>
      <c r="AJ38" s="94">
        <f t="shared" si="64"/>
        <v>0</v>
      </c>
      <c r="AK38" s="94">
        <f t="shared" si="65"/>
        <v>918934.09</v>
      </c>
    </row>
    <row r="39" spans="1:37" outlineLevel="1">
      <c r="A39" s="5" t="s">
        <v>105</v>
      </c>
      <c r="B39" s="93">
        <f>+'Gas 0618'!D39</f>
        <v>3494857.6999999899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>
        <f t="shared" si="12"/>
        <v>0</v>
      </c>
      <c r="R39" s="94">
        <f t="shared" si="13"/>
        <v>3494857.6999999899</v>
      </c>
      <c r="S39" s="94"/>
      <c r="T39" s="94"/>
      <c r="U39" s="94"/>
      <c r="V39" s="94">
        <f t="shared" si="60"/>
        <v>0</v>
      </c>
      <c r="W39" s="94">
        <f t="shared" si="61"/>
        <v>3494857.6999999899</v>
      </c>
      <c r="X39" s="94"/>
      <c r="Y39" s="94"/>
      <c r="Z39" s="94"/>
      <c r="AA39" s="94"/>
      <c r="AB39" s="94"/>
      <c r="AC39" s="94"/>
      <c r="AD39" s="94"/>
      <c r="AE39" s="94">
        <f t="shared" si="62"/>
        <v>0</v>
      </c>
      <c r="AF39" s="94">
        <f t="shared" si="63"/>
        <v>3494857.6999999899</v>
      </c>
      <c r="AG39" s="94"/>
      <c r="AH39" s="94"/>
      <c r="AI39" s="94"/>
      <c r="AJ39" s="94">
        <f t="shared" si="64"/>
        <v>0</v>
      </c>
      <c r="AK39" s="94">
        <f t="shared" si="65"/>
        <v>3494857.6999999899</v>
      </c>
    </row>
    <row r="40" spans="1:37" outlineLevel="1">
      <c r="A40" s="5" t="s">
        <v>106</v>
      </c>
      <c r="B40" s="93">
        <f>+'Gas 0618'!D40</f>
        <v>980025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>
        <f t="shared" si="12"/>
        <v>0</v>
      </c>
      <c r="R40" s="94">
        <f t="shared" si="13"/>
        <v>980025</v>
      </c>
      <c r="S40" s="94"/>
      <c r="T40" s="94"/>
      <c r="U40" s="94"/>
      <c r="V40" s="94">
        <f t="shared" si="60"/>
        <v>0</v>
      </c>
      <c r="W40" s="94">
        <f t="shared" si="61"/>
        <v>980025</v>
      </c>
      <c r="X40" s="94">
        <f>+'[4]ERF Adj Pages'!$E$24</f>
        <v>2.6077032089233398E-8</v>
      </c>
      <c r="Y40" s="94"/>
      <c r="Z40" s="94"/>
      <c r="AA40" s="94"/>
      <c r="AB40" s="94"/>
      <c r="AC40" s="94"/>
      <c r="AD40" s="94"/>
      <c r="AE40" s="94">
        <f t="shared" si="62"/>
        <v>2.6077032089233398E-8</v>
      </c>
      <c r="AF40" s="94">
        <f t="shared" si="63"/>
        <v>980025.00000002608</v>
      </c>
      <c r="AG40" s="94">
        <f>+'[4]Remove Non-ERF'!$C$12</f>
        <v>-980025</v>
      </c>
      <c r="AH40" s="94"/>
      <c r="AI40" s="94"/>
      <c r="AJ40" s="94">
        <f>SUM(AG40:AI40)</f>
        <v>-980025</v>
      </c>
      <c r="AK40" s="94">
        <f t="shared" si="65"/>
        <v>2.6077032089233398E-8</v>
      </c>
    </row>
    <row r="41" spans="1:37" s="62" customFormat="1" outlineLevel="1">
      <c r="A41" s="5" t="s">
        <v>157</v>
      </c>
      <c r="B41" s="93">
        <f>+'Gas 0618'!B41</f>
        <v>54201.809999990277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>
        <f t="shared" ref="Q41" si="66">SUM(C41:P41)</f>
        <v>0</v>
      </c>
      <c r="R41" s="94">
        <f t="shared" si="13"/>
        <v>54201.809999990277</v>
      </c>
      <c r="S41" s="94"/>
      <c r="T41" s="94"/>
      <c r="U41" s="94"/>
      <c r="V41" s="94">
        <f>SUM(S41:U41)</f>
        <v>0</v>
      </c>
      <c r="W41" s="94">
        <f>SUM(R41,V41)</f>
        <v>54201.809999990277</v>
      </c>
      <c r="X41" s="94">
        <f>+'[4]ERF Adj Summary'!E32</f>
        <v>0</v>
      </c>
      <c r="Y41" s="94"/>
      <c r="Z41" s="94"/>
      <c r="AA41" s="94"/>
      <c r="AB41" s="94"/>
      <c r="AC41" s="94"/>
      <c r="AD41" s="94"/>
      <c r="AE41" s="94">
        <f>SUM(X41:AD41)</f>
        <v>0</v>
      </c>
      <c r="AF41" s="94">
        <f>SUM(W41,AE41)</f>
        <v>54201.809999990277</v>
      </c>
      <c r="AG41" s="94"/>
      <c r="AH41" s="94"/>
      <c r="AI41" s="94"/>
      <c r="AJ41" s="94">
        <f>SUM(AG41:AI41)</f>
        <v>0</v>
      </c>
      <c r="AK41" s="94">
        <f>SUM(AF41,AJ41)</f>
        <v>54201.809999990277</v>
      </c>
    </row>
    <row r="42" spans="1:37" outlineLevel="1">
      <c r="A42" s="5" t="s">
        <v>107</v>
      </c>
      <c r="B42" s="93">
        <f>+'Gas 0618'!D42</f>
        <v>-28047940.379999999</v>
      </c>
      <c r="C42" s="94"/>
      <c r="D42" s="94">
        <f>+'[4]CBR Model'!$J$23</f>
        <v>-3462870.82</v>
      </c>
      <c r="E42" s="94"/>
      <c r="F42" s="94"/>
      <c r="G42" s="94">
        <f>-'[4]CBR Model'!$X$19-'[4]CBR Model'!$X$21</f>
        <v>37866489.269999996</v>
      </c>
      <c r="H42" s="94"/>
      <c r="I42" s="94"/>
      <c r="J42" s="94"/>
      <c r="K42" s="94"/>
      <c r="L42" s="94"/>
      <c r="M42" s="94"/>
      <c r="N42" s="94"/>
      <c r="O42" s="94"/>
      <c r="P42" s="94"/>
      <c r="Q42" s="94">
        <f t="shared" si="12"/>
        <v>34403618.449999996</v>
      </c>
      <c r="R42" s="94">
        <f t="shared" si="13"/>
        <v>6355678.0699999966</v>
      </c>
      <c r="S42" s="94"/>
      <c r="T42" s="94"/>
      <c r="U42" s="94"/>
      <c r="V42" s="94">
        <f t="shared" si="60"/>
        <v>0</v>
      </c>
      <c r="W42" s="94">
        <f t="shared" si="61"/>
        <v>6355678.0699999966</v>
      </c>
      <c r="X42" s="94">
        <f>+'[4]ERF Adj Pages'!$E$20</f>
        <v>-5733223.3599999985</v>
      </c>
      <c r="Y42" s="94"/>
      <c r="Z42" s="94"/>
      <c r="AA42" s="94"/>
      <c r="AB42" s="94"/>
      <c r="AC42" s="94"/>
      <c r="AD42" s="94"/>
      <c r="AE42" s="94">
        <f t="shared" si="62"/>
        <v>-5733223.3599999985</v>
      </c>
      <c r="AF42" s="94">
        <f t="shared" si="63"/>
        <v>622454.7099999981</v>
      </c>
      <c r="AG42" s="94"/>
      <c r="AH42" s="94"/>
      <c r="AI42" s="94"/>
      <c r="AJ42" s="94">
        <f t="shared" si="64"/>
        <v>0</v>
      </c>
      <c r="AK42" s="94">
        <f t="shared" si="65"/>
        <v>622454.7099999981</v>
      </c>
    </row>
    <row r="43" spans="1:37">
      <c r="A43" s="60" t="s">
        <v>108</v>
      </c>
      <c r="B43" s="93">
        <f>+'Gas 0618'!D43</f>
        <v>-10523931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>
        <f t="shared" si="12"/>
        <v>0</v>
      </c>
      <c r="R43" s="94">
        <f t="shared" si="13"/>
        <v>-10523931</v>
      </c>
      <c r="S43" s="94"/>
      <c r="T43" s="94"/>
      <c r="U43" s="94"/>
      <c r="V43" s="94">
        <f t="shared" si="60"/>
        <v>0</v>
      </c>
      <c r="W43" s="94">
        <f t="shared" si="61"/>
        <v>-10523931</v>
      </c>
      <c r="X43" s="94">
        <f>+'[4]ERF Adj Pages'!$E$21</f>
        <v>10523931</v>
      </c>
      <c r="Y43" s="94"/>
      <c r="Z43" s="94"/>
      <c r="AA43" s="94"/>
      <c r="AB43" s="94"/>
      <c r="AC43" s="94"/>
      <c r="AD43" s="94"/>
      <c r="AE43" s="94">
        <f t="shared" si="62"/>
        <v>10523931</v>
      </c>
      <c r="AF43" s="94">
        <f t="shared" si="63"/>
        <v>0</v>
      </c>
      <c r="AG43" s="94"/>
      <c r="AH43" s="94"/>
      <c r="AI43" s="94"/>
      <c r="AJ43" s="94">
        <f t="shared" si="64"/>
        <v>0</v>
      </c>
      <c r="AK43" s="94">
        <f t="shared" si="65"/>
        <v>0</v>
      </c>
    </row>
    <row r="44" spans="1:37">
      <c r="A44" s="8" t="s">
        <v>349</v>
      </c>
      <c r="B44" s="96">
        <f t="shared" ref="B44" si="67">SUM(B31:B43)</f>
        <v>-33123852.78000002</v>
      </c>
      <c r="C44" s="96">
        <f t="shared" ref="C44" si="68">SUM(C31:C43)</f>
        <v>0</v>
      </c>
      <c r="D44" s="96">
        <f t="shared" ref="D44" si="69">SUM(D31:D43)</f>
        <v>-3462870.82</v>
      </c>
      <c r="E44" s="96">
        <f t="shared" ref="E44" si="70">SUM(E31:E43)</f>
        <v>0</v>
      </c>
      <c r="F44" s="96">
        <f t="shared" ref="F44" si="71">SUM(F31:F43)</f>
        <v>0</v>
      </c>
      <c r="G44" s="96">
        <f t="shared" ref="G44" si="72">SUM(G31:G43)</f>
        <v>37866489.269999996</v>
      </c>
      <c r="H44" s="96">
        <f t="shared" ref="H44" si="73">SUM(H31:H43)</f>
        <v>0</v>
      </c>
      <c r="I44" s="96">
        <f t="shared" ref="I44" si="74">SUM(I31:I43)</f>
        <v>0</v>
      </c>
      <c r="J44" s="96">
        <f t="shared" ref="J44" si="75">SUM(J31:J43)</f>
        <v>0</v>
      </c>
      <c r="K44" s="96">
        <f t="shared" ref="K44" si="76">SUM(K31:K43)</f>
        <v>0</v>
      </c>
      <c r="L44" s="96">
        <f t="shared" ref="L44" si="77">SUM(L31:L43)</f>
        <v>0</v>
      </c>
      <c r="M44" s="96">
        <f t="shared" ref="M44" si="78">SUM(M31:M43)</f>
        <v>0</v>
      </c>
      <c r="N44" s="96">
        <f t="shared" ref="N44" si="79">SUM(N31:N43)</f>
        <v>0</v>
      </c>
      <c r="O44" s="96">
        <f t="shared" ref="O44" si="80">SUM(O31:O43)</f>
        <v>0</v>
      </c>
      <c r="P44" s="96">
        <f t="shared" ref="P44" si="81">SUM(P31:P43)</f>
        <v>0</v>
      </c>
      <c r="Q44" s="96">
        <f t="shared" ref="Q44" si="82">SUM(Q31:Q43)</f>
        <v>34403618.449999996</v>
      </c>
      <c r="R44" s="96">
        <f t="shared" ref="R44" si="83">SUM(R31:R43)</f>
        <v>1279765.6699999757</v>
      </c>
      <c r="S44" s="96">
        <f t="shared" ref="S44" si="84">SUM(S31:S43)</f>
        <v>0</v>
      </c>
      <c r="T44" s="96">
        <f t="shared" ref="T44" si="85">SUM(T31:T43)</f>
        <v>0</v>
      </c>
      <c r="U44" s="96">
        <f t="shared" ref="U44" si="86">SUM(U31:U43)</f>
        <v>0</v>
      </c>
      <c r="V44" s="96">
        <f t="shared" ref="V44" si="87">SUM(V31:V43)</f>
        <v>0</v>
      </c>
      <c r="W44" s="96">
        <f t="shared" ref="W44" si="88">SUM(W31:W43)</f>
        <v>1279765.6699999757</v>
      </c>
      <c r="X44" s="96">
        <f t="shared" ref="X44" si="89">SUM(X31:X43)</f>
        <v>4790707.6400000276</v>
      </c>
      <c r="Y44" s="96">
        <f t="shared" ref="Y44" si="90">SUM(Y31:Y43)</f>
        <v>0</v>
      </c>
      <c r="Z44" s="96">
        <f t="shared" ref="Z44" si="91">SUM(Z31:Z43)</f>
        <v>0</v>
      </c>
      <c r="AA44" s="96">
        <f t="shared" ref="AA44" si="92">SUM(AA31:AA43)</f>
        <v>0</v>
      </c>
      <c r="AB44" s="96">
        <f t="shared" ref="AB44" si="93">SUM(AB31:AB43)</f>
        <v>0</v>
      </c>
      <c r="AC44" s="96">
        <f t="shared" ref="AC44" si="94">SUM(AC31:AC43)</f>
        <v>0</v>
      </c>
      <c r="AD44" s="96">
        <f t="shared" ref="AD44" si="95">SUM(AD31:AD43)</f>
        <v>0</v>
      </c>
      <c r="AE44" s="96">
        <f t="shared" ref="AE44" si="96">SUM(AE31:AE43)</f>
        <v>4790707.6400000276</v>
      </c>
      <c r="AF44" s="96">
        <f t="shared" ref="AF44" si="97">SUM(AF31:AF43)</f>
        <v>6070473.3100000042</v>
      </c>
      <c r="AG44" s="96">
        <f t="shared" ref="AG44" si="98">SUM(AG31:AG43)</f>
        <v>-980025</v>
      </c>
      <c r="AH44" s="96">
        <f t="shared" ref="AH44" si="99">SUM(AH31:AH43)</f>
        <v>0</v>
      </c>
      <c r="AI44" s="96">
        <f t="shared" ref="AI44" si="100">SUM(AI31:AI43)</f>
        <v>0</v>
      </c>
      <c r="AJ44" s="96">
        <f t="shared" ref="AJ44" si="101">SUM(AJ31:AJ43)</f>
        <v>-980025</v>
      </c>
      <c r="AK44" s="96">
        <f t="shared" ref="AK44" si="102">SUM(AK31:AK43)</f>
        <v>5090448.3100000042</v>
      </c>
    </row>
    <row r="45" spans="1:37" ht="15.75" thickBot="1">
      <c r="A45" s="9" t="s">
        <v>17</v>
      </c>
      <c r="B45" s="80">
        <f>B13+B16+B20+B26+B29+B44</f>
        <v>908070537.87</v>
      </c>
      <c r="C45" s="80">
        <f t="shared" ref="C45:AK45" si="103">C13+C16+C20+C26+C29+C44</f>
        <v>23282.892899999999</v>
      </c>
      <c r="D45" s="80">
        <f t="shared" si="103"/>
        <v>-360586.96999999974</v>
      </c>
      <c r="E45" s="80">
        <f t="shared" si="103"/>
        <v>0</v>
      </c>
      <c r="F45" s="80">
        <f t="shared" si="103"/>
        <v>0</v>
      </c>
      <c r="G45" s="80">
        <f t="shared" si="103"/>
        <v>-75405015.918753058</v>
      </c>
      <c r="H45" s="80">
        <f t="shared" si="103"/>
        <v>0</v>
      </c>
      <c r="I45" s="80">
        <f t="shared" si="103"/>
        <v>0</v>
      </c>
      <c r="J45" s="80">
        <f t="shared" si="103"/>
        <v>0</v>
      </c>
      <c r="K45" s="80">
        <f t="shared" si="103"/>
        <v>0</v>
      </c>
      <c r="L45" s="80">
        <f t="shared" si="103"/>
        <v>0</v>
      </c>
      <c r="M45" s="80">
        <f t="shared" si="103"/>
        <v>0</v>
      </c>
      <c r="N45" s="80">
        <f t="shared" si="103"/>
        <v>0</v>
      </c>
      <c r="O45" s="80">
        <f t="shared" si="103"/>
        <v>0</v>
      </c>
      <c r="P45" s="80">
        <f t="shared" si="103"/>
        <v>0</v>
      </c>
      <c r="Q45" s="80">
        <f t="shared" si="103"/>
        <v>-75742319.995853066</v>
      </c>
      <c r="R45" s="80">
        <f t="shared" si="103"/>
        <v>832328217.87414694</v>
      </c>
      <c r="S45" s="80">
        <f t="shared" si="103"/>
        <v>0</v>
      </c>
      <c r="T45" s="80">
        <f t="shared" si="103"/>
        <v>0</v>
      </c>
      <c r="U45" s="80">
        <f t="shared" si="103"/>
        <v>0</v>
      </c>
      <c r="V45" s="80">
        <f t="shared" si="103"/>
        <v>0</v>
      </c>
      <c r="W45" s="80">
        <f t="shared" si="103"/>
        <v>832328217.87414694</v>
      </c>
      <c r="X45" s="80">
        <f t="shared" si="103"/>
        <v>-70058276.554866537</v>
      </c>
      <c r="Y45" s="80">
        <f t="shared" si="103"/>
        <v>0</v>
      </c>
      <c r="Z45" s="80">
        <f t="shared" si="103"/>
        <v>0</v>
      </c>
      <c r="AA45" s="80">
        <f t="shared" si="103"/>
        <v>0</v>
      </c>
      <c r="AB45" s="80">
        <f t="shared" si="103"/>
        <v>0</v>
      </c>
      <c r="AC45" s="80">
        <f t="shared" si="103"/>
        <v>0</v>
      </c>
      <c r="AD45" s="80">
        <f t="shared" si="103"/>
        <v>0</v>
      </c>
      <c r="AE45" s="80">
        <f t="shared" si="103"/>
        <v>-70058276.554866537</v>
      </c>
      <c r="AF45" s="80">
        <f t="shared" si="103"/>
        <v>762269941.31928051</v>
      </c>
      <c r="AG45" s="80">
        <f t="shared" si="103"/>
        <v>-302932330.47160298</v>
      </c>
      <c r="AH45" s="80">
        <f t="shared" si="103"/>
        <v>-10461912.878863415</v>
      </c>
      <c r="AI45" s="80">
        <f t="shared" si="103"/>
        <v>0</v>
      </c>
      <c r="AJ45" s="80">
        <f t="shared" si="103"/>
        <v>-313394243.35046631</v>
      </c>
      <c r="AK45" s="80">
        <f t="shared" si="103"/>
        <v>448875697.96881407</v>
      </c>
    </row>
    <row r="46" spans="1:37" s="100" customFormat="1" ht="15.75" thickTop="1">
      <c r="A46" s="33" t="s">
        <v>67</v>
      </c>
      <c r="B46" s="36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1:37">
      <c r="A47" s="10" t="s">
        <v>18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</row>
    <row r="48" spans="1:37">
      <c r="A48" s="7" t="s">
        <v>19</v>
      </c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</row>
    <row r="49" spans="1:37">
      <c r="A49" s="5" t="s">
        <v>20</v>
      </c>
      <c r="B49" s="38">
        <f>+'Gas 0618'!D49</f>
        <v>0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>
        <f t="shared" si="12"/>
        <v>0</v>
      </c>
      <c r="R49" s="39">
        <f t="shared" si="13"/>
        <v>0</v>
      </c>
      <c r="S49" s="72"/>
      <c r="T49" s="72"/>
      <c r="U49" s="72"/>
      <c r="V49" s="72">
        <f>SUM(S49:U49)</f>
        <v>0</v>
      </c>
      <c r="W49" s="72">
        <f>SUM(R49,V49)</f>
        <v>0</v>
      </c>
      <c r="X49" s="72"/>
      <c r="Y49" s="72"/>
      <c r="Z49" s="72"/>
      <c r="AA49" s="72"/>
      <c r="AB49" s="72"/>
      <c r="AC49" s="72"/>
      <c r="AD49" s="72"/>
      <c r="AE49" s="72">
        <f>SUM(X49:AD49)</f>
        <v>0</v>
      </c>
      <c r="AF49" s="72">
        <f>SUM(W49,AE49)</f>
        <v>0</v>
      </c>
      <c r="AG49" s="72"/>
      <c r="AH49" s="72"/>
      <c r="AI49" s="72"/>
      <c r="AJ49" s="72">
        <f>SUM(AG49:AI49)</f>
        <v>0</v>
      </c>
      <c r="AK49" s="72">
        <f>SUM(AF49,AJ49)</f>
        <v>0</v>
      </c>
    </row>
    <row r="50" spans="1:37">
      <c r="A50" s="6" t="s">
        <v>21</v>
      </c>
      <c r="B50" s="38">
        <f>+'Gas 0618'!D50</f>
        <v>0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f t="shared" si="12"/>
        <v>0</v>
      </c>
      <c r="R50" s="39">
        <f t="shared" si="13"/>
        <v>0</v>
      </c>
      <c r="S50" s="72"/>
      <c r="T50" s="72"/>
      <c r="U50" s="72"/>
      <c r="V50" s="72">
        <f>SUM(S50:U50)</f>
        <v>0</v>
      </c>
      <c r="W50" s="72">
        <f>SUM(R50,V50)</f>
        <v>0</v>
      </c>
      <c r="X50" s="72"/>
      <c r="Y50" s="72"/>
      <c r="Z50" s="72"/>
      <c r="AA50" s="72"/>
      <c r="AB50" s="72"/>
      <c r="AC50" s="72"/>
      <c r="AD50" s="72"/>
      <c r="AE50" s="72">
        <f>SUM(X50:AD50)</f>
        <v>0</v>
      </c>
      <c r="AF50" s="72">
        <f>SUM(W50,AE50)</f>
        <v>0</v>
      </c>
      <c r="AG50" s="72"/>
      <c r="AH50" s="72"/>
      <c r="AI50" s="72"/>
      <c r="AJ50" s="72">
        <f>SUM(AG50:AI50)</f>
        <v>0</v>
      </c>
      <c r="AK50" s="72">
        <f>SUM(AF50,AJ50)</f>
        <v>0</v>
      </c>
    </row>
    <row r="51" spans="1:37">
      <c r="A51" s="5" t="s">
        <v>22</v>
      </c>
      <c r="B51" s="40">
        <f t="shared" ref="B51:Q51" si="104">SUM(B49:B50)</f>
        <v>0</v>
      </c>
      <c r="C51" s="40">
        <f t="shared" si="104"/>
        <v>0</v>
      </c>
      <c r="D51" s="40">
        <f t="shared" si="104"/>
        <v>0</v>
      </c>
      <c r="E51" s="40">
        <f t="shared" si="104"/>
        <v>0</v>
      </c>
      <c r="F51" s="40">
        <f t="shared" si="104"/>
        <v>0</v>
      </c>
      <c r="G51" s="40">
        <f t="shared" si="104"/>
        <v>0</v>
      </c>
      <c r="H51" s="40">
        <f t="shared" si="104"/>
        <v>0</v>
      </c>
      <c r="I51" s="40">
        <f t="shared" si="104"/>
        <v>0</v>
      </c>
      <c r="J51" s="40">
        <f t="shared" si="104"/>
        <v>0</v>
      </c>
      <c r="K51" s="40">
        <f t="shared" si="104"/>
        <v>0</v>
      </c>
      <c r="L51" s="40">
        <f t="shared" si="104"/>
        <v>0</v>
      </c>
      <c r="M51" s="40">
        <f t="shared" si="104"/>
        <v>0</v>
      </c>
      <c r="N51" s="40">
        <f t="shared" si="104"/>
        <v>0</v>
      </c>
      <c r="O51" s="40">
        <f t="shared" si="104"/>
        <v>0</v>
      </c>
      <c r="P51" s="40">
        <f t="shared" si="104"/>
        <v>0</v>
      </c>
      <c r="Q51" s="40">
        <f t="shared" si="104"/>
        <v>0</v>
      </c>
      <c r="R51" s="51">
        <f t="shared" si="13"/>
        <v>0</v>
      </c>
      <c r="S51" s="40">
        <f t="shared" ref="S51:V51" si="105">SUM(S49:S50)</f>
        <v>0</v>
      </c>
      <c r="T51" s="40">
        <f t="shared" si="105"/>
        <v>0</v>
      </c>
      <c r="U51" s="40">
        <f t="shared" si="105"/>
        <v>0</v>
      </c>
      <c r="V51" s="40">
        <f t="shared" si="105"/>
        <v>0</v>
      </c>
      <c r="W51" s="73">
        <f>SUM(R51,V51)</f>
        <v>0</v>
      </c>
      <c r="X51" s="40">
        <f t="shared" ref="X51:AB51" si="106">SUM(X49:X50)</f>
        <v>0</v>
      </c>
      <c r="Y51" s="40">
        <f t="shared" ref="Y51:AA51" si="107">SUM(Y49:Y50)</f>
        <v>0</v>
      </c>
      <c r="Z51" s="40">
        <f t="shared" si="107"/>
        <v>0</v>
      </c>
      <c r="AA51" s="40">
        <f t="shared" si="107"/>
        <v>0</v>
      </c>
      <c r="AB51" s="40">
        <f t="shared" si="106"/>
        <v>0</v>
      </c>
      <c r="AC51" s="40">
        <f t="shared" ref="AC51:AD51" si="108">SUM(AC49:AC50)</f>
        <v>0</v>
      </c>
      <c r="AD51" s="40">
        <f t="shared" si="108"/>
        <v>0</v>
      </c>
      <c r="AE51" s="40">
        <f t="shared" ref="AE51" si="109">SUM(AE49:AE50)</f>
        <v>0</v>
      </c>
      <c r="AF51" s="73">
        <f>SUM(W51,AE51)</f>
        <v>0</v>
      </c>
      <c r="AG51" s="40">
        <f t="shared" ref="AG51:AI51" si="110">SUM(AG49:AG50)</f>
        <v>0</v>
      </c>
      <c r="AH51" s="40">
        <f t="shared" si="110"/>
        <v>0</v>
      </c>
      <c r="AI51" s="40">
        <f t="shared" si="110"/>
        <v>0</v>
      </c>
      <c r="AJ51" s="40">
        <f t="shared" ref="AJ51" si="111">SUM(AJ49:AJ50)</f>
        <v>0</v>
      </c>
      <c r="AK51" s="73">
        <f>SUM(AF51,AJ51)</f>
        <v>0</v>
      </c>
    </row>
    <row r="52" spans="1:37">
      <c r="A52" s="7" t="s">
        <v>23</v>
      </c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</row>
    <row r="53" spans="1:37">
      <c r="A53" s="5" t="s">
        <v>24</v>
      </c>
      <c r="B53" s="38">
        <f>+'Gas 0618'!D53</f>
        <v>0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>
        <f t="shared" si="12"/>
        <v>0</v>
      </c>
      <c r="R53" s="39">
        <f t="shared" si="13"/>
        <v>0</v>
      </c>
      <c r="S53" s="72"/>
      <c r="T53" s="72"/>
      <c r="U53" s="72"/>
      <c r="V53" s="72">
        <f t="shared" ref="V53:V59" si="112">SUM(S53:U53)</f>
        <v>0</v>
      </c>
      <c r="W53" s="72">
        <f t="shared" ref="W53:W60" si="113">SUM(R53,V53)</f>
        <v>0</v>
      </c>
      <c r="X53" s="72"/>
      <c r="Y53" s="72"/>
      <c r="Z53" s="72"/>
      <c r="AA53" s="72"/>
      <c r="AB53" s="72"/>
      <c r="AC53" s="72"/>
      <c r="AD53" s="72"/>
      <c r="AE53" s="72">
        <f t="shared" ref="AE53:AE59" si="114">SUM(X53:AD53)</f>
        <v>0</v>
      </c>
      <c r="AF53" s="72">
        <f t="shared" ref="AF53:AF60" si="115">SUM(W53,AE53)</f>
        <v>0</v>
      </c>
      <c r="AG53" s="72"/>
      <c r="AH53" s="72"/>
      <c r="AI53" s="72"/>
      <c r="AJ53" s="72">
        <f t="shared" ref="AJ53:AJ59" si="116">SUM(AG53:AI53)</f>
        <v>0</v>
      </c>
      <c r="AK53" s="72">
        <f t="shared" ref="AK53:AK60" si="117">SUM(AF53,AJ53)</f>
        <v>0</v>
      </c>
    </row>
    <row r="54" spans="1:37">
      <c r="A54" s="5" t="s">
        <v>25</v>
      </c>
      <c r="B54" s="38">
        <f>+'Gas 0618'!D54</f>
        <v>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>
        <f t="shared" si="12"/>
        <v>0</v>
      </c>
      <c r="R54" s="39">
        <f t="shared" si="13"/>
        <v>0</v>
      </c>
      <c r="S54" s="72"/>
      <c r="T54" s="72"/>
      <c r="U54" s="72"/>
      <c r="V54" s="72">
        <f t="shared" si="112"/>
        <v>0</v>
      </c>
      <c r="W54" s="72">
        <f t="shared" si="113"/>
        <v>0</v>
      </c>
      <c r="X54" s="72"/>
      <c r="Y54" s="72"/>
      <c r="Z54" s="72"/>
      <c r="AA54" s="72"/>
      <c r="AB54" s="72"/>
      <c r="AC54" s="72"/>
      <c r="AD54" s="72"/>
      <c r="AE54" s="72">
        <f t="shared" si="114"/>
        <v>0</v>
      </c>
      <c r="AF54" s="72">
        <f t="shared" si="115"/>
        <v>0</v>
      </c>
      <c r="AG54" s="72"/>
      <c r="AH54" s="72"/>
      <c r="AI54" s="72"/>
      <c r="AJ54" s="72">
        <f t="shared" si="116"/>
        <v>0</v>
      </c>
      <c r="AK54" s="72">
        <f t="shared" si="117"/>
        <v>0</v>
      </c>
    </row>
    <row r="55" spans="1:37">
      <c r="A55" s="5" t="s">
        <v>26</v>
      </c>
      <c r="B55" s="38">
        <f>+'Gas 0618'!D55</f>
        <v>293933173.32999998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>
        <f t="shared" si="12"/>
        <v>0</v>
      </c>
      <c r="R55" s="39">
        <f t="shared" si="13"/>
        <v>293933173.32999998</v>
      </c>
      <c r="S55" s="72"/>
      <c r="T55" s="72"/>
      <c r="U55" s="72"/>
      <c r="V55" s="72">
        <f t="shared" si="112"/>
        <v>0</v>
      </c>
      <c r="W55" s="72">
        <f t="shared" si="113"/>
        <v>293933173.32999998</v>
      </c>
      <c r="X55" s="72">
        <f>+'[4]ERF Adj Summary'!E28</f>
        <v>-52430660.205415428</v>
      </c>
      <c r="Y55" s="72"/>
      <c r="Z55" s="72"/>
      <c r="AA55" s="72"/>
      <c r="AB55" s="72"/>
      <c r="AC55" s="72"/>
      <c r="AD55" s="72"/>
      <c r="AE55" s="72">
        <f t="shared" si="114"/>
        <v>-52430660.205415428</v>
      </c>
      <c r="AF55" s="72">
        <f t="shared" si="115"/>
        <v>241502513.12458456</v>
      </c>
      <c r="AG55" s="72">
        <f>-AF55</f>
        <v>-241502513.12458456</v>
      </c>
      <c r="AH55" s="72"/>
      <c r="AI55" s="72"/>
      <c r="AJ55" s="72">
        <f t="shared" si="116"/>
        <v>-241502513.12458456</v>
      </c>
      <c r="AK55" s="72">
        <f t="shared" si="117"/>
        <v>0</v>
      </c>
    </row>
    <row r="56" spans="1:37">
      <c r="A56" s="5" t="s">
        <v>27</v>
      </c>
      <c r="B56" s="38">
        <f>+'Gas 0618'!D56</f>
        <v>68011.45</v>
      </c>
      <c r="C56" s="39"/>
      <c r="D56" s="39"/>
      <c r="E56" s="39"/>
      <c r="F56" s="39"/>
      <c r="G56" s="121">
        <f>+'[4]CBR Model'!$X$37</f>
        <v>-67951</v>
      </c>
      <c r="H56" s="39"/>
      <c r="I56" s="39"/>
      <c r="J56" s="39"/>
      <c r="K56" s="39"/>
      <c r="L56" s="39"/>
      <c r="M56" s="39"/>
      <c r="N56" s="39"/>
      <c r="O56" s="39"/>
      <c r="P56" s="39"/>
      <c r="Q56" s="72">
        <f t="shared" si="12"/>
        <v>-67951</v>
      </c>
      <c r="R56" s="39">
        <f t="shared" si="13"/>
        <v>60.44999999999709</v>
      </c>
      <c r="S56" s="72"/>
      <c r="T56" s="72"/>
      <c r="U56" s="72"/>
      <c r="V56" s="72">
        <f t="shared" si="112"/>
        <v>0</v>
      </c>
      <c r="W56" s="72">
        <f t="shared" si="113"/>
        <v>60.44999999999709</v>
      </c>
      <c r="X56" s="72"/>
      <c r="Y56" s="72"/>
      <c r="Z56" s="72"/>
      <c r="AA56" s="72"/>
      <c r="AB56" s="72"/>
      <c r="AC56" s="72"/>
      <c r="AD56" s="72"/>
      <c r="AE56" s="72">
        <f t="shared" si="114"/>
        <v>0</v>
      </c>
      <c r="AF56" s="72">
        <f t="shared" si="115"/>
        <v>60.44999999999709</v>
      </c>
      <c r="AG56" s="72">
        <f t="shared" ref="AG56:AG59" si="118">-AF56</f>
        <v>-60.44999999999709</v>
      </c>
      <c r="AH56" s="72"/>
      <c r="AI56" s="72"/>
      <c r="AJ56" s="72">
        <f t="shared" si="116"/>
        <v>-60.44999999999709</v>
      </c>
      <c r="AK56" s="72">
        <f t="shared" si="117"/>
        <v>0</v>
      </c>
    </row>
    <row r="57" spans="1:37">
      <c r="A57" s="5" t="s">
        <v>28</v>
      </c>
      <c r="B57" s="38">
        <f>+'Gas 0618'!D57</f>
        <v>27103688.1599999</v>
      </c>
      <c r="C57" s="39"/>
      <c r="D57" s="39"/>
      <c r="E57" s="39"/>
      <c r="F57" s="39"/>
      <c r="G57" s="39">
        <f>+'[4]CBR Model'!$X$36</f>
        <v>15209594.6</v>
      </c>
      <c r="H57" s="39"/>
      <c r="I57" s="39"/>
      <c r="J57" s="39"/>
      <c r="K57" s="39"/>
      <c r="L57" s="39"/>
      <c r="M57" s="39"/>
      <c r="N57" s="39"/>
      <c r="O57" s="39"/>
      <c r="P57" s="39"/>
      <c r="Q57" s="39">
        <f t="shared" si="12"/>
        <v>15209594.6</v>
      </c>
      <c r="R57" s="39">
        <f t="shared" si="13"/>
        <v>42313282.759999901</v>
      </c>
      <c r="S57" s="72"/>
      <c r="T57" s="72"/>
      <c r="U57" s="72"/>
      <c r="V57" s="72">
        <f t="shared" si="112"/>
        <v>0</v>
      </c>
      <c r="W57" s="72">
        <f t="shared" si="113"/>
        <v>42313282.759999901</v>
      </c>
      <c r="X57" s="72"/>
      <c r="Y57" s="72"/>
      <c r="Z57" s="72"/>
      <c r="AA57" s="72"/>
      <c r="AB57" s="72"/>
      <c r="AC57" s="72"/>
      <c r="AD57" s="72"/>
      <c r="AE57" s="72">
        <f t="shared" si="114"/>
        <v>0</v>
      </c>
      <c r="AF57" s="72">
        <f t="shared" si="115"/>
        <v>42313282.759999901</v>
      </c>
      <c r="AG57" s="72">
        <f t="shared" si="118"/>
        <v>-42313282.759999901</v>
      </c>
      <c r="AH57" s="72"/>
      <c r="AI57" s="72"/>
      <c r="AJ57" s="72">
        <f t="shared" si="116"/>
        <v>-42313282.759999901</v>
      </c>
      <c r="AK57" s="72">
        <f t="shared" si="117"/>
        <v>0</v>
      </c>
    </row>
    <row r="58" spans="1:37">
      <c r="A58" s="5" t="s">
        <v>29</v>
      </c>
      <c r="B58" s="38">
        <f>+'Gas 0618'!D58</f>
        <v>38238336.079999998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>
        <f t="shared" si="12"/>
        <v>0</v>
      </c>
      <c r="R58" s="39">
        <f t="shared" si="13"/>
        <v>38238336.079999998</v>
      </c>
      <c r="S58" s="72"/>
      <c r="T58" s="72"/>
      <c r="U58" s="72"/>
      <c r="V58" s="72">
        <f t="shared" si="112"/>
        <v>0</v>
      </c>
      <c r="W58" s="72">
        <f t="shared" si="113"/>
        <v>38238336.079999998</v>
      </c>
      <c r="X58" s="72"/>
      <c r="Y58" s="72"/>
      <c r="Z58" s="72"/>
      <c r="AA58" s="72"/>
      <c r="AB58" s="72"/>
      <c r="AC58" s="72"/>
      <c r="AD58" s="72"/>
      <c r="AE58" s="72">
        <f t="shared" si="114"/>
        <v>0</v>
      </c>
      <c r="AF58" s="72">
        <f t="shared" si="115"/>
        <v>38238336.079999998</v>
      </c>
      <c r="AG58" s="72">
        <f t="shared" si="118"/>
        <v>-38238336.079999998</v>
      </c>
      <c r="AH58" s="72"/>
      <c r="AI58" s="72"/>
      <c r="AJ58" s="72">
        <f t="shared" si="116"/>
        <v>-38238336.079999998</v>
      </c>
      <c r="AK58" s="72">
        <f t="shared" si="117"/>
        <v>0</v>
      </c>
    </row>
    <row r="59" spans="1:37">
      <c r="A59" s="6" t="s">
        <v>30</v>
      </c>
      <c r="B59" s="38">
        <f>+'Gas 0618'!D59</f>
        <v>-33831434.049999997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>
        <f t="shared" si="12"/>
        <v>0</v>
      </c>
      <c r="R59" s="39">
        <f t="shared" si="13"/>
        <v>-33831434.049999997</v>
      </c>
      <c r="S59" s="72"/>
      <c r="T59" s="72"/>
      <c r="U59" s="72"/>
      <c r="V59" s="72">
        <f t="shared" si="112"/>
        <v>0</v>
      </c>
      <c r="W59" s="72">
        <f t="shared" si="113"/>
        <v>-33831434.049999997</v>
      </c>
      <c r="X59" s="72"/>
      <c r="Y59" s="72"/>
      <c r="Z59" s="72"/>
      <c r="AA59" s="72"/>
      <c r="AB59" s="72"/>
      <c r="AC59" s="72"/>
      <c r="AD59" s="72"/>
      <c r="AE59" s="72">
        <f t="shared" si="114"/>
        <v>0</v>
      </c>
      <c r="AF59" s="72">
        <f t="shared" si="115"/>
        <v>-33831434.049999997</v>
      </c>
      <c r="AG59" s="72">
        <f t="shared" si="118"/>
        <v>33831434.049999997</v>
      </c>
      <c r="AH59" s="72"/>
      <c r="AI59" s="72"/>
      <c r="AJ59" s="72">
        <f t="shared" si="116"/>
        <v>33831434.049999997</v>
      </c>
      <c r="AK59" s="72">
        <f t="shared" si="117"/>
        <v>0</v>
      </c>
    </row>
    <row r="60" spans="1:37">
      <c r="A60" s="5" t="s">
        <v>31</v>
      </c>
      <c r="B60" s="40">
        <f t="shared" ref="B60:Q60" si="119">SUM(B53:B59)</f>
        <v>325511774.96999985</v>
      </c>
      <c r="C60" s="40">
        <f t="shared" si="119"/>
        <v>0</v>
      </c>
      <c r="D60" s="40">
        <f t="shared" si="119"/>
        <v>0</v>
      </c>
      <c r="E60" s="40">
        <f t="shared" si="119"/>
        <v>0</v>
      </c>
      <c r="F60" s="40">
        <f t="shared" si="119"/>
        <v>0</v>
      </c>
      <c r="G60" s="40">
        <f t="shared" si="119"/>
        <v>15141643.6</v>
      </c>
      <c r="H60" s="40">
        <f t="shared" si="119"/>
        <v>0</v>
      </c>
      <c r="I60" s="40">
        <f t="shared" si="119"/>
        <v>0</v>
      </c>
      <c r="J60" s="40">
        <f t="shared" si="119"/>
        <v>0</v>
      </c>
      <c r="K60" s="40">
        <f t="shared" si="119"/>
        <v>0</v>
      </c>
      <c r="L60" s="40">
        <f t="shared" si="119"/>
        <v>0</v>
      </c>
      <c r="M60" s="40">
        <f t="shared" si="119"/>
        <v>0</v>
      </c>
      <c r="N60" s="40">
        <f t="shared" si="119"/>
        <v>0</v>
      </c>
      <c r="O60" s="40">
        <f t="shared" si="119"/>
        <v>0</v>
      </c>
      <c r="P60" s="40">
        <f t="shared" si="119"/>
        <v>0</v>
      </c>
      <c r="Q60" s="40">
        <f t="shared" si="119"/>
        <v>15141643.6</v>
      </c>
      <c r="R60" s="51">
        <f t="shared" si="13"/>
        <v>340653418.56999987</v>
      </c>
      <c r="S60" s="40">
        <f t="shared" ref="S60:V60" si="120">SUM(S53:S59)</f>
        <v>0</v>
      </c>
      <c r="T60" s="40">
        <f t="shared" si="120"/>
        <v>0</v>
      </c>
      <c r="U60" s="40">
        <f t="shared" si="120"/>
        <v>0</v>
      </c>
      <c r="V60" s="40">
        <f t="shared" si="120"/>
        <v>0</v>
      </c>
      <c r="W60" s="73">
        <f t="shared" si="113"/>
        <v>340653418.56999987</v>
      </c>
      <c r="X60" s="40">
        <f t="shared" ref="X60:AB60" si="121">SUM(X53:X59)</f>
        <v>-52430660.205415428</v>
      </c>
      <c r="Y60" s="40">
        <f t="shared" ref="Y60:AA60" si="122">SUM(Y53:Y59)</f>
        <v>0</v>
      </c>
      <c r="Z60" s="40">
        <f t="shared" si="122"/>
        <v>0</v>
      </c>
      <c r="AA60" s="40">
        <f t="shared" si="122"/>
        <v>0</v>
      </c>
      <c r="AB60" s="40">
        <f t="shared" si="121"/>
        <v>0</v>
      </c>
      <c r="AC60" s="40">
        <f t="shared" ref="AC60:AD60" si="123">SUM(AC53:AC59)</f>
        <v>0</v>
      </c>
      <c r="AD60" s="40">
        <f t="shared" si="123"/>
        <v>0</v>
      </c>
      <c r="AE60" s="40">
        <f t="shared" ref="AE60" si="124">SUM(AE53:AE59)</f>
        <v>-52430660.205415428</v>
      </c>
      <c r="AF60" s="73">
        <f t="shared" si="115"/>
        <v>288222758.36458445</v>
      </c>
      <c r="AG60" s="40">
        <f t="shared" ref="AG60:AI60" si="125">SUM(AG53:AG59)</f>
        <v>-288222758.36458445</v>
      </c>
      <c r="AH60" s="40">
        <f t="shared" si="125"/>
        <v>0</v>
      </c>
      <c r="AI60" s="40">
        <f t="shared" si="125"/>
        <v>0</v>
      </c>
      <c r="AJ60" s="40">
        <f t="shared" ref="AJ60" si="126">SUM(AJ53:AJ59)</f>
        <v>-288222758.36458445</v>
      </c>
      <c r="AK60" s="73">
        <f t="shared" si="117"/>
        <v>0</v>
      </c>
    </row>
    <row r="61" spans="1:37">
      <c r="A61" s="7" t="s">
        <v>32</v>
      </c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</row>
    <row r="62" spans="1:37">
      <c r="A62" s="6" t="s">
        <v>33</v>
      </c>
      <c r="B62" s="38">
        <f>+'Gas 0618'!D62</f>
        <v>0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>
        <f t="shared" si="12"/>
        <v>0</v>
      </c>
      <c r="R62" s="39">
        <f t="shared" si="13"/>
        <v>0</v>
      </c>
      <c r="S62" s="72"/>
      <c r="T62" s="72"/>
      <c r="U62" s="72"/>
      <c r="V62" s="72">
        <f>SUM(S62:U62)</f>
        <v>0</v>
      </c>
      <c r="W62" s="72">
        <f>SUM(R62,V62)</f>
        <v>0</v>
      </c>
      <c r="X62" s="72"/>
      <c r="Y62" s="72"/>
      <c r="Z62" s="72"/>
      <c r="AA62" s="72"/>
      <c r="AB62" s="72"/>
      <c r="AC62" s="72"/>
      <c r="AD62" s="72"/>
      <c r="AE62" s="72">
        <f>SUM(X62:AD62)</f>
        <v>0</v>
      </c>
      <c r="AF62" s="72">
        <f>SUM(W62,AE62)</f>
        <v>0</v>
      </c>
      <c r="AG62" s="72"/>
      <c r="AH62" s="72"/>
      <c r="AI62" s="72"/>
      <c r="AJ62" s="72">
        <f>SUM(AG62:AI62)</f>
        <v>0</v>
      </c>
      <c r="AK62" s="72">
        <f>SUM(AF62,AJ62)</f>
        <v>0</v>
      </c>
    </row>
    <row r="63" spans="1:37">
      <c r="A63" s="5" t="s">
        <v>34</v>
      </c>
      <c r="B63" s="40">
        <f t="shared" ref="B63:Q63" si="127">SUM(B62)</f>
        <v>0</v>
      </c>
      <c r="C63" s="40">
        <f t="shared" si="127"/>
        <v>0</v>
      </c>
      <c r="D63" s="40">
        <f t="shared" si="127"/>
        <v>0</v>
      </c>
      <c r="E63" s="40">
        <f t="shared" si="127"/>
        <v>0</v>
      </c>
      <c r="F63" s="40">
        <f t="shared" si="127"/>
        <v>0</v>
      </c>
      <c r="G63" s="40">
        <f t="shared" si="127"/>
        <v>0</v>
      </c>
      <c r="H63" s="40">
        <f t="shared" si="127"/>
        <v>0</v>
      </c>
      <c r="I63" s="40">
        <f t="shared" si="127"/>
        <v>0</v>
      </c>
      <c r="J63" s="40">
        <f t="shared" si="127"/>
        <v>0</v>
      </c>
      <c r="K63" s="40">
        <f t="shared" si="127"/>
        <v>0</v>
      </c>
      <c r="L63" s="40">
        <f t="shared" si="127"/>
        <v>0</v>
      </c>
      <c r="M63" s="40">
        <f t="shared" si="127"/>
        <v>0</v>
      </c>
      <c r="N63" s="40">
        <f t="shared" si="127"/>
        <v>0</v>
      </c>
      <c r="O63" s="40">
        <f t="shared" si="127"/>
        <v>0</v>
      </c>
      <c r="P63" s="40">
        <f t="shared" si="127"/>
        <v>0</v>
      </c>
      <c r="Q63" s="40">
        <f t="shared" si="127"/>
        <v>0</v>
      </c>
      <c r="R63" s="51">
        <f t="shared" si="13"/>
        <v>0</v>
      </c>
      <c r="S63" s="40">
        <f t="shared" ref="S63:V63" si="128">SUM(S62)</f>
        <v>0</v>
      </c>
      <c r="T63" s="40">
        <f t="shared" si="128"/>
        <v>0</v>
      </c>
      <c r="U63" s="40">
        <f t="shared" si="128"/>
        <v>0</v>
      </c>
      <c r="V63" s="40">
        <f t="shared" si="128"/>
        <v>0</v>
      </c>
      <c r="W63" s="73">
        <f>SUM(R63,V63)</f>
        <v>0</v>
      </c>
      <c r="X63" s="40">
        <f t="shared" ref="X63:AB63" si="129">SUM(X62)</f>
        <v>0</v>
      </c>
      <c r="Y63" s="40">
        <f t="shared" ref="Y63:AA63" si="130">SUM(Y62)</f>
        <v>0</v>
      </c>
      <c r="Z63" s="40">
        <f t="shared" si="130"/>
        <v>0</v>
      </c>
      <c r="AA63" s="40">
        <f t="shared" si="130"/>
        <v>0</v>
      </c>
      <c r="AB63" s="40">
        <f t="shared" si="129"/>
        <v>0</v>
      </c>
      <c r="AC63" s="40">
        <f t="shared" ref="AC63:AE63" si="131">SUM(AC62)</f>
        <v>0</v>
      </c>
      <c r="AD63" s="40">
        <f t="shared" si="131"/>
        <v>0</v>
      </c>
      <c r="AE63" s="40">
        <f t="shared" si="131"/>
        <v>0</v>
      </c>
      <c r="AF63" s="73">
        <f>SUM(W63,AE63)</f>
        <v>0</v>
      </c>
      <c r="AG63" s="40">
        <f t="shared" ref="AG63:AI63" si="132">SUM(AG62)</f>
        <v>0</v>
      </c>
      <c r="AH63" s="40">
        <f t="shared" si="132"/>
        <v>0</v>
      </c>
      <c r="AI63" s="40">
        <f t="shared" si="132"/>
        <v>0</v>
      </c>
      <c r="AJ63" s="40">
        <f t="shared" ref="AJ63" si="133">SUM(AJ62)</f>
        <v>0</v>
      </c>
      <c r="AK63" s="73">
        <f>SUM(AF63,AJ63)</f>
        <v>0</v>
      </c>
    </row>
    <row r="64" spans="1:37">
      <c r="A64" s="7" t="s">
        <v>35</v>
      </c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</row>
    <row r="65" spans="1:37">
      <c r="A65" s="6" t="s">
        <v>36</v>
      </c>
      <c r="B65" s="38">
        <f>+'Gas 0618'!D65</f>
        <v>0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>
        <f t="shared" si="12"/>
        <v>0</v>
      </c>
      <c r="R65" s="44">
        <f t="shared" si="13"/>
        <v>0</v>
      </c>
      <c r="S65" s="72"/>
      <c r="T65" s="72"/>
      <c r="U65" s="72"/>
      <c r="V65" s="72">
        <f>SUM(S65:U65)</f>
        <v>0</v>
      </c>
      <c r="W65" s="75">
        <f t="shared" ref="W65:W96" si="134">SUM(R65,V65)</f>
        <v>0</v>
      </c>
      <c r="X65" s="72"/>
      <c r="Y65" s="72"/>
      <c r="Z65" s="72"/>
      <c r="AA65" s="72"/>
      <c r="AB65" s="72"/>
      <c r="AC65" s="72"/>
      <c r="AD65" s="72"/>
      <c r="AE65" s="72">
        <f>SUM(X65:AD65)</f>
        <v>0</v>
      </c>
      <c r="AF65" s="75">
        <f t="shared" ref="AF65:AF96" si="135">SUM(W65,AE65)</f>
        <v>0</v>
      </c>
      <c r="AG65" s="72"/>
      <c r="AH65" s="72"/>
      <c r="AI65" s="72"/>
      <c r="AJ65" s="72">
        <f>SUM(AG65:AI65)</f>
        <v>0</v>
      </c>
      <c r="AK65" s="75">
        <f t="shared" ref="AK65:AK96" si="136">SUM(AF65,AJ65)</f>
        <v>0</v>
      </c>
    </row>
    <row r="66" spans="1:37">
      <c r="A66" s="6" t="s">
        <v>37</v>
      </c>
      <c r="B66" s="41">
        <f t="shared" ref="B66:Q66" si="137">SUM(B65)</f>
        <v>0</v>
      </c>
      <c r="C66" s="41">
        <f t="shared" si="137"/>
        <v>0</v>
      </c>
      <c r="D66" s="41">
        <f t="shared" si="137"/>
        <v>0</v>
      </c>
      <c r="E66" s="41">
        <f t="shared" si="137"/>
        <v>0</v>
      </c>
      <c r="F66" s="41">
        <f t="shared" si="137"/>
        <v>0</v>
      </c>
      <c r="G66" s="41">
        <f t="shared" si="137"/>
        <v>0</v>
      </c>
      <c r="H66" s="41">
        <f t="shared" si="137"/>
        <v>0</v>
      </c>
      <c r="I66" s="41">
        <f t="shared" si="137"/>
        <v>0</v>
      </c>
      <c r="J66" s="41">
        <f t="shared" si="137"/>
        <v>0</v>
      </c>
      <c r="K66" s="41">
        <f t="shared" si="137"/>
        <v>0</v>
      </c>
      <c r="L66" s="41">
        <f t="shared" si="137"/>
        <v>0</v>
      </c>
      <c r="M66" s="41">
        <f t="shared" si="137"/>
        <v>0</v>
      </c>
      <c r="N66" s="41">
        <f t="shared" si="137"/>
        <v>0</v>
      </c>
      <c r="O66" s="41">
        <f t="shared" si="137"/>
        <v>0</v>
      </c>
      <c r="P66" s="41">
        <f t="shared" si="137"/>
        <v>0</v>
      </c>
      <c r="Q66" s="41">
        <f t="shared" si="137"/>
        <v>0</v>
      </c>
      <c r="R66" s="39">
        <f t="shared" si="13"/>
        <v>0</v>
      </c>
      <c r="S66" s="41">
        <f t="shared" ref="S66:V66" si="138">SUM(S65)</f>
        <v>0</v>
      </c>
      <c r="T66" s="41">
        <f t="shared" si="138"/>
        <v>0</v>
      </c>
      <c r="U66" s="41">
        <f t="shared" si="138"/>
        <v>0</v>
      </c>
      <c r="V66" s="41">
        <f t="shared" si="138"/>
        <v>0</v>
      </c>
      <c r="W66" s="72">
        <f t="shared" si="134"/>
        <v>0</v>
      </c>
      <c r="X66" s="41">
        <f t="shared" ref="X66:AB66" si="139">SUM(X65)</f>
        <v>0</v>
      </c>
      <c r="Y66" s="41">
        <f t="shared" ref="Y66:AA66" si="140">SUM(Y65)</f>
        <v>0</v>
      </c>
      <c r="Z66" s="41">
        <f t="shared" si="140"/>
        <v>0</v>
      </c>
      <c r="AA66" s="41">
        <f t="shared" si="140"/>
        <v>0</v>
      </c>
      <c r="AB66" s="41">
        <f t="shared" si="139"/>
        <v>0</v>
      </c>
      <c r="AC66" s="41">
        <f t="shared" ref="AC66:AE66" si="141">SUM(AC65)</f>
        <v>0</v>
      </c>
      <c r="AD66" s="41">
        <f t="shared" si="141"/>
        <v>0</v>
      </c>
      <c r="AE66" s="41">
        <f t="shared" si="141"/>
        <v>0</v>
      </c>
      <c r="AF66" s="72">
        <f t="shared" si="135"/>
        <v>0</v>
      </c>
      <c r="AG66" s="41">
        <f t="shared" ref="AG66:AI66" si="142">SUM(AG65)</f>
        <v>0</v>
      </c>
      <c r="AH66" s="41">
        <f t="shared" si="142"/>
        <v>0</v>
      </c>
      <c r="AI66" s="41">
        <f t="shared" si="142"/>
        <v>0</v>
      </c>
      <c r="AJ66" s="41">
        <f t="shared" ref="AJ66" si="143">SUM(AJ65)</f>
        <v>0</v>
      </c>
      <c r="AK66" s="72">
        <f t="shared" si="136"/>
        <v>0</v>
      </c>
    </row>
    <row r="67" spans="1:37">
      <c r="A67" s="10" t="s">
        <v>38</v>
      </c>
      <c r="B67" s="42">
        <f t="shared" ref="B67:Q67" si="144">B66+B63+B60+B51</f>
        <v>325511774.96999985</v>
      </c>
      <c r="C67" s="42">
        <f t="shared" si="144"/>
        <v>0</v>
      </c>
      <c r="D67" s="42">
        <f t="shared" si="144"/>
        <v>0</v>
      </c>
      <c r="E67" s="42">
        <f t="shared" si="144"/>
        <v>0</v>
      </c>
      <c r="F67" s="42">
        <f t="shared" si="144"/>
        <v>0</v>
      </c>
      <c r="G67" s="42">
        <f t="shared" si="144"/>
        <v>15141643.6</v>
      </c>
      <c r="H67" s="42">
        <f t="shared" si="144"/>
        <v>0</v>
      </c>
      <c r="I67" s="42">
        <f t="shared" si="144"/>
        <v>0</v>
      </c>
      <c r="J67" s="42">
        <f t="shared" si="144"/>
        <v>0</v>
      </c>
      <c r="K67" s="42">
        <f t="shared" si="144"/>
        <v>0</v>
      </c>
      <c r="L67" s="42">
        <f t="shared" si="144"/>
        <v>0</v>
      </c>
      <c r="M67" s="42">
        <f t="shared" si="144"/>
        <v>0</v>
      </c>
      <c r="N67" s="42">
        <f t="shared" si="144"/>
        <v>0</v>
      </c>
      <c r="O67" s="42">
        <f t="shared" si="144"/>
        <v>0</v>
      </c>
      <c r="P67" s="42">
        <f t="shared" si="144"/>
        <v>0</v>
      </c>
      <c r="Q67" s="42">
        <f t="shared" si="144"/>
        <v>15141643.6</v>
      </c>
      <c r="R67" s="54">
        <f t="shared" si="13"/>
        <v>340653418.56999987</v>
      </c>
      <c r="S67" s="42">
        <f t="shared" ref="S67:V67" si="145">S66+S63+S60+S51</f>
        <v>0</v>
      </c>
      <c r="T67" s="42">
        <f t="shared" si="145"/>
        <v>0</v>
      </c>
      <c r="U67" s="42">
        <f t="shared" si="145"/>
        <v>0</v>
      </c>
      <c r="V67" s="42">
        <f t="shared" si="145"/>
        <v>0</v>
      </c>
      <c r="W67" s="74">
        <f t="shared" si="134"/>
        <v>340653418.56999987</v>
      </c>
      <c r="X67" s="42">
        <f t="shared" ref="X67:AB67" si="146">X66+X63+X60+X51</f>
        <v>-52430660.205415428</v>
      </c>
      <c r="Y67" s="42">
        <f t="shared" ref="Y67:AA67" si="147">Y66+Y63+Y60+Y51</f>
        <v>0</v>
      </c>
      <c r="Z67" s="42">
        <f t="shared" si="147"/>
        <v>0</v>
      </c>
      <c r="AA67" s="42">
        <f t="shared" si="147"/>
        <v>0</v>
      </c>
      <c r="AB67" s="42">
        <f t="shared" si="146"/>
        <v>0</v>
      </c>
      <c r="AC67" s="42">
        <f t="shared" ref="AC67:AE67" si="148">AC66+AC63+AC60+AC51</f>
        <v>0</v>
      </c>
      <c r="AD67" s="42">
        <f t="shared" si="148"/>
        <v>0</v>
      </c>
      <c r="AE67" s="42">
        <f t="shared" si="148"/>
        <v>-52430660.205415428</v>
      </c>
      <c r="AF67" s="74">
        <f t="shared" si="135"/>
        <v>288222758.36458445</v>
      </c>
      <c r="AG67" s="42">
        <f t="shared" ref="AG67:AI67" si="149">AG66+AG63+AG60+AG51</f>
        <v>-288222758.36458445</v>
      </c>
      <c r="AH67" s="42">
        <f t="shared" si="149"/>
        <v>0</v>
      </c>
      <c r="AI67" s="42">
        <f t="shared" si="149"/>
        <v>0</v>
      </c>
      <c r="AJ67" s="42">
        <f t="shared" ref="AJ67" si="150">AJ66+AJ63+AJ60+AJ51</f>
        <v>-288222758.36458445</v>
      </c>
      <c r="AK67" s="74">
        <f t="shared" si="136"/>
        <v>0</v>
      </c>
    </row>
    <row r="68" spans="1:37">
      <c r="A68" s="6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>
        <f t="shared" si="12"/>
        <v>0</v>
      </c>
      <c r="R68" s="44">
        <f t="shared" si="13"/>
        <v>0</v>
      </c>
      <c r="S68" s="75"/>
      <c r="T68" s="75"/>
      <c r="U68" s="75"/>
      <c r="V68" s="75">
        <f>SUM(S68:U68)</f>
        <v>0</v>
      </c>
      <c r="W68" s="75">
        <f t="shared" si="134"/>
        <v>0</v>
      </c>
      <c r="X68" s="75"/>
      <c r="Y68" s="75"/>
      <c r="Z68" s="75"/>
      <c r="AA68" s="75"/>
      <c r="AB68" s="75"/>
      <c r="AC68" s="75"/>
      <c r="AD68" s="75"/>
      <c r="AE68" s="75">
        <f>SUM(X68:AD68)</f>
        <v>0</v>
      </c>
      <c r="AF68" s="75">
        <f t="shared" si="135"/>
        <v>0</v>
      </c>
      <c r="AG68" s="75"/>
      <c r="AH68" s="75"/>
      <c r="AI68" s="75"/>
      <c r="AJ68" s="75">
        <f>SUM(AG68:AI68)</f>
        <v>0</v>
      </c>
      <c r="AK68" s="75">
        <f t="shared" si="136"/>
        <v>0</v>
      </c>
    </row>
    <row r="69" spans="1:37" ht="15.75" thickBot="1">
      <c r="A69" s="9" t="s">
        <v>39</v>
      </c>
      <c r="B69" s="45">
        <f>B45-B67</f>
        <v>582558762.9000001</v>
      </c>
      <c r="C69" s="45">
        <f t="shared" ref="C69:Q69" si="151">C45-C67</f>
        <v>23282.892899999999</v>
      </c>
      <c r="D69" s="45">
        <f t="shared" si="151"/>
        <v>-360586.96999999974</v>
      </c>
      <c r="E69" s="45">
        <f t="shared" si="151"/>
        <v>0</v>
      </c>
      <c r="F69" s="45">
        <f t="shared" si="151"/>
        <v>0</v>
      </c>
      <c r="G69" s="45">
        <f t="shared" si="151"/>
        <v>-90546659.518753052</v>
      </c>
      <c r="H69" s="45">
        <f t="shared" si="151"/>
        <v>0</v>
      </c>
      <c r="I69" s="45">
        <f t="shared" si="151"/>
        <v>0</v>
      </c>
      <c r="J69" s="45">
        <f t="shared" si="151"/>
        <v>0</v>
      </c>
      <c r="K69" s="45">
        <f t="shared" si="151"/>
        <v>0</v>
      </c>
      <c r="L69" s="45">
        <f t="shared" si="151"/>
        <v>0</v>
      </c>
      <c r="M69" s="45">
        <f t="shared" si="151"/>
        <v>0</v>
      </c>
      <c r="N69" s="45">
        <f t="shared" si="151"/>
        <v>0</v>
      </c>
      <c r="O69" s="45">
        <f t="shared" si="151"/>
        <v>0</v>
      </c>
      <c r="P69" s="45">
        <f t="shared" si="151"/>
        <v>0</v>
      </c>
      <c r="Q69" s="45">
        <f t="shared" si="151"/>
        <v>-90883963.59585306</v>
      </c>
      <c r="R69" s="46">
        <f t="shared" si="13"/>
        <v>491674799.30414701</v>
      </c>
      <c r="S69" s="76">
        <f t="shared" ref="S69:V69" si="152">S45-S67</f>
        <v>0</v>
      </c>
      <c r="T69" s="76">
        <f t="shared" si="152"/>
        <v>0</v>
      </c>
      <c r="U69" s="76">
        <f t="shared" si="152"/>
        <v>0</v>
      </c>
      <c r="V69" s="76">
        <f t="shared" si="152"/>
        <v>0</v>
      </c>
      <c r="W69" s="77">
        <f t="shared" si="134"/>
        <v>491674799.30414701</v>
      </c>
      <c r="X69" s="76">
        <f t="shared" ref="X69:AB69" si="153">X45-X67</f>
        <v>-17627616.34945111</v>
      </c>
      <c r="Y69" s="76">
        <f t="shared" ref="Y69:AA69" si="154">Y45-Y67</f>
        <v>0</v>
      </c>
      <c r="Z69" s="76">
        <f t="shared" si="154"/>
        <v>0</v>
      </c>
      <c r="AA69" s="76">
        <f t="shared" si="154"/>
        <v>0</v>
      </c>
      <c r="AB69" s="76">
        <f t="shared" si="153"/>
        <v>0</v>
      </c>
      <c r="AC69" s="76">
        <f t="shared" ref="AC69:AE69" si="155">AC45-AC67</f>
        <v>0</v>
      </c>
      <c r="AD69" s="76">
        <f t="shared" si="155"/>
        <v>0</v>
      </c>
      <c r="AE69" s="76">
        <f t="shared" si="155"/>
        <v>-17627616.34945111</v>
      </c>
      <c r="AF69" s="77">
        <f t="shared" si="135"/>
        <v>474047182.95469588</v>
      </c>
      <c r="AG69" s="76">
        <f t="shared" ref="AG69:AI69" si="156">AG45-AG67</f>
        <v>-14709572.10701853</v>
      </c>
      <c r="AH69" s="76">
        <f t="shared" si="156"/>
        <v>-10461912.878863415</v>
      </c>
      <c r="AI69" s="76">
        <f t="shared" si="156"/>
        <v>0</v>
      </c>
      <c r="AJ69" s="76">
        <f t="shared" ref="AJ69" si="157">AJ45-AJ67</f>
        <v>-25171484.985881865</v>
      </c>
      <c r="AK69" s="77">
        <f t="shared" si="136"/>
        <v>448875697.96881402</v>
      </c>
    </row>
    <row r="70" spans="1:37" ht="15.75" thickTop="1">
      <c r="A70" s="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>
        <f t="shared" si="12"/>
        <v>0</v>
      </c>
      <c r="R70" s="37">
        <f t="shared" si="13"/>
        <v>0</v>
      </c>
      <c r="S70" s="70"/>
      <c r="T70" s="70"/>
      <c r="U70" s="70"/>
      <c r="V70" s="70">
        <f t="shared" ref="V70:V101" si="158">SUM(S70:U70)</f>
        <v>0</v>
      </c>
      <c r="W70" s="70">
        <f t="shared" si="134"/>
        <v>0</v>
      </c>
      <c r="X70" s="70"/>
      <c r="Y70" s="70"/>
      <c r="Z70" s="70"/>
      <c r="AA70" s="70"/>
      <c r="AB70" s="70"/>
      <c r="AC70" s="70"/>
      <c r="AD70" s="70"/>
      <c r="AE70" s="70">
        <f t="shared" ref="AE70:AE101" si="159">SUM(X70:AD70)</f>
        <v>0</v>
      </c>
      <c r="AF70" s="70">
        <f t="shared" si="135"/>
        <v>0</v>
      </c>
      <c r="AG70" s="70"/>
      <c r="AH70" s="70"/>
      <c r="AI70" s="70"/>
      <c r="AJ70" s="70">
        <f t="shared" ref="AJ70:AJ101" si="160">SUM(AG70:AI70)</f>
        <v>0</v>
      </c>
      <c r="AK70" s="70">
        <f t="shared" si="136"/>
        <v>0</v>
      </c>
    </row>
    <row r="71" spans="1:37">
      <c r="A71" s="10" t="s">
        <v>40</v>
      </c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>
        <f t="shared" si="12"/>
        <v>0</v>
      </c>
      <c r="R71" s="37">
        <f t="shared" si="13"/>
        <v>0</v>
      </c>
      <c r="S71" s="70"/>
      <c r="T71" s="70"/>
      <c r="U71" s="70"/>
      <c r="V71" s="70">
        <f t="shared" si="158"/>
        <v>0</v>
      </c>
      <c r="W71" s="70">
        <f t="shared" si="134"/>
        <v>0</v>
      </c>
      <c r="X71" s="70"/>
      <c r="Y71" s="70"/>
      <c r="Z71" s="70"/>
      <c r="AA71" s="70"/>
      <c r="AB71" s="70"/>
      <c r="AC71" s="70"/>
      <c r="AD71" s="70"/>
      <c r="AE71" s="70">
        <f t="shared" si="159"/>
        <v>0</v>
      </c>
      <c r="AF71" s="70">
        <f t="shared" si="135"/>
        <v>0</v>
      </c>
      <c r="AG71" s="70"/>
      <c r="AH71" s="70"/>
      <c r="AI71" s="70"/>
      <c r="AJ71" s="70">
        <f t="shared" si="160"/>
        <v>0</v>
      </c>
      <c r="AK71" s="70">
        <f t="shared" si="136"/>
        <v>0</v>
      </c>
    </row>
    <row r="72" spans="1:37">
      <c r="A72" s="5" t="s">
        <v>41</v>
      </c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>
        <f t="shared" si="12"/>
        <v>0</v>
      </c>
      <c r="R72" s="37">
        <f t="shared" si="13"/>
        <v>0</v>
      </c>
      <c r="S72" s="70"/>
      <c r="T72" s="70"/>
      <c r="U72" s="70"/>
      <c r="V72" s="70">
        <f t="shared" si="158"/>
        <v>0</v>
      </c>
      <c r="W72" s="70">
        <f t="shared" si="134"/>
        <v>0</v>
      </c>
      <c r="X72" s="70"/>
      <c r="Y72" s="70"/>
      <c r="Z72" s="70"/>
      <c r="AA72" s="70"/>
      <c r="AB72" s="70"/>
      <c r="AC72" s="70"/>
      <c r="AD72" s="70"/>
      <c r="AE72" s="70">
        <f t="shared" si="159"/>
        <v>0</v>
      </c>
      <c r="AF72" s="70">
        <f t="shared" si="135"/>
        <v>0</v>
      </c>
      <c r="AG72" s="70"/>
      <c r="AH72" s="70"/>
      <c r="AI72" s="70"/>
      <c r="AJ72" s="70">
        <f t="shared" si="160"/>
        <v>0</v>
      </c>
      <c r="AK72" s="70">
        <f t="shared" si="136"/>
        <v>0</v>
      </c>
    </row>
    <row r="73" spans="1:37">
      <c r="A73" s="7" t="s">
        <v>158</v>
      </c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>
        <f t="shared" si="12"/>
        <v>0</v>
      </c>
      <c r="R73" s="37">
        <f t="shared" si="13"/>
        <v>0</v>
      </c>
      <c r="S73" s="70"/>
      <c r="T73" s="70"/>
      <c r="U73" s="70"/>
      <c r="V73" s="70">
        <f t="shared" si="158"/>
        <v>0</v>
      </c>
      <c r="W73" s="70">
        <f t="shared" si="134"/>
        <v>0</v>
      </c>
      <c r="X73" s="70"/>
      <c r="Y73" s="70"/>
      <c r="Z73" s="70"/>
      <c r="AA73" s="70"/>
      <c r="AB73" s="70"/>
      <c r="AC73" s="70"/>
      <c r="AD73" s="70"/>
      <c r="AE73" s="70">
        <f t="shared" si="159"/>
        <v>0</v>
      </c>
      <c r="AF73" s="70">
        <f t="shared" si="135"/>
        <v>0</v>
      </c>
      <c r="AG73" s="70"/>
      <c r="AH73" s="70"/>
      <c r="AI73" s="70"/>
      <c r="AJ73" s="70">
        <f t="shared" si="160"/>
        <v>0</v>
      </c>
      <c r="AK73" s="70">
        <f t="shared" si="136"/>
        <v>0</v>
      </c>
    </row>
    <row r="74" spans="1:37">
      <c r="A74" s="5" t="s">
        <v>159</v>
      </c>
      <c r="B74" s="38">
        <f>+'Gas 0618'!D74</f>
        <v>0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>
        <f t="shared" si="12"/>
        <v>0</v>
      </c>
      <c r="R74" s="39">
        <f t="shared" si="13"/>
        <v>0</v>
      </c>
      <c r="S74" s="72"/>
      <c r="T74" s="72"/>
      <c r="U74" s="72"/>
      <c r="V74" s="72">
        <f t="shared" si="158"/>
        <v>0</v>
      </c>
      <c r="W74" s="72">
        <f t="shared" si="134"/>
        <v>0</v>
      </c>
      <c r="X74" s="72"/>
      <c r="Y74" s="72"/>
      <c r="Z74" s="72"/>
      <c r="AA74" s="72"/>
      <c r="AB74" s="72"/>
      <c r="AC74" s="72"/>
      <c r="AD74" s="72"/>
      <c r="AE74" s="72">
        <f t="shared" si="159"/>
        <v>0</v>
      </c>
      <c r="AF74" s="72">
        <f t="shared" si="135"/>
        <v>0</v>
      </c>
      <c r="AG74" s="72"/>
      <c r="AH74" s="72"/>
      <c r="AI74" s="72"/>
      <c r="AJ74" s="72">
        <f t="shared" si="160"/>
        <v>0</v>
      </c>
      <c r="AK74" s="72">
        <f t="shared" si="136"/>
        <v>0</v>
      </c>
    </row>
    <row r="75" spans="1:37">
      <c r="A75" s="5" t="s">
        <v>160</v>
      </c>
      <c r="B75" s="38">
        <f>+'Gas 0618'!D75</f>
        <v>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>
        <f t="shared" si="12"/>
        <v>0</v>
      </c>
      <c r="R75" s="39">
        <f t="shared" si="13"/>
        <v>0</v>
      </c>
      <c r="S75" s="72"/>
      <c r="T75" s="72"/>
      <c r="U75" s="72"/>
      <c r="V75" s="72">
        <f t="shared" si="158"/>
        <v>0</v>
      </c>
      <c r="W75" s="72">
        <f t="shared" si="134"/>
        <v>0</v>
      </c>
      <c r="X75" s="72"/>
      <c r="Y75" s="72"/>
      <c r="Z75" s="72"/>
      <c r="AA75" s="72"/>
      <c r="AB75" s="72"/>
      <c r="AC75" s="72"/>
      <c r="AD75" s="72"/>
      <c r="AE75" s="72">
        <f t="shared" si="159"/>
        <v>0</v>
      </c>
      <c r="AF75" s="72">
        <f t="shared" si="135"/>
        <v>0</v>
      </c>
      <c r="AG75" s="72"/>
      <c r="AH75" s="72"/>
      <c r="AI75" s="72"/>
      <c r="AJ75" s="72">
        <f t="shared" si="160"/>
        <v>0</v>
      </c>
      <c r="AK75" s="72">
        <f t="shared" si="136"/>
        <v>0</v>
      </c>
    </row>
    <row r="76" spans="1:37">
      <c r="A76" s="5" t="s">
        <v>161</v>
      </c>
      <c r="B76" s="38">
        <f>+'Gas 0618'!D76</f>
        <v>0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>
        <f t="shared" si="12"/>
        <v>0</v>
      </c>
      <c r="R76" s="39">
        <f t="shared" si="13"/>
        <v>0</v>
      </c>
      <c r="S76" s="72"/>
      <c r="T76" s="72"/>
      <c r="U76" s="72"/>
      <c r="V76" s="72">
        <f t="shared" si="158"/>
        <v>0</v>
      </c>
      <c r="W76" s="72">
        <f t="shared" si="134"/>
        <v>0</v>
      </c>
      <c r="X76" s="72"/>
      <c r="Y76" s="72"/>
      <c r="Z76" s="72"/>
      <c r="AA76" s="72"/>
      <c r="AB76" s="72"/>
      <c r="AC76" s="72"/>
      <c r="AD76" s="72"/>
      <c r="AE76" s="72">
        <f t="shared" si="159"/>
        <v>0</v>
      </c>
      <c r="AF76" s="72">
        <f t="shared" si="135"/>
        <v>0</v>
      </c>
      <c r="AG76" s="72"/>
      <c r="AH76" s="72"/>
      <c r="AI76" s="72"/>
      <c r="AJ76" s="72">
        <f t="shared" si="160"/>
        <v>0</v>
      </c>
      <c r="AK76" s="72">
        <f t="shared" si="136"/>
        <v>0</v>
      </c>
    </row>
    <row r="77" spans="1:37">
      <c r="A77" s="5" t="s">
        <v>162</v>
      </c>
      <c r="B77" s="38">
        <f>+'Gas 0618'!D77</f>
        <v>0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>
        <f t="shared" si="12"/>
        <v>0</v>
      </c>
      <c r="R77" s="39">
        <f t="shared" si="13"/>
        <v>0</v>
      </c>
      <c r="S77" s="72"/>
      <c r="T77" s="72"/>
      <c r="U77" s="72"/>
      <c r="V77" s="72">
        <f t="shared" si="158"/>
        <v>0</v>
      </c>
      <c r="W77" s="72">
        <f t="shared" si="134"/>
        <v>0</v>
      </c>
      <c r="X77" s="72"/>
      <c r="Y77" s="72"/>
      <c r="Z77" s="72"/>
      <c r="AA77" s="72"/>
      <c r="AB77" s="72"/>
      <c r="AC77" s="72"/>
      <c r="AD77" s="72"/>
      <c r="AE77" s="72">
        <f t="shared" si="159"/>
        <v>0</v>
      </c>
      <c r="AF77" s="72">
        <f t="shared" si="135"/>
        <v>0</v>
      </c>
      <c r="AG77" s="72"/>
      <c r="AH77" s="72"/>
      <c r="AI77" s="72"/>
      <c r="AJ77" s="72">
        <f t="shared" si="160"/>
        <v>0</v>
      </c>
      <c r="AK77" s="72">
        <f t="shared" si="136"/>
        <v>0</v>
      </c>
    </row>
    <row r="78" spans="1:37">
      <c r="A78" s="5" t="s">
        <v>163</v>
      </c>
      <c r="B78" s="38">
        <f>+'Gas 0618'!D78</f>
        <v>0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>
        <f t="shared" si="12"/>
        <v>0</v>
      </c>
      <c r="R78" s="39">
        <f t="shared" si="13"/>
        <v>0</v>
      </c>
      <c r="S78" s="72"/>
      <c r="T78" s="72"/>
      <c r="U78" s="72"/>
      <c r="V78" s="72">
        <f t="shared" si="158"/>
        <v>0</v>
      </c>
      <c r="W78" s="72">
        <f t="shared" si="134"/>
        <v>0</v>
      </c>
      <c r="X78" s="72"/>
      <c r="Y78" s="72"/>
      <c r="Z78" s="72"/>
      <c r="AA78" s="72"/>
      <c r="AB78" s="72"/>
      <c r="AC78" s="72"/>
      <c r="AD78" s="72"/>
      <c r="AE78" s="72">
        <f t="shared" si="159"/>
        <v>0</v>
      </c>
      <c r="AF78" s="72">
        <f t="shared" si="135"/>
        <v>0</v>
      </c>
      <c r="AG78" s="72"/>
      <c r="AH78" s="72"/>
      <c r="AI78" s="72"/>
      <c r="AJ78" s="72">
        <f t="shared" si="160"/>
        <v>0</v>
      </c>
      <c r="AK78" s="72">
        <f t="shared" si="136"/>
        <v>0</v>
      </c>
    </row>
    <row r="79" spans="1:37">
      <c r="A79" s="5" t="s">
        <v>164</v>
      </c>
      <c r="B79" s="38">
        <f>+'Gas 0618'!D79</f>
        <v>0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>
        <f t="shared" ref="Q79:Q142" si="161">SUM(C79:P79)</f>
        <v>0</v>
      </c>
      <c r="R79" s="39">
        <f t="shared" ref="R79:R142" si="162">SUM(B79,Q79)</f>
        <v>0</v>
      </c>
      <c r="S79" s="72"/>
      <c r="T79" s="72"/>
      <c r="U79" s="72"/>
      <c r="V79" s="72">
        <f t="shared" si="158"/>
        <v>0</v>
      </c>
      <c r="W79" s="72">
        <f t="shared" si="134"/>
        <v>0</v>
      </c>
      <c r="X79" s="72"/>
      <c r="Y79" s="72"/>
      <c r="Z79" s="72"/>
      <c r="AA79" s="72"/>
      <c r="AB79" s="72"/>
      <c r="AC79" s="72"/>
      <c r="AD79" s="72"/>
      <c r="AE79" s="72">
        <f t="shared" si="159"/>
        <v>0</v>
      </c>
      <c r="AF79" s="72">
        <f t="shared" si="135"/>
        <v>0</v>
      </c>
      <c r="AG79" s="72"/>
      <c r="AH79" s="72"/>
      <c r="AI79" s="72"/>
      <c r="AJ79" s="72">
        <f t="shared" si="160"/>
        <v>0</v>
      </c>
      <c r="AK79" s="72">
        <f t="shared" si="136"/>
        <v>0</v>
      </c>
    </row>
    <row r="80" spans="1:37">
      <c r="A80" s="5" t="s">
        <v>165</v>
      </c>
      <c r="B80" s="38">
        <f>+'Gas 0618'!D80</f>
        <v>0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>
        <f t="shared" si="161"/>
        <v>0</v>
      </c>
      <c r="R80" s="39">
        <f t="shared" si="162"/>
        <v>0</v>
      </c>
      <c r="S80" s="72"/>
      <c r="T80" s="72"/>
      <c r="U80" s="72"/>
      <c r="V80" s="72">
        <f t="shared" si="158"/>
        <v>0</v>
      </c>
      <c r="W80" s="72">
        <f t="shared" si="134"/>
        <v>0</v>
      </c>
      <c r="X80" s="72"/>
      <c r="Y80" s="72"/>
      <c r="Z80" s="72"/>
      <c r="AA80" s="72"/>
      <c r="AB80" s="72"/>
      <c r="AC80" s="72"/>
      <c r="AD80" s="72"/>
      <c r="AE80" s="72">
        <f t="shared" si="159"/>
        <v>0</v>
      </c>
      <c r="AF80" s="72">
        <f t="shared" si="135"/>
        <v>0</v>
      </c>
      <c r="AG80" s="72"/>
      <c r="AH80" s="72"/>
      <c r="AI80" s="72"/>
      <c r="AJ80" s="72">
        <f t="shared" si="160"/>
        <v>0</v>
      </c>
      <c r="AK80" s="72">
        <f t="shared" si="136"/>
        <v>0</v>
      </c>
    </row>
    <row r="81" spans="1:37">
      <c r="A81" s="5" t="s">
        <v>166</v>
      </c>
      <c r="B81" s="38">
        <f>+'Gas 0618'!D81</f>
        <v>0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>
        <f t="shared" si="161"/>
        <v>0</v>
      </c>
      <c r="R81" s="39">
        <f t="shared" si="162"/>
        <v>0</v>
      </c>
      <c r="S81" s="72"/>
      <c r="T81" s="72"/>
      <c r="U81" s="72"/>
      <c r="V81" s="72">
        <f t="shared" si="158"/>
        <v>0</v>
      </c>
      <c r="W81" s="72">
        <f t="shared" si="134"/>
        <v>0</v>
      </c>
      <c r="X81" s="72"/>
      <c r="Y81" s="72"/>
      <c r="Z81" s="72"/>
      <c r="AA81" s="72"/>
      <c r="AB81" s="72"/>
      <c r="AC81" s="72"/>
      <c r="AD81" s="72"/>
      <c r="AE81" s="72">
        <f t="shared" si="159"/>
        <v>0</v>
      </c>
      <c r="AF81" s="72">
        <f t="shared" si="135"/>
        <v>0</v>
      </c>
      <c r="AG81" s="72"/>
      <c r="AH81" s="72"/>
      <c r="AI81" s="72"/>
      <c r="AJ81" s="72">
        <f t="shared" si="160"/>
        <v>0</v>
      </c>
      <c r="AK81" s="72">
        <f t="shared" si="136"/>
        <v>0</v>
      </c>
    </row>
    <row r="82" spans="1:37">
      <c r="A82" s="5" t="s">
        <v>167</v>
      </c>
      <c r="B82" s="38">
        <f>+'Gas 0618'!D82</f>
        <v>0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>
        <f t="shared" si="161"/>
        <v>0</v>
      </c>
      <c r="R82" s="39">
        <f t="shared" si="162"/>
        <v>0</v>
      </c>
      <c r="S82" s="72"/>
      <c r="T82" s="72"/>
      <c r="U82" s="72"/>
      <c r="V82" s="72">
        <f t="shared" si="158"/>
        <v>0</v>
      </c>
      <c r="W82" s="72">
        <f t="shared" si="134"/>
        <v>0</v>
      </c>
      <c r="X82" s="72"/>
      <c r="Y82" s="72"/>
      <c r="Z82" s="72"/>
      <c r="AA82" s="72"/>
      <c r="AB82" s="72"/>
      <c r="AC82" s="72"/>
      <c r="AD82" s="72"/>
      <c r="AE82" s="72">
        <f t="shared" si="159"/>
        <v>0</v>
      </c>
      <c r="AF82" s="72">
        <f t="shared" si="135"/>
        <v>0</v>
      </c>
      <c r="AG82" s="72"/>
      <c r="AH82" s="72"/>
      <c r="AI82" s="72"/>
      <c r="AJ82" s="72">
        <f t="shared" si="160"/>
        <v>0</v>
      </c>
      <c r="AK82" s="72">
        <f t="shared" si="136"/>
        <v>0</v>
      </c>
    </row>
    <row r="83" spans="1:37">
      <c r="A83" s="5" t="s">
        <v>168</v>
      </c>
      <c r="B83" s="38">
        <f>+'Gas 0618'!D83</f>
        <v>0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>
        <f t="shared" si="161"/>
        <v>0</v>
      </c>
      <c r="R83" s="39">
        <f t="shared" si="162"/>
        <v>0</v>
      </c>
      <c r="S83" s="72"/>
      <c r="T83" s="72"/>
      <c r="U83" s="72"/>
      <c r="V83" s="72">
        <f t="shared" si="158"/>
        <v>0</v>
      </c>
      <c r="W83" s="72">
        <f t="shared" si="134"/>
        <v>0</v>
      </c>
      <c r="X83" s="72"/>
      <c r="Y83" s="72"/>
      <c r="Z83" s="72"/>
      <c r="AA83" s="72"/>
      <c r="AB83" s="72"/>
      <c r="AC83" s="72"/>
      <c r="AD83" s="72"/>
      <c r="AE83" s="72">
        <f t="shared" si="159"/>
        <v>0</v>
      </c>
      <c r="AF83" s="72">
        <f t="shared" si="135"/>
        <v>0</v>
      </c>
      <c r="AG83" s="72"/>
      <c r="AH83" s="72"/>
      <c r="AI83" s="72"/>
      <c r="AJ83" s="72">
        <f t="shared" si="160"/>
        <v>0</v>
      </c>
      <c r="AK83" s="72">
        <f t="shared" si="136"/>
        <v>0</v>
      </c>
    </row>
    <row r="84" spans="1:37">
      <c r="A84" s="5" t="s">
        <v>169</v>
      </c>
      <c r="B84" s="38">
        <f>+'Gas 0618'!D84</f>
        <v>0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>
        <f t="shared" si="161"/>
        <v>0</v>
      </c>
      <c r="R84" s="39">
        <f t="shared" si="162"/>
        <v>0</v>
      </c>
      <c r="S84" s="72"/>
      <c r="T84" s="72"/>
      <c r="U84" s="72"/>
      <c r="V84" s="72">
        <f t="shared" si="158"/>
        <v>0</v>
      </c>
      <c r="W84" s="72">
        <f t="shared" si="134"/>
        <v>0</v>
      </c>
      <c r="X84" s="72"/>
      <c r="Y84" s="72"/>
      <c r="Z84" s="72"/>
      <c r="AA84" s="72"/>
      <c r="AB84" s="72"/>
      <c r="AC84" s="72"/>
      <c r="AD84" s="72"/>
      <c r="AE84" s="72">
        <f t="shared" si="159"/>
        <v>0</v>
      </c>
      <c r="AF84" s="72">
        <f t="shared" si="135"/>
        <v>0</v>
      </c>
      <c r="AG84" s="72"/>
      <c r="AH84" s="72"/>
      <c r="AI84" s="72"/>
      <c r="AJ84" s="72">
        <f t="shared" si="160"/>
        <v>0</v>
      </c>
      <c r="AK84" s="72">
        <f t="shared" si="136"/>
        <v>0</v>
      </c>
    </row>
    <row r="85" spans="1:37">
      <c r="A85" s="5" t="s">
        <v>170</v>
      </c>
      <c r="B85" s="38">
        <f>+'Gas 0618'!D85</f>
        <v>0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>
        <f t="shared" si="161"/>
        <v>0</v>
      </c>
      <c r="R85" s="39">
        <f t="shared" si="162"/>
        <v>0</v>
      </c>
      <c r="S85" s="72"/>
      <c r="T85" s="72"/>
      <c r="U85" s="72"/>
      <c r="V85" s="72">
        <f t="shared" si="158"/>
        <v>0</v>
      </c>
      <c r="W85" s="72">
        <f t="shared" si="134"/>
        <v>0</v>
      </c>
      <c r="X85" s="72"/>
      <c r="Y85" s="72"/>
      <c r="Z85" s="72"/>
      <c r="AA85" s="72"/>
      <c r="AB85" s="72"/>
      <c r="AC85" s="72"/>
      <c r="AD85" s="72"/>
      <c r="AE85" s="72">
        <f t="shared" si="159"/>
        <v>0</v>
      </c>
      <c r="AF85" s="72">
        <f t="shared" si="135"/>
        <v>0</v>
      </c>
      <c r="AG85" s="72"/>
      <c r="AH85" s="72"/>
      <c r="AI85" s="72"/>
      <c r="AJ85" s="72">
        <f t="shared" si="160"/>
        <v>0</v>
      </c>
      <c r="AK85" s="72">
        <f t="shared" si="136"/>
        <v>0</v>
      </c>
    </row>
    <row r="86" spans="1:37">
      <c r="A86" s="5" t="s">
        <v>171</v>
      </c>
      <c r="B86" s="38">
        <f>+'Gas 0618'!D86</f>
        <v>0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>
        <f t="shared" si="161"/>
        <v>0</v>
      </c>
      <c r="R86" s="39">
        <f t="shared" si="162"/>
        <v>0</v>
      </c>
      <c r="S86" s="72"/>
      <c r="T86" s="72"/>
      <c r="U86" s="72"/>
      <c r="V86" s="72">
        <f t="shared" si="158"/>
        <v>0</v>
      </c>
      <c r="W86" s="72">
        <f t="shared" si="134"/>
        <v>0</v>
      </c>
      <c r="X86" s="72"/>
      <c r="Y86" s="72"/>
      <c r="Z86" s="72"/>
      <c r="AA86" s="72"/>
      <c r="AB86" s="72"/>
      <c r="AC86" s="72"/>
      <c r="AD86" s="72"/>
      <c r="AE86" s="72">
        <f t="shared" si="159"/>
        <v>0</v>
      </c>
      <c r="AF86" s="72">
        <f t="shared" si="135"/>
        <v>0</v>
      </c>
      <c r="AG86" s="72"/>
      <c r="AH86" s="72"/>
      <c r="AI86" s="72"/>
      <c r="AJ86" s="72">
        <f t="shared" si="160"/>
        <v>0</v>
      </c>
      <c r="AK86" s="72">
        <f t="shared" si="136"/>
        <v>0</v>
      </c>
    </row>
    <row r="87" spans="1:37">
      <c r="A87" s="5" t="s">
        <v>172</v>
      </c>
      <c r="B87" s="38">
        <f>+'Gas 0618'!D87</f>
        <v>0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>
        <f t="shared" si="161"/>
        <v>0</v>
      </c>
      <c r="R87" s="39">
        <f t="shared" si="162"/>
        <v>0</v>
      </c>
      <c r="S87" s="72"/>
      <c r="T87" s="72"/>
      <c r="U87" s="72"/>
      <c r="V87" s="72">
        <f t="shared" si="158"/>
        <v>0</v>
      </c>
      <c r="W87" s="72">
        <f t="shared" si="134"/>
        <v>0</v>
      </c>
      <c r="X87" s="72"/>
      <c r="Y87" s="72"/>
      <c r="Z87" s="72"/>
      <c r="AA87" s="72"/>
      <c r="AB87" s="72"/>
      <c r="AC87" s="72"/>
      <c r="AD87" s="72"/>
      <c r="AE87" s="72">
        <f t="shared" si="159"/>
        <v>0</v>
      </c>
      <c r="AF87" s="72">
        <f t="shared" si="135"/>
        <v>0</v>
      </c>
      <c r="AG87" s="72"/>
      <c r="AH87" s="72"/>
      <c r="AI87" s="72"/>
      <c r="AJ87" s="72">
        <f t="shared" si="160"/>
        <v>0</v>
      </c>
      <c r="AK87" s="72">
        <f t="shared" si="136"/>
        <v>0</v>
      </c>
    </row>
    <row r="88" spans="1:37">
      <c r="A88" s="5" t="s">
        <v>173</v>
      </c>
      <c r="B88" s="38">
        <f>+'Gas 0618'!D88</f>
        <v>0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>
        <f t="shared" si="161"/>
        <v>0</v>
      </c>
      <c r="R88" s="39">
        <f t="shared" si="162"/>
        <v>0</v>
      </c>
      <c r="S88" s="72"/>
      <c r="T88" s="72"/>
      <c r="U88" s="72"/>
      <c r="V88" s="72">
        <f t="shared" si="158"/>
        <v>0</v>
      </c>
      <c r="W88" s="72">
        <f t="shared" si="134"/>
        <v>0</v>
      </c>
      <c r="X88" s="72"/>
      <c r="Y88" s="72"/>
      <c r="Z88" s="72"/>
      <c r="AA88" s="72"/>
      <c r="AB88" s="72"/>
      <c r="AC88" s="72"/>
      <c r="AD88" s="72"/>
      <c r="AE88" s="72">
        <f t="shared" si="159"/>
        <v>0</v>
      </c>
      <c r="AF88" s="72">
        <f t="shared" si="135"/>
        <v>0</v>
      </c>
      <c r="AG88" s="72"/>
      <c r="AH88" s="72"/>
      <c r="AI88" s="72"/>
      <c r="AJ88" s="72">
        <f t="shared" si="160"/>
        <v>0</v>
      </c>
      <c r="AK88" s="72">
        <f t="shared" si="136"/>
        <v>0</v>
      </c>
    </row>
    <row r="89" spans="1:37">
      <c r="A89" s="5" t="s">
        <v>174</v>
      </c>
      <c r="B89" s="38">
        <f>+'Gas 0618'!D89</f>
        <v>0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>
        <f t="shared" si="161"/>
        <v>0</v>
      </c>
      <c r="R89" s="39">
        <f t="shared" si="162"/>
        <v>0</v>
      </c>
      <c r="S89" s="72"/>
      <c r="T89" s="72"/>
      <c r="U89" s="72"/>
      <c r="V89" s="72">
        <f t="shared" si="158"/>
        <v>0</v>
      </c>
      <c r="W89" s="72">
        <f t="shared" si="134"/>
        <v>0</v>
      </c>
      <c r="X89" s="72"/>
      <c r="Y89" s="72"/>
      <c r="Z89" s="72"/>
      <c r="AA89" s="72"/>
      <c r="AB89" s="72"/>
      <c r="AC89" s="72"/>
      <c r="AD89" s="72"/>
      <c r="AE89" s="72">
        <f t="shared" si="159"/>
        <v>0</v>
      </c>
      <c r="AF89" s="72">
        <f t="shared" si="135"/>
        <v>0</v>
      </c>
      <c r="AG89" s="72"/>
      <c r="AH89" s="72"/>
      <c r="AI89" s="72"/>
      <c r="AJ89" s="72">
        <f t="shared" si="160"/>
        <v>0</v>
      </c>
      <c r="AK89" s="72">
        <f t="shared" si="136"/>
        <v>0</v>
      </c>
    </row>
    <row r="90" spans="1:37">
      <c r="A90" s="5" t="s">
        <v>175</v>
      </c>
      <c r="B90" s="38">
        <f>+'Gas 0618'!D90</f>
        <v>0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>
        <f t="shared" si="161"/>
        <v>0</v>
      </c>
      <c r="R90" s="39">
        <f t="shared" si="162"/>
        <v>0</v>
      </c>
      <c r="S90" s="72"/>
      <c r="T90" s="72"/>
      <c r="U90" s="72"/>
      <c r="V90" s="72">
        <f t="shared" si="158"/>
        <v>0</v>
      </c>
      <c r="W90" s="72">
        <f t="shared" si="134"/>
        <v>0</v>
      </c>
      <c r="X90" s="72"/>
      <c r="Y90" s="72"/>
      <c r="Z90" s="72"/>
      <c r="AA90" s="72"/>
      <c r="AB90" s="72"/>
      <c r="AC90" s="72"/>
      <c r="AD90" s="72"/>
      <c r="AE90" s="72">
        <f t="shared" si="159"/>
        <v>0</v>
      </c>
      <c r="AF90" s="72">
        <f t="shared" si="135"/>
        <v>0</v>
      </c>
      <c r="AG90" s="72"/>
      <c r="AH90" s="72"/>
      <c r="AI90" s="72"/>
      <c r="AJ90" s="72">
        <f t="shared" si="160"/>
        <v>0</v>
      </c>
      <c r="AK90" s="72">
        <f t="shared" si="136"/>
        <v>0</v>
      </c>
    </row>
    <row r="91" spans="1:37">
      <c r="A91" s="5" t="s">
        <v>176</v>
      </c>
      <c r="B91" s="38">
        <f>+'Gas 0618'!D91</f>
        <v>0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>
        <f t="shared" si="161"/>
        <v>0</v>
      </c>
      <c r="R91" s="39">
        <f t="shared" si="162"/>
        <v>0</v>
      </c>
      <c r="S91" s="72"/>
      <c r="T91" s="72"/>
      <c r="U91" s="72"/>
      <c r="V91" s="72">
        <f t="shared" si="158"/>
        <v>0</v>
      </c>
      <c r="W91" s="72">
        <f t="shared" si="134"/>
        <v>0</v>
      </c>
      <c r="X91" s="72"/>
      <c r="Y91" s="72"/>
      <c r="Z91" s="72"/>
      <c r="AA91" s="72"/>
      <c r="AB91" s="72"/>
      <c r="AC91" s="72"/>
      <c r="AD91" s="72"/>
      <c r="AE91" s="72">
        <f t="shared" si="159"/>
        <v>0</v>
      </c>
      <c r="AF91" s="72">
        <f t="shared" si="135"/>
        <v>0</v>
      </c>
      <c r="AG91" s="72"/>
      <c r="AH91" s="72"/>
      <c r="AI91" s="72"/>
      <c r="AJ91" s="72">
        <f t="shared" si="160"/>
        <v>0</v>
      </c>
      <c r="AK91" s="72">
        <f t="shared" si="136"/>
        <v>0</v>
      </c>
    </row>
    <row r="92" spans="1:37">
      <c r="A92" s="5" t="s">
        <v>177</v>
      </c>
      <c r="B92" s="38">
        <f>+'Gas 0618'!D92</f>
        <v>0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>
        <f t="shared" si="161"/>
        <v>0</v>
      </c>
      <c r="R92" s="39">
        <f t="shared" si="162"/>
        <v>0</v>
      </c>
      <c r="S92" s="72"/>
      <c r="T92" s="72"/>
      <c r="U92" s="72"/>
      <c r="V92" s="72">
        <f t="shared" si="158"/>
        <v>0</v>
      </c>
      <c r="W92" s="72">
        <f t="shared" si="134"/>
        <v>0</v>
      </c>
      <c r="X92" s="72"/>
      <c r="Y92" s="72"/>
      <c r="Z92" s="72"/>
      <c r="AA92" s="72"/>
      <c r="AB92" s="72"/>
      <c r="AC92" s="72"/>
      <c r="AD92" s="72"/>
      <c r="AE92" s="72">
        <f t="shared" si="159"/>
        <v>0</v>
      </c>
      <c r="AF92" s="72">
        <f t="shared" si="135"/>
        <v>0</v>
      </c>
      <c r="AG92" s="72"/>
      <c r="AH92" s="72"/>
      <c r="AI92" s="72"/>
      <c r="AJ92" s="72">
        <f t="shared" si="160"/>
        <v>0</v>
      </c>
      <c r="AK92" s="72">
        <f t="shared" si="136"/>
        <v>0</v>
      </c>
    </row>
    <row r="93" spans="1:37">
      <c r="A93" s="5" t="s">
        <v>178</v>
      </c>
      <c r="B93" s="38">
        <f>+'Gas 0618'!D93</f>
        <v>0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>
        <f t="shared" si="161"/>
        <v>0</v>
      </c>
      <c r="R93" s="39">
        <f t="shared" si="162"/>
        <v>0</v>
      </c>
      <c r="S93" s="72"/>
      <c r="T93" s="72"/>
      <c r="U93" s="72"/>
      <c r="V93" s="72">
        <f t="shared" si="158"/>
        <v>0</v>
      </c>
      <c r="W93" s="72">
        <f t="shared" si="134"/>
        <v>0</v>
      </c>
      <c r="X93" s="72"/>
      <c r="Y93" s="72"/>
      <c r="Z93" s="72"/>
      <c r="AA93" s="72"/>
      <c r="AB93" s="72"/>
      <c r="AC93" s="72"/>
      <c r="AD93" s="72"/>
      <c r="AE93" s="72">
        <f t="shared" si="159"/>
        <v>0</v>
      </c>
      <c r="AF93" s="72">
        <f t="shared" si="135"/>
        <v>0</v>
      </c>
      <c r="AG93" s="72"/>
      <c r="AH93" s="72"/>
      <c r="AI93" s="72"/>
      <c r="AJ93" s="72">
        <f t="shared" si="160"/>
        <v>0</v>
      </c>
      <c r="AK93" s="72">
        <f t="shared" si="136"/>
        <v>0</v>
      </c>
    </row>
    <row r="94" spans="1:37">
      <c r="A94" s="5" t="s">
        <v>179</v>
      </c>
      <c r="B94" s="38">
        <f>+'Gas 0618'!D94</f>
        <v>0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>
        <f t="shared" si="161"/>
        <v>0</v>
      </c>
      <c r="R94" s="39">
        <f t="shared" si="162"/>
        <v>0</v>
      </c>
      <c r="S94" s="72"/>
      <c r="T94" s="72"/>
      <c r="U94" s="72"/>
      <c r="V94" s="72">
        <f t="shared" si="158"/>
        <v>0</v>
      </c>
      <c r="W94" s="72">
        <f t="shared" si="134"/>
        <v>0</v>
      </c>
      <c r="X94" s="72"/>
      <c r="Y94" s="72"/>
      <c r="Z94" s="72"/>
      <c r="AA94" s="72"/>
      <c r="AB94" s="72"/>
      <c r="AC94" s="72"/>
      <c r="AD94" s="72"/>
      <c r="AE94" s="72">
        <f t="shared" si="159"/>
        <v>0</v>
      </c>
      <c r="AF94" s="72">
        <f t="shared" si="135"/>
        <v>0</v>
      </c>
      <c r="AG94" s="72"/>
      <c r="AH94" s="72"/>
      <c r="AI94" s="72"/>
      <c r="AJ94" s="72">
        <f t="shared" si="160"/>
        <v>0</v>
      </c>
      <c r="AK94" s="72">
        <f t="shared" si="136"/>
        <v>0</v>
      </c>
    </row>
    <row r="95" spans="1:37">
      <c r="A95" s="5" t="s">
        <v>180</v>
      </c>
      <c r="B95" s="38">
        <f>+'Gas 0618'!D95</f>
        <v>0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>
        <f t="shared" si="161"/>
        <v>0</v>
      </c>
      <c r="R95" s="39">
        <f t="shared" si="162"/>
        <v>0</v>
      </c>
      <c r="S95" s="72"/>
      <c r="T95" s="72"/>
      <c r="U95" s="72"/>
      <c r="V95" s="72">
        <f t="shared" si="158"/>
        <v>0</v>
      </c>
      <c r="W95" s="72">
        <f t="shared" si="134"/>
        <v>0</v>
      </c>
      <c r="X95" s="72"/>
      <c r="Y95" s="72"/>
      <c r="Z95" s="72"/>
      <c r="AA95" s="72"/>
      <c r="AB95" s="72"/>
      <c r="AC95" s="72"/>
      <c r="AD95" s="72"/>
      <c r="AE95" s="72">
        <f t="shared" si="159"/>
        <v>0</v>
      </c>
      <c r="AF95" s="72">
        <f t="shared" si="135"/>
        <v>0</v>
      </c>
      <c r="AG95" s="72"/>
      <c r="AH95" s="72"/>
      <c r="AI95" s="72"/>
      <c r="AJ95" s="72">
        <f t="shared" si="160"/>
        <v>0</v>
      </c>
      <c r="AK95" s="72">
        <f t="shared" si="136"/>
        <v>0</v>
      </c>
    </row>
    <row r="96" spans="1:37">
      <c r="A96" s="5" t="s">
        <v>181</v>
      </c>
      <c r="B96" s="38">
        <f>+'Gas 0618'!D96</f>
        <v>0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>
        <f t="shared" si="161"/>
        <v>0</v>
      </c>
      <c r="R96" s="39">
        <f t="shared" si="162"/>
        <v>0</v>
      </c>
      <c r="S96" s="72"/>
      <c r="T96" s="72"/>
      <c r="U96" s="72"/>
      <c r="V96" s="72">
        <f t="shared" si="158"/>
        <v>0</v>
      </c>
      <c r="W96" s="72">
        <f t="shared" si="134"/>
        <v>0</v>
      </c>
      <c r="X96" s="72"/>
      <c r="Y96" s="72"/>
      <c r="Z96" s="72"/>
      <c r="AA96" s="72"/>
      <c r="AB96" s="72"/>
      <c r="AC96" s="72"/>
      <c r="AD96" s="72"/>
      <c r="AE96" s="72">
        <f t="shared" si="159"/>
        <v>0</v>
      </c>
      <c r="AF96" s="72">
        <f t="shared" si="135"/>
        <v>0</v>
      </c>
      <c r="AG96" s="72"/>
      <c r="AH96" s="72"/>
      <c r="AI96" s="72"/>
      <c r="AJ96" s="72">
        <f t="shared" si="160"/>
        <v>0</v>
      </c>
      <c r="AK96" s="72">
        <f t="shared" si="136"/>
        <v>0</v>
      </c>
    </row>
    <row r="97" spans="1:37">
      <c r="A97" s="5" t="s">
        <v>182</v>
      </c>
      <c r="B97" s="38">
        <f>+'Gas 0618'!D97</f>
        <v>0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>
        <f t="shared" si="161"/>
        <v>0</v>
      </c>
      <c r="R97" s="39">
        <f t="shared" si="162"/>
        <v>0</v>
      </c>
      <c r="S97" s="72"/>
      <c r="T97" s="72"/>
      <c r="U97" s="72"/>
      <c r="V97" s="72">
        <f t="shared" si="158"/>
        <v>0</v>
      </c>
      <c r="W97" s="72">
        <f t="shared" ref="W97:W128" si="163">SUM(R97,V97)</f>
        <v>0</v>
      </c>
      <c r="X97" s="72"/>
      <c r="Y97" s="72"/>
      <c r="Z97" s="72"/>
      <c r="AA97" s="72"/>
      <c r="AB97" s="72"/>
      <c r="AC97" s="72"/>
      <c r="AD97" s="72"/>
      <c r="AE97" s="72">
        <f t="shared" si="159"/>
        <v>0</v>
      </c>
      <c r="AF97" s="72">
        <f t="shared" ref="AF97:AF128" si="164">SUM(W97,AE97)</f>
        <v>0</v>
      </c>
      <c r="AG97" s="72"/>
      <c r="AH97" s="72"/>
      <c r="AI97" s="72"/>
      <c r="AJ97" s="72">
        <f t="shared" si="160"/>
        <v>0</v>
      </c>
      <c r="AK97" s="72">
        <f t="shared" ref="AK97:AK128" si="165">SUM(AF97,AJ97)</f>
        <v>0</v>
      </c>
    </row>
    <row r="98" spans="1:37">
      <c r="A98" s="5" t="s">
        <v>183</v>
      </c>
      <c r="B98" s="38">
        <f>+'Gas 0618'!D98</f>
        <v>0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>
        <f t="shared" si="161"/>
        <v>0</v>
      </c>
      <c r="R98" s="39">
        <f t="shared" si="162"/>
        <v>0</v>
      </c>
      <c r="S98" s="72"/>
      <c r="T98" s="72"/>
      <c r="U98" s="72"/>
      <c r="V98" s="72">
        <f t="shared" si="158"/>
        <v>0</v>
      </c>
      <c r="W98" s="72">
        <f t="shared" si="163"/>
        <v>0</v>
      </c>
      <c r="X98" s="72"/>
      <c r="Y98" s="72"/>
      <c r="Z98" s="72"/>
      <c r="AA98" s="72"/>
      <c r="AB98" s="72"/>
      <c r="AC98" s="72"/>
      <c r="AD98" s="72"/>
      <c r="AE98" s="72">
        <f t="shared" si="159"/>
        <v>0</v>
      </c>
      <c r="AF98" s="72">
        <f t="shared" si="164"/>
        <v>0</v>
      </c>
      <c r="AG98" s="72"/>
      <c r="AH98" s="72"/>
      <c r="AI98" s="72"/>
      <c r="AJ98" s="72">
        <f t="shared" si="160"/>
        <v>0</v>
      </c>
      <c r="AK98" s="72">
        <f t="shared" si="165"/>
        <v>0</v>
      </c>
    </row>
    <row r="99" spans="1:37">
      <c r="A99" s="5" t="s">
        <v>184</v>
      </c>
      <c r="B99" s="38">
        <f>+'Gas 0618'!D99</f>
        <v>0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>
        <f t="shared" si="161"/>
        <v>0</v>
      </c>
      <c r="R99" s="39">
        <f t="shared" si="162"/>
        <v>0</v>
      </c>
      <c r="S99" s="72"/>
      <c r="T99" s="72"/>
      <c r="U99" s="72"/>
      <c r="V99" s="72">
        <f t="shared" si="158"/>
        <v>0</v>
      </c>
      <c r="W99" s="72">
        <f t="shared" si="163"/>
        <v>0</v>
      </c>
      <c r="X99" s="72"/>
      <c r="Y99" s="72"/>
      <c r="Z99" s="72"/>
      <c r="AA99" s="72"/>
      <c r="AB99" s="72"/>
      <c r="AC99" s="72"/>
      <c r="AD99" s="72"/>
      <c r="AE99" s="72">
        <f t="shared" si="159"/>
        <v>0</v>
      </c>
      <c r="AF99" s="72">
        <f t="shared" si="164"/>
        <v>0</v>
      </c>
      <c r="AG99" s="72"/>
      <c r="AH99" s="72"/>
      <c r="AI99" s="72"/>
      <c r="AJ99" s="72">
        <f t="shared" si="160"/>
        <v>0</v>
      </c>
      <c r="AK99" s="72">
        <f t="shared" si="165"/>
        <v>0</v>
      </c>
    </row>
    <row r="100" spans="1:37">
      <c r="A100" s="5" t="s">
        <v>185</v>
      </c>
      <c r="B100" s="38">
        <f>+'Gas 0618'!D100</f>
        <v>0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>
        <f t="shared" si="161"/>
        <v>0</v>
      </c>
      <c r="R100" s="39">
        <f t="shared" si="162"/>
        <v>0</v>
      </c>
      <c r="S100" s="72"/>
      <c r="T100" s="72"/>
      <c r="U100" s="72"/>
      <c r="V100" s="72">
        <f t="shared" si="158"/>
        <v>0</v>
      </c>
      <c r="W100" s="72">
        <f t="shared" si="163"/>
        <v>0</v>
      </c>
      <c r="X100" s="72"/>
      <c r="Y100" s="72"/>
      <c r="Z100" s="72"/>
      <c r="AA100" s="72"/>
      <c r="AB100" s="72"/>
      <c r="AC100" s="72"/>
      <c r="AD100" s="72"/>
      <c r="AE100" s="72">
        <f t="shared" si="159"/>
        <v>0</v>
      </c>
      <c r="AF100" s="72">
        <f t="shared" si="164"/>
        <v>0</v>
      </c>
      <c r="AG100" s="72"/>
      <c r="AH100" s="72"/>
      <c r="AI100" s="72"/>
      <c r="AJ100" s="72">
        <f t="shared" si="160"/>
        <v>0</v>
      </c>
      <c r="AK100" s="72">
        <f t="shared" si="165"/>
        <v>0</v>
      </c>
    </row>
    <row r="101" spans="1:37">
      <c r="A101" s="5" t="s">
        <v>186</v>
      </c>
      <c r="B101" s="38">
        <f>+'Gas 0618'!D101</f>
        <v>0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>
        <f t="shared" si="161"/>
        <v>0</v>
      </c>
      <c r="R101" s="39">
        <f t="shared" si="162"/>
        <v>0</v>
      </c>
      <c r="S101" s="72"/>
      <c r="T101" s="72"/>
      <c r="U101" s="72"/>
      <c r="V101" s="72">
        <f t="shared" si="158"/>
        <v>0</v>
      </c>
      <c r="W101" s="72">
        <f t="shared" si="163"/>
        <v>0</v>
      </c>
      <c r="X101" s="72"/>
      <c r="Y101" s="72"/>
      <c r="Z101" s="72"/>
      <c r="AA101" s="72"/>
      <c r="AB101" s="72"/>
      <c r="AC101" s="72"/>
      <c r="AD101" s="72"/>
      <c r="AE101" s="72">
        <f t="shared" si="159"/>
        <v>0</v>
      </c>
      <c r="AF101" s="72">
        <f t="shared" si="164"/>
        <v>0</v>
      </c>
      <c r="AG101" s="72"/>
      <c r="AH101" s="72"/>
      <c r="AI101" s="72"/>
      <c r="AJ101" s="72">
        <f t="shared" si="160"/>
        <v>0</v>
      </c>
      <c r="AK101" s="72">
        <f t="shared" si="165"/>
        <v>0</v>
      </c>
    </row>
    <row r="102" spans="1:37">
      <c r="A102" s="5" t="s">
        <v>187</v>
      </c>
      <c r="B102" s="38">
        <f>+'Gas 0618'!D102</f>
        <v>0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>
        <f t="shared" si="161"/>
        <v>0</v>
      </c>
      <c r="R102" s="39">
        <f t="shared" si="162"/>
        <v>0</v>
      </c>
      <c r="S102" s="72"/>
      <c r="T102" s="72"/>
      <c r="U102" s="72"/>
      <c r="V102" s="72">
        <f t="shared" ref="V102:V133" si="166">SUM(S102:U102)</f>
        <v>0</v>
      </c>
      <c r="W102" s="72">
        <f t="shared" si="163"/>
        <v>0</v>
      </c>
      <c r="X102" s="72"/>
      <c r="Y102" s="72"/>
      <c r="Z102" s="72"/>
      <c r="AA102" s="72"/>
      <c r="AB102" s="72"/>
      <c r="AC102" s="72"/>
      <c r="AD102" s="72"/>
      <c r="AE102" s="72">
        <f t="shared" ref="AE102:AE133" si="167">SUM(X102:AD102)</f>
        <v>0</v>
      </c>
      <c r="AF102" s="72">
        <f t="shared" si="164"/>
        <v>0</v>
      </c>
      <c r="AG102" s="72"/>
      <c r="AH102" s="72"/>
      <c r="AI102" s="72"/>
      <c r="AJ102" s="72">
        <f t="shared" ref="AJ102:AJ133" si="168">SUM(AG102:AI102)</f>
        <v>0</v>
      </c>
      <c r="AK102" s="72">
        <f t="shared" si="165"/>
        <v>0</v>
      </c>
    </row>
    <row r="103" spans="1:37">
      <c r="A103" s="5" t="s">
        <v>188</v>
      </c>
      <c r="B103" s="38">
        <f>+'Gas 0618'!D103</f>
        <v>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>
        <f t="shared" si="161"/>
        <v>0</v>
      </c>
      <c r="R103" s="39">
        <f t="shared" si="162"/>
        <v>0</v>
      </c>
      <c r="S103" s="72"/>
      <c r="T103" s="72"/>
      <c r="U103" s="72"/>
      <c r="V103" s="72">
        <f t="shared" si="166"/>
        <v>0</v>
      </c>
      <c r="W103" s="72">
        <f t="shared" si="163"/>
        <v>0</v>
      </c>
      <c r="X103" s="72"/>
      <c r="Y103" s="72"/>
      <c r="Z103" s="72"/>
      <c r="AA103" s="72"/>
      <c r="AB103" s="72"/>
      <c r="AC103" s="72"/>
      <c r="AD103" s="72"/>
      <c r="AE103" s="72">
        <f t="shared" si="167"/>
        <v>0</v>
      </c>
      <c r="AF103" s="72">
        <f t="shared" si="164"/>
        <v>0</v>
      </c>
      <c r="AG103" s="72"/>
      <c r="AH103" s="72"/>
      <c r="AI103" s="72"/>
      <c r="AJ103" s="72">
        <f t="shared" si="168"/>
        <v>0</v>
      </c>
      <c r="AK103" s="72">
        <f t="shared" si="165"/>
        <v>0</v>
      </c>
    </row>
    <row r="104" spans="1:37">
      <c r="A104" s="5" t="s">
        <v>189</v>
      </c>
      <c r="B104" s="38">
        <f>+'Gas 0618'!D104</f>
        <v>0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>
        <f t="shared" si="161"/>
        <v>0</v>
      </c>
      <c r="R104" s="39">
        <f t="shared" si="162"/>
        <v>0</v>
      </c>
      <c r="S104" s="72"/>
      <c r="T104" s="72"/>
      <c r="U104" s="72"/>
      <c r="V104" s="72">
        <f t="shared" si="166"/>
        <v>0</v>
      </c>
      <c r="W104" s="72">
        <f t="shared" si="163"/>
        <v>0</v>
      </c>
      <c r="X104" s="72"/>
      <c r="Y104" s="72"/>
      <c r="Z104" s="72"/>
      <c r="AA104" s="72"/>
      <c r="AB104" s="72"/>
      <c r="AC104" s="72"/>
      <c r="AD104" s="72"/>
      <c r="AE104" s="72">
        <f t="shared" si="167"/>
        <v>0</v>
      </c>
      <c r="AF104" s="72">
        <f t="shared" si="164"/>
        <v>0</v>
      </c>
      <c r="AG104" s="72"/>
      <c r="AH104" s="72"/>
      <c r="AI104" s="72"/>
      <c r="AJ104" s="72">
        <f t="shared" si="168"/>
        <v>0</v>
      </c>
      <c r="AK104" s="72">
        <f t="shared" si="165"/>
        <v>0</v>
      </c>
    </row>
    <row r="105" spans="1:37">
      <c r="A105" s="5" t="s">
        <v>190</v>
      </c>
      <c r="B105" s="38">
        <f>+'Gas 0618'!D105</f>
        <v>127637.909999999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>
        <f t="shared" si="161"/>
        <v>0</v>
      </c>
      <c r="R105" s="39">
        <f t="shared" si="162"/>
        <v>127637.909999999</v>
      </c>
      <c r="S105" s="72"/>
      <c r="T105" s="72"/>
      <c r="U105" s="72"/>
      <c r="V105" s="72">
        <f t="shared" si="166"/>
        <v>0</v>
      </c>
      <c r="W105" s="72">
        <f t="shared" si="163"/>
        <v>127637.909999999</v>
      </c>
      <c r="X105" s="72"/>
      <c r="Y105" s="72"/>
      <c r="Z105" s="72"/>
      <c r="AA105" s="72"/>
      <c r="AB105" s="72"/>
      <c r="AC105" s="72"/>
      <c r="AD105" s="72"/>
      <c r="AE105" s="72">
        <f t="shared" si="167"/>
        <v>0</v>
      </c>
      <c r="AF105" s="72">
        <f t="shared" si="164"/>
        <v>127637.909999999</v>
      </c>
      <c r="AG105" s="72"/>
      <c r="AH105" s="72"/>
      <c r="AI105" s="72"/>
      <c r="AJ105" s="72">
        <f t="shared" si="168"/>
        <v>0</v>
      </c>
      <c r="AK105" s="72">
        <f t="shared" si="165"/>
        <v>127637.909999999</v>
      </c>
    </row>
    <row r="106" spans="1:37">
      <c r="A106" s="5" t="s">
        <v>191</v>
      </c>
      <c r="B106" s="38">
        <f>+'Gas 0618'!D106</f>
        <v>0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>
        <f t="shared" si="161"/>
        <v>0</v>
      </c>
      <c r="R106" s="39">
        <f t="shared" si="162"/>
        <v>0</v>
      </c>
      <c r="S106" s="72"/>
      <c r="T106" s="72"/>
      <c r="U106" s="72"/>
      <c r="V106" s="72">
        <f t="shared" si="166"/>
        <v>0</v>
      </c>
      <c r="W106" s="72">
        <f t="shared" si="163"/>
        <v>0</v>
      </c>
      <c r="X106" s="72"/>
      <c r="Y106" s="72"/>
      <c r="Z106" s="72"/>
      <c r="AA106" s="72"/>
      <c r="AB106" s="72"/>
      <c r="AC106" s="72"/>
      <c r="AD106" s="72"/>
      <c r="AE106" s="72">
        <f t="shared" si="167"/>
        <v>0</v>
      </c>
      <c r="AF106" s="72">
        <f t="shared" si="164"/>
        <v>0</v>
      </c>
      <c r="AG106" s="72"/>
      <c r="AH106" s="72"/>
      <c r="AI106" s="72"/>
      <c r="AJ106" s="72">
        <f t="shared" si="168"/>
        <v>0</v>
      </c>
      <c r="AK106" s="72">
        <f t="shared" si="165"/>
        <v>0</v>
      </c>
    </row>
    <row r="107" spans="1:37">
      <c r="A107" s="5" t="s">
        <v>192</v>
      </c>
      <c r="B107" s="38">
        <f>+'Gas 0618'!D107</f>
        <v>0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>
        <f t="shared" si="161"/>
        <v>0</v>
      </c>
      <c r="R107" s="39">
        <f t="shared" si="162"/>
        <v>0</v>
      </c>
      <c r="S107" s="72"/>
      <c r="T107" s="72"/>
      <c r="U107" s="72"/>
      <c r="V107" s="72">
        <f t="shared" si="166"/>
        <v>0</v>
      </c>
      <c r="W107" s="72">
        <f t="shared" si="163"/>
        <v>0</v>
      </c>
      <c r="X107" s="72"/>
      <c r="Y107" s="72"/>
      <c r="Z107" s="72"/>
      <c r="AA107" s="72"/>
      <c r="AB107" s="72"/>
      <c r="AC107" s="72"/>
      <c r="AD107" s="72"/>
      <c r="AE107" s="72">
        <f t="shared" si="167"/>
        <v>0</v>
      </c>
      <c r="AF107" s="72">
        <f t="shared" si="164"/>
        <v>0</v>
      </c>
      <c r="AG107" s="72"/>
      <c r="AH107" s="72"/>
      <c r="AI107" s="72"/>
      <c r="AJ107" s="72">
        <f t="shared" si="168"/>
        <v>0</v>
      </c>
      <c r="AK107" s="72">
        <f t="shared" si="165"/>
        <v>0</v>
      </c>
    </row>
    <row r="108" spans="1:37">
      <c r="A108" s="5" t="s">
        <v>193</v>
      </c>
      <c r="B108" s="38">
        <f>+'Gas 0618'!D108</f>
        <v>0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>
        <f t="shared" si="161"/>
        <v>0</v>
      </c>
      <c r="R108" s="39">
        <f t="shared" si="162"/>
        <v>0</v>
      </c>
      <c r="S108" s="72"/>
      <c r="T108" s="72"/>
      <c r="U108" s="72"/>
      <c r="V108" s="72">
        <f t="shared" si="166"/>
        <v>0</v>
      </c>
      <c r="W108" s="72">
        <f t="shared" si="163"/>
        <v>0</v>
      </c>
      <c r="X108" s="72"/>
      <c r="Y108" s="72"/>
      <c r="Z108" s="72"/>
      <c r="AA108" s="72"/>
      <c r="AB108" s="72"/>
      <c r="AC108" s="72"/>
      <c r="AD108" s="72"/>
      <c r="AE108" s="72">
        <f t="shared" si="167"/>
        <v>0</v>
      </c>
      <c r="AF108" s="72">
        <f t="shared" si="164"/>
        <v>0</v>
      </c>
      <c r="AG108" s="72"/>
      <c r="AH108" s="72"/>
      <c r="AI108" s="72"/>
      <c r="AJ108" s="72">
        <f t="shared" si="168"/>
        <v>0</v>
      </c>
      <c r="AK108" s="72">
        <f t="shared" si="165"/>
        <v>0</v>
      </c>
    </row>
    <row r="109" spans="1:37">
      <c r="A109" s="5" t="s">
        <v>194</v>
      </c>
      <c r="B109" s="38">
        <f>+'Gas 0618'!D109</f>
        <v>0</v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>
        <f t="shared" si="161"/>
        <v>0</v>
      </c>
      <c r="R109" s="39">
        <f t="shared" si="162"/>
        <v>0</v>
      </c>
      <c r="S109" s="72"/>
      <c r="T109" s="72"/>
      <c r="U109" s="72"/>
      <c r="V109" s="72">
        <f t="shared" si="166"/>
        <v>0</v>
      </c>
      <c r="W109" s="72">
        <f t="shared" si="163"/>
        <v>0</v>
      </c>
      <c r="X109" s="72"/>
      <c r="Y109" s="72"/>
      <c r="Z109" s="72"/>
      <c r="AA109" s="72"/>
      <c r="AB109" s="72"/>
      <c r="AC109" s="72"/>
      <c r="AD109" s="72"/>
      <c r="AE109" s="72">
        <f t="shared" si="167"/>
        <v>0</v>
      </c>
      <c r="AF109" s="72">
        <f t="shared" si="164"/>
        <v>0</v>
      </c>
      <c r="AG109" s="72"/>
      <c r="AH109" s="72"/>
      <c r="AI109" s="72"/>
      <c r="AJ109" s="72">
        <f t="shared" si="168"/>
        <v>0</v>
      </c>
      <c r="AK109" s="72">
        <f t="shared" si="165"/>
        <v>0</v>
      </c>
    </row>
    <row r="110" spans="1:37">
      <c r="A110" s="5" t="s">
        <v>195</v>
      </c>
      <c r="B110" s="38">
        <f>+'Gas 0618'!D110</f>
        <v>0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>
        <f t="shared" si="161"/>
        <v>0</v>
      </c>
      <c r="R110" s="39">
        <f t="shared" si="162"/>
        <v>0</v>
      </c>
      <c r="S110" s="72"/>
      <c r="T110" s="72"/>
      <c r="U110" s="72"/>
      <c r="V110" s="72">
        <f t="shared" si="166"/>
        <v>0</v>
      </c>
      <c r="W110" s="72">
        <f t="shared" si="163"/>
        <v>0</v>
      </c>
      <c r="X110" s="72"/>
      <c r="Y110" s="72"/>
      <c r="Z110" s="72"/>
      <c r="AA110" s="72"/>
      <c r="AB110" s="72"/>
      <c r="AC110" s="72"/>
      <c r="AD110" s="72"/>
      <c r="AE110" s="72">
        <f t="shared" si="167"/>
        <v>0</v>
      </c>
      <c r="AF110" s="72">
        <f t="shared" si="164"/>
        <v>0</v>
      </c>
      <c r="AG110" s="72"/>
      <c r="AH110" s="72"/>
      <c r="AI110" s="72"/>
      <c r="AJ110" s="72">
        <f t="shared" si="168"/>
        <v>0</v>
      </c>
      <c r="AK110" s="72">
        <f t="shared" si="165"/>
        <v>0</v>
      </c>
    </row>
    <row r="111" spans="1:37">
      <c r="A111" s="60" t="s">
        <v>196</v>
      </c>
      <c r="B111" s="38">
        <f>+'Gas 0618'!D111</f>
        <v>2027891.8699999901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>
        <f t="shared" si="161"/>
        <v>0</v>
      </c>
      <c r="R111" s="39">
        <f t="shared" si="162"/>
        <v>2027891.8699999901</v>
      </c>
      <c r="S111" s="72"/>
      <c r="T111" s="72"/>
      <c r="U111" s="72"/>
      <c r="V111" s="72">
        <f t="shared" si="166"/>
        <v>0</v>
      </c>
      <c r="W111" s="72">
        <f t="shared" si="163"/>
        <v>2027891.8699999901</v>
      </c>
      <c r="X111" s="72"/>
      <c r="Y111" s="72"/>
      <c r="Z111" s="72"/>
      <c r="AA111" s="72"/>
      <c r="AB111" s="72"/>
      <c r="AC111" s="72"/>
      <c r="AD111" s="72"/>
      <c r="AE111" s="72">
        <f t="shared" si="167"/>
        <v>0</v>
      </c>
      <c r="AF111" s="72">
        <f t="shared" si="164"/>
        <v>2027891.8699999901</v>
      </c>
      <c r="AG111" s="72"/>
      <c r="AH111" s="72"/>
      <c r="AI111" s="72"/>
      <c r="AJ111" s="72">
        <f t="shared" si="168"/>
        <v>0</v>
      </c>
      <c r="AK111" s="72">
        <f t="shared" si="165"/>
        <v>2027891.8699999901</v>
      </c>
    </row>
    <row r="112" spans="1:37">
      <c r="A112" s="5" t="s">
        <v>197</v>
      </c>
      <c r="B112" s="38">
        <f>+'Gas 0618'!D112</f>
        <v>-71856.09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>
        <f t="shared" si="161"/>
        <v>0</v>
      </c>
      <c r="R112" s="39">
        <f t="shared" si="162"/>
        <v>-71856.09</v>
      </c>
      <c r="S112" s="72"/>
      <c r="T112" s="72"/>
      <c r="U112" s="72"/>
      <c r="V112" s="72">
        <f t="shared" si="166"/>
        <v>0</v>
      </c>
      <c r="W112" s="72">
        <f t="shared" si="163"/>
        <v>-71856.09</v>
      </c>
      <c r="X112" s="72"/>
      <c r="Y112" s="72"/>
      <c r="Z112" s="72"/>
      <c r="AA112" s="72"/>
      <c r="AB112" s="72"/>
      <c r="AC112" s="72"/>
      <c r="AD112" s="72"/>
      <c r="AE112" s="72">
        <f t="shared" si="167"/>
        <v>0</v>
      </c>
      <c r="AF112" s="72">
        <f t="shared" si="164"/>
        <v>-71856.09</v>
      </c>
      <c r="AG112" s="72"/>
      <c r="AH112" s="72"/>
      <c r="AI112" s="72"/>
      <c r="AJ112" s="72">
        <f t="shared" si="168"/>
        <v>0</v>
      </c>
      <c r="AK112" s="72">
        <f t="shared" si="165"/>
        <v>-71856.09</v>
      </c>
    </row>
    <row r="113" spans="1:37">
      <c r="A113" s="5" t="s">
        <v>198</v>
      </c>
      <c r="B113" s="38">
        <f>+'Gas 0618'!D113</f>
        <v>430908.62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>
        <f t="shared" si="161"/>
        <v>0</v>
      </c>
      <c r="R113" s="39">
        <f t="shared" si="162"/>
        <v>430908.62</v>
      </c>
      <c r="S113" s="72"/>
      <c r="T113" s="72"/>
      <c r="U113" s="72"/>
      <c r="V113" s="72">
        <f t="shared" si="166"/>
        <v>0</v>
      </c>
      <c r="W113" s="72">
        <f t="shared" si="163"/>
        <v>430908.62</v>
      </c>
      <c r="X113" s="72"/>
      <c r="Y113" s="72"/>
      <c r="Z113" s="72"/>
      <c r="AA113" s="72"/>
      <c r="AB113" s="72"/>
      <c r="AC113" s="72"/>
      <c r="AD113" s="72"/>
      <c r="AE113" s="72">
        <f t="shared" si="167"/>
        <v>0</v>
      </c>
      <c r="AF113" s="72">
        <f t="shared" si="164"/>
        <v>430908.62</v>
      </c>
      <c r="AG113" s="72"/>
      <c r="AH113" s="72"/>
      <c r="AI113" s="72"/>
      <c r="AJ113" s="72">
        <f t="shared" si="168"/>
        <v>0</v>
      </c>
      <c r="AK113" s="72">
        <f t="shared" si="165"/>
        <v>430908.62</v>
      </c>
    </row>
    <row r="114" spans="1:37">
      <c r="A114" s="5" t="s">
        <v>199</v>
      </c>
      <c r="B114" s="38">
        <f>+'Gas 0618'!D114</f>
        <v>160636.51999999999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>
        <f t="shared" si="161"/>
        <v>0</v>
      </c>
      <c r="R114" s="39">
        <f t="shared" si="162"/>
        <v>160636.51999999999</v>
      </c>
      <c r="S114" s="72"/>
      <c r="T114" s="72"/>
      <c r="U114" s="72"/>
      <c r="V114" s="72">
        <f t="shared" si="166"/>
        <v>0</v>
      </c>
      <c r="W114" s="72">
        <f t="shared" si="163"/>
        <v>160636.51999999999</v>
      </c>
      <c r="X114" s="72"/>
      <c r="Y114" s="72"/>
      <c r="Z114" s="72"/>
      <c r="AA114" s="72"/>
      <c r="AB114" s="72"/>
      <c r="AC114" s="72"/>
      <c r="AD114" s="72"/>
      <c r="AE114" s="72">
        <f t="shared" si="167"/>
        <v>0</v>
      </c>
      <c r="AF114" s="72">
        <f t="shared" si="164"/>
        <v>160636.51999999999</v>
      </c>
      <c r="AG114" s="72"/>
      <c r="AH114" s="72"/>
      <c r="AI114" s="72"/>
      <c r="AJ114" s="72">
        <f t="shared" si="168"/>
        <v>0</v>
      </c>
      <c r="AK114" s="72">
        <f t="shared" si="165"/>
        <v>160636.51999999999</v>
      </c>
    </row>
    <row r="115" spans="1:37">
      <c r="A115" s="5" t="s">
        <v>200</v>
      </c>
      <c r="B115" s="38">
        <f>+'Gas 0618'!D115</f>
        <v>0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>
        <f t="shared" si="161"/>
        <v>0</v>
      </c>
      <c r="R115" s="39">
        <f t="shared" si="162"/>
        <v>0</v>
      </c>
      <c r="S115" s="72"/>
      <c r="T115" s="72"/>
      <c r="U115" s="72"/>
      <c r="V115" s="72">
        <f t="shared" si="166"/>
        <v>0</v>
      </c>
      <c r="W115" s="72">
        <f t="shared" si="163"/>
        <v>0</v>
      </c>
      <c r="X115" s="72"/>
      <c r="Y115" s="72"/>
      <c r="Z115" s="72"/>
      <c r="AA115" s="72"/>
      <c r="AB115" s="72"/>
      <c r="AC115" s="72"/>
      <c r="AD115" s="72"/>
      <c r="AE115" s="72">
        <f t="shared" si="167"/>
        <v>0</v>
      </c>
      <c r="AF115" s="72">
        <f t="shared" si="164"/>
        <v>0</v>
      </c>
      <c r="AG115" s="72"/>
      <c r="AH115" s="72"/>
      <c r="AI115" s="72"/>
      <c r="AJ115" s="72">
        <f t="shared" si="168"/>
        <v>0</v>
      </c>
      <c r="AK115" s="72">
        <f t="shared" si="165"/>
        <v>0</v>
      </c>
    </row>
    <row r="116" spans="1:37">
      <c r="A116" s="5" t="s">
        <v>201</v>
      </c>
      <c r="B116" s="38">
        <f>+'Gas 0618'!D116</f>
        <v>26316.719999999899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>
        <f t="shared" si="161"/>
        <v>0</v>
      </c>
      <c r="R116" s="39">
        <f t="shared" si="162"/>
        <v>26316.719999999899</v>
      </c>
      <c r="S116" s="72"/>
      <c r="T116" s="72"/>
      <c r="U116" s="72"/>
      <c r="V116" s="72">
        <f t="shared" si="166"/>
        <v>0</v>
      </c>
      <c r="W116" s="72">
        <f t="shared" si="163"/>
        <v>26316.719999999899</v>
      </c>
      <c r="X116" s="72"/>
      <c r="Y116" s="72"/>
      <c r="Z116" s="72"/>
      <c r="AA116" s="72"/>
      <c r="AB116" s="72"/>
      <c r="AC116" s="72"/>
      <c r="AD116" s="72"/>
      <c r="AE116" s="72">
        <f t="shared" si="167"/>
        <v>0</v>
      </c>
      <c r="AF116" s="72">
        <f t="shared" si="164"/>
        <v>26316.719999999899</v>
      </c>
      <c r="AG116" s="72"/>
      <c r="AH116" s="72"/>
      <c r="AI116" s="72"/>
      <c r="AJ116" s="72">
        <f t="shared" si="168"/>
        <v>0</v>
      </c>
      <c r="AK116" s="72">
        <f t="shared" si="165"/>
        <v>26316.719999999899</v>
      </c>
    </row>
    <row r="117" spans="1:37">
      <c r="A117" s="5" t="s">
        <v>202</v>
      </c>
      <c r="B117" s="38">
        <f>+'Gas 0618'!D117</f>
        <v>8893.01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>
        <f t="shared" si="161"/>
        <v>0</v>
      </c>
      <c r="R117" s="39">
        <f t="shared" si="162"/>
        <v>8893.01</v>
      </c>
      <c r="S117" s="72"/>
      <c r="T117" s="72"/>
      <c r="U117" s="72"/>
      <c r="V117" s="72">
        <f t="shared" si="166"/>
        <v>0</v>
      </c>
      <c r="W117" s="72">
        <f t="shared" si="163"/>
        <v>8893.01</v>
      </c>
      <c r="X117" s="72"/>
      <c r="Y117" s="72"/>
      <c r="Z117" s="72"/>
      <c r="AA117" s="72"/>
      <c r="AB117" s="72"/>
      <c r="AC117" s="72"/>
      <c r="AD117" s="72"/>
      <c r="AE117" s="72">
        <f t="shared" si="167"/>
        <v>0</v>
      </c>
      <c r="AF117" s="72">
        <f t="shared" si="164"/>
        <v>8893.01</v>
      </c>
      <c r="AG117" s="72"/>
      <c r="AH117" s="72"/>
      <c r="AI117" s="72"/>
      <c r="AJ117" s="72">
        <f t="shared" si="168"/>
        <v>0</v>
      </c>
      <c r="AK117" s="72">
        <f t="shared" si="165"/>
        <v>8893.01</v>
      </c>
    </row>
    <row r="118" spans="1:37">
      <c r="A118" s="5" t="s">
        <v>203</v>
      </c>
      <c r="B118" s="38">
        <f>+'Gas 0618'!D118</f>
        <v>260543.57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>
        <f t="shared" si="161"/>
        <v>0</v>
      </c>
      <c r="R118" s="39">
        <f t="shared" si="162"/>
        <v>260543.57</v>
      </c>
      <c r="S118" s="72"/>
      <c r="T118" s="72"/>
      <c r="U118" s="72"/>
      <c r="V118" s="72">
        <f t="shared" si="166"/>
        <v>0</v>
      </c>
      <c r="W118" s="72">
        <f t="shared" si="163"/>
        <v>260543.57</v>
      </c>
      <c r="X118" s="72"/>
      <c r="Y118" s="72"/>
      <c r="Z118" s="72"/>
      <c r="AA118" s="72"/>
      <c r="AB118" s="72"/>
      <c r="AC118" s="72"/>
      <c r="AD118" s="72"/>
      <c r="AE118" s="72">
        <f t="shared" si="167"/>
        <v>0</v>
      </c>
      <c r="AF118" s="72">
        <f t="shared" si="164"/>
        <v>260543.57</v>
      </c>
      <c r="AG118" s="72"/>
      <c r="AH118" s="72"/>
      <c r="AI118" s="72"/>
      <c r="AJ118" s="72">
        <f t="shared" si="168"/>
        <v>0</v>
      </c>
      <c r="AK118" s="72">
        <f t="shared" si="165"/>
        <v>260543.57</v>
      </c>
    </row>
    <row r="119" spans="1:37">
      <c r="A119" s="5" t="s">
        <v>204</v>
      </c>
      <c r="B119" s="38">
        <f>+'Gas 0618'!D119</f>
        <v>33041.49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>
        <f t="shared" si="161"/>
        <v>0</v>
      </c>
      <c r="R119" s="39">
        <f t="shared" si="162"/>
        <v>33041.49</v>
      </c>
      <c r="S119" s="72"/>
      <c r="T119" s="72"/>
      <c r="U119" s="72"/>
      <c r="V119" s="72">
        <f t="shared" si="166"/>
        <v>0</v>
      </c>
      <c r="W119" s="72">
        <f t="shared" si="163"/>
        <v>33041.49</v>
      </c>
      <c r="X119" s="72"/>
      <c r="Y119" s="72"/>
      <c r="Z119" s="72"/>
      <c r="AA119" s="72"/>
      <c r="AB119" s="72"/>
      <c r="AC119" s="72"/>
      <c r="AD119" s="72"/>
      <c r="AE119" s="72">
        <f t="shared" si="167"/>
        <v>0</v>
      </c>
      <c r="AF119" s="72">
        <f t="shared" si="164"/>
        <v>33041.49</v>
      </c>
      <c r="AG119" s="72"/>
      <c r="AH119" s="72"/>
      <c r="AI119" s="72"/>
      <c r="AJ119" s="72">
        <f t="shared" si="168"/>
        <v>0</v>
      </c>
      <c r="AK119" s="72">
        <f t="shared" si="165"/>
        <v>33041.49</v>
      </c>
    </row>
    <row r="120" spans="1:37">
      <c r="A120" s="5" t="s">
        <v>205</v>
      </c>
      <c r="B120" s="38">
        <f>+'Gas 0618'!D120</f>
        <v>14447.71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>
        <f t="shared" si="161"/>
        <v>0</v>
      </c>
      <c r="R120" s="39">
        <f t="shared" si="162"/>
        <v>14447.71</v>
      </c>
      <c r="S120" s="72"/>
      <c r="T120" s="72"/>
      <c r="U120" s="72"/>
      <c r="V120" s="72">
        <f t="shared" si="166"/>
        <v>0</v>
      </c>
      <c r="W120" s="72">
        <f t="shared" si="163"/>
        <v>14447.71</v>
      </c>
      <c r="X120" s="72"/>
      <c r="Y120" s="72"/>
      <c r="Z120" s="72"/>
      <c r="AA120" s="72"/>
      <c r="AB120" s="72"/>
      <c r="AC120" s="72"/>
      <c r="AD120" s="72"/>
      <c r="AE120" s="72">
        <f t="shared" si="167"/>
        <v>0</v>
      </c>
      <c r="AF120" s="72">
        <f t="shared" si="164"/>
        <v>14447.71</v>
      </c>
      <c r="AG120" s="72"/>
      <c r="AH120" s="72"/>
      <c r="AI120" s="72"/>
      <c r="AJ120" s="72">
        <f t="shared" si="168"/>
        <v>0</v>
      </c>
      <c r="AK120" s="72">
        <f t="shared" si="165"/>
        <v>14447.71</v>
      </c>
    </row>
    <row r="121" spans="1:37">
      <c r="A121" s="5" t="s">
        <v>206</v>
      </c>
      <c r="B121" s="38">
        <f>+'Gas 0618'!D121</f>
        <v>0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>
        <f t="shared" si="161"/>
        <v>0</v>
      </c>
      <c r="R121" s="39">
        <f t="shared" si="162"/>
        <v>0</v>
      </c>
      <c r="S121" s="72"/>
      <c r="T121" s="72"/>
      <c r="U121" s="72"/>
      <c r="V121" s="72">
        <f t="shared" si="166"/>
        <v>0</v>
      </c>
      <c r="W121" s="72">
        <f t="shared" si="163"/>
        <v>0</v>
      </c>
      <c r="X121" s="72"/>
      <c r="Y121" s="72"/>
      <c r="Z121" s="72"/>
      <c r="AA121" s="72"/>
      <c r="AB121" s="72"/>
      <c r="AC121" s="72"/>
      <c r="AD121" s="72"/>
      <c r="AE121" s="72">
        <f t="shared" si="167"/>
        <v>0</v>
      </c>
      <c r="AF121" s="72">
        <f t="shared" si="164"/>
        <v>0</v>
      </c>
      <c r="AG121" s="72"/>
      <c r="AH121" s="72"/>
      <c r="AI121" s="72"/>
      <c r="AJ121" s="72">
        <f t="shared" si="168"/>
        <v>0</v>
      </c>
      <c r="AK121" s="72">
        <f t="shared" si="165"/>
        <v>0</v>
      </c>
    </row>
    <row r="122" spans="1:37">
      <c r="A122" s="5" t="s">
        <v>207</v>
      </c>
      <c r="B122" s="38">
        <f>+'Gas 0618'!D122</f>
        <v>0</v>
      </c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>
        <f t="shared" si="161"/>
        <v>0</v>
      </c>
      <c r="R122" s="39">
        <f t="shared" si="162"/>
        <v>0</v>
      </c>
      <c r="S122" s="72"/>
      <c r="T122" s="72"/>
      <c r="U122" s="72"/>
      <c r="V122" s="72">
        <f t="shared" si="166"/>
        <v>0</v>
      </c>
      <c r="W122" s="72">
        <f t="shared" si="163"/>
        <v>0</v>
      </c>
      <c r="X122" s="72"/>
      <c r="Y122" s="72"/>
      <c r="Z122" s="72"/>
      <c r="AA122" s="72"/>
      <c r="AB122" s="72"/>
      <c r="AC122" s="72"/>
      <c r="AD122" s="72"/>
      <c r="AE122" s="72">
        <f t="shared" si="167"/>
        <v>0</v>
      </c>
      <c r="AF122" s="72">
        <f t="shared" si="164"/>
        <v>0</v>
      </c>
      <c r="AG122" s="72"/>
      <c r="AH122" s="72"/>
      <c r="AI122" s="72"/>
      <c r="AJ122" s="72">
        <f t="shared" si="168"/>
        <v>0</v>
      </c>
      <c r="AK122" s="72">
        <f t="shared" si="165"/>
        <v>0</v>
      </c>
    </row>
    <row r="123" spans="1:37">
      <c r="A123" s="5" t="s">
        <v>208</v>
      </c>
      <c r="B123" s="38">
        <f>+'Gas 0618'!D123</f>
        <v>112276.069999999</v>
      </c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>
        <f t="shared" si="161"/>
        <v>0</v>
      </c>
      <c r="R123" s="39">
        <f t="shared" si="162"/>
        <v>112276.069999999</v>
      </c>
      <c r="S123" s="72"/>
      <c r="T123" s="72"/>
      <c r="U123" s="72"/>
      <c r="V123" s="72">
        <f t="shared" si="166"/>
        <v>0</v>
      </c>
      <c r="W123" s="72">
        <f t="shared" si="163"/>
        <v>112276.069999999</v>
      </c>
      <c r="X123" s="72"/>
      <c r="Y123" s="72"/>
      <c r="Z123" s="72"/>
      <c r="AA123" s="72"/>
      <c r="AB123" s="72"/>
      <c r="AC123" s="72"/>
      <c r="AD123" s="72"/>
      <c r="AE123" s="72">
        <f t="shared" si="167"/>
        <v>0</v>
      </c>
      <c r="AF123" s="72">
        <f t="shared" si="164"/>
        <v>112276.069999999</v>
      </c>
      <c r="AG123" s="72"/>
      <c r="AH123" s="72"/>
      <c r="AI123" s="72"/>
      <c r="AJ123" s="72">
        <f t="shared" si="168"/>
        <v>0</v>
      </c>
      <c r="AK123" s="72">
        <f t="shared" si="165"/>
        <v>112276.069999999</v>
      </c>
    </row>
    <row r="124" spans="1:37">
      <c r="A124" s="5" t="s">
        <v>209</v>
      </c>
      <c r="B124" s="38">
        <f>+'Gas 0618'!D124</f>
        <v>20971.169999999998</v>
      </c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>
        <f t="shared" si="161"/>
        <v>0</v>
      </c>
      <c r="R124" s="39">
        <f t="shared" si="162"/>
        <v>20971.169999999998</v>
      </c>
      <c r="S124" s="72"/>
      <c r="T124" s="72"/>
      <c r="U124" s="72"/>
      <c r="V124" s="72">
        <f t="shared" si="166"/>
        <v>0</v>
      </c>
      <c r="W124" s="72">
        <f t="shared" si="163"/>
        <v>20971.169999999998</v>
      </c>
      <c r="X124" s="72"/>
      <c r="Y124" s="72"/>
      <c r="Z124" s="72"/>
      <c r="AA124" s="72"/>
      <c r="AB124" s="72"/>
      <c r="AC124" s="72"/>
      <c r="AD124" s="72"/>
      <c r="AE124" s="72">
        <f t="shared" si="167"/>
        <v>0</v>
      </c>
      <c r="AF124" s="72">
        <f t="shared" si="164"/>
        <v>20971.169999999998</v>
      </c>
      <c r="AG124" s="72"/>
      <c r="AH124" s="72"/>
      <c r="AI124" s="72"/>
      <c r="AJ124" s="72">
        <f t="shared" si="168"/>
        <v>0</v>
      </c>
      <c r="AK124" s="72">
        <f t="shared" si="165"/>
        <v>20971.169999999998</v>
      </c>
    </row>
    <row r="125" spans="1:37">
      <c r="A125" s="5" t="s">
        <v>210</v>
      </c>
      <c r="B125" s="38">
        <f>+'Gas 0618'!D125</f>
        <v>0</v>
      </c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>
        <f t="shared" si="161"/>
        <v>0</v>
      </c>
      <c r="R125" s="39">
        <f t="shared" si="162"/>
        <v>0</v>
      </c>
      <c r="S125" s="72"/>
      <c r="T125" s="72"/>
      <c r="U125" s="72"/>
      <c r="V125" s="72">
        <f t="shared" si="166"/>
        <v>0</v>
      </c>
      <c r="W125" s="72">
        <f t="shared" si="163"/>
        <v>0</v>
      </c>
      <c r="X125" s="72"/>
      <c r="Y125" s="72"/>
      <c r="Z125" s="72"/>
      <c r="AA125" s="72"/>
      <c r="AB125" s="72"/>
      <c r="AC125" s="72"/>
      <c r="AD125" s="72"/>
      <c r="AE125" s="72">
        <f t="shared" si="167"/>
        <v>0</v>
      </c>
      <c r="AF125" s="72">
        <f t="shared" si="164"/>
        <v>0</v>
      </c>
      <c r="AG125" s="72"/>
      <c r="AH125" s="72"/>
      <c r="AI125" s="72"/>
      <c r="AJ125" s="72">
        <f t="shared" si="168"/>
        <v>0</v>
      </c>
      <c r="AK125" s="72">
        <f t="shared" si="165"/>
        <v>0</v>
      </c>
    </row>
    <row r="126" spans="1:37">
      <c r="A126" s="5" t="s">
        <v>211</v>
      </c>
      <c r="B126" s="38">
        <f>+'Gas 0618'!D126</f>
        <v>138723.29999999999</v>
      </c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>
        <f t="shared" si="161"/>
        <v>0</v>
      </c>
      <c r="R126" s="39">
        <f t="shared" si="162"/>
        <v>138723.29999999999</v>
      </c>
      <c r="S126" s="72"/>
      <c r="T126" s="72"/>
      <c r="U126" s="72"/>
      <c r="V126" s="72">
        <f t="shared" si="166"/>
        <v>0</v>
      </c>
      <c r="W126" s="72">
        <f t="shared" si="163"/>
        <v>138723.29999999999</v>
      </c>
      <c r="X126" s="72"/>
      <c r="Y126" s="72"/>
      <c r="Z126" s="72"/>
      <c r="AA126" s="72"/>
      <c r="AB126" s="72"/>
      <c r="AC126" s="72"/>
      <c r="AD126" s="72"/>
      <c r="AE126" s="72">
        <f t="shared" si="167"/>
        <v>0</v>
      </c>
      <c r="AF126" s="72">
        <f t="shared" si="164"/>
        <v>138723.29999999999</v>
      </c>
      <c r="AG126" s="72"/>
      <c r="AH126" s="72"/>
      <c r="AI126" s="72"/>
      <c r="AJ126" s="72">
        <f t="shared" si="168"/>
        <v>0</v>
      </c>
      <c r="AK126" s="72">
        <f t="shared" si="165"/>
        <v>138723.29999999999</v>
      </c>
    </row>
    <row r="127" spans="1:37">
      <c r="A127" s="5" t="s">
        <v>212</v>
      </c>
      <c r="B127" s="38">
        <f>+'Gas 0618'!D127</f>
        <v>38083.769999999997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>
        <f t="shared" si="161"/>
        <v>0</v>
      </c>
      <c r="R127" s="39">
        <f t="shared" si="162"/>
        <v>38083.769999999997</v>
      </c>
      <c r="S127" s="72"/>
      <c r="T127" s="72"/>
      <c r="U127" s="72"/>
      <c r="V127" s="72">
        <f t="shared" si="166"/>
        <v>0</v>
      </c>
      <c r="W127" s="72">
        <f t="shared" si="163"/>
        <v>38083.769999999997</v>
      </c>
      <c r="X127" s="72"/>
      <c r="Y127" s="72"/>
      <c r="Z127" s="72"/>
      <c r="AA127" s="72"/>
      <c r="AB127" s="72"/>
      <c r="AC127" s="72"/>
      <c r="AD127" s="72"/>
      <c r="AE127" s="72">
        <f t="shared" si="167"/>
        <v>0</v>
      </c>
      <c r="AF127" s="72">
        <f t="shared" si="164"/>
        <v>38083.769999999997</v>
      </c>
      <c r="AG127" s="72"/>
      <c r="AH127" s="72"/>
      <c r="AI127" s="72"/>
      <c r="AJ127" s="72">
        <f t="shared" si="168"/>
        <v>0</v>
      </c>
      <c r="AK127" s="72">
        <f t="shared" si="165"/>
        <v>38083.769999999997</v>
      </c>
    </row>
    <row r="128" spans="1:37">
      <c r="A128" s="5" t="s">
        <v>213</v>
      </c>
      <c r="B128" s="38">
        <f>+'Gas 0618'!D128</f>
        <v>786901.74</v>
      </c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>
        <f t="shared" si="161"/>
        <v>0</v>
      </c>
      <c r="R128" s="39">
        <f t="shared" si="162"/>
        <v>786901.74</v>
      </c>
      <c r="S128" s="72"/>
      <c r="T128" s="72"/>
      <c r="U128" s="72"/>
      <c r="V128" s="72">
        <f t="shared" si="166"/>
        <v>0</v>
      </c>
      <c r="W128" s="72">
        <f t="shared" si="163"/>
        <v>786901.74</v>
      </c>
      <c r="X128" s="72"/>
      <c r="Y128" s="72"/>
      <c r="Z128" s="72"/>
      <c r="AA128" s="72"/>
      <c r="AB128" s="72"/>
      <c r="AC128" s="72"/>
      <c r="AD128" s="72"/>
      <c r="AE128" s="72">
        <f t="shared" si="167"/>
        <v>0</v>
      </c>
      <c r="AF128" s="72">
        <f t="shared" si="164"/>
        <v>786901.74</v>
      </c>
      <c r="AG128" s="72"/>
      <c r="AH128" s="72"/>
      <c r="AI128" s="72"/>
      <c r="AJ128" s="72">
        <f t="shared" si="168"/>
        <v>0</v>
      </c>
      <c r="AK128" s="72">
        <f t="shared" si="165"/>
        <v>786901.74</v>
      </c>
    </row>
    <row r="129" spans="1:37">
      <c r="A129" s="5" t="s">
        <v>214</v>
      </c>
      <c r="B129" s="38">
        <f>+'Gas 0618'!D129</f>
        <v>15140.24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>
        <f t="shared" si="161"/>
        <v>0</v>
      </c>
      <c r="R129" s="39">
        <f t="shared" si="162"/>
        <v>15140.24</v>
      </c>
      <c r="S129" s="72"/>
      <c r="T129" s="72"/>
      <c r="U129" s="72"/>
      <c r="V129" s="72">
        <f t="shared" si="166"/>
        <v>0</v>
      </c>
      <c r="W129" s="72">
        <f t="shared" ref="W129:W160" si="169">SUM(R129,V129)</f>
        <v>15140.24</v>
      </c>
      <c r="X129" s="72"/>
      <c r="Y129" s="72"/>
      <c r="Z129" s="72"/>
      <c r="AA129" s="72"/>
      <c r="AB129" s="72"/>
      <c r="AC129" s="72"/>
      <c r="AD129" s="72"/>
      <c r="AE129" s="72">
        <f t="shared" si="167"/>
        <v>0</v>
      </c>
      <c r="AF129" s="72">
        <f t="shared" ref="AF129:AF160" si="170">SUM(W129,AE129)</f>
        <v>15140.24</v>
      </c>
      <c r="AG129" s="72"/>
      <c r="AH129" s="72"/>
      <c r="AI129" s="72"/>
      <c r="AJ129" s="72">
        <f t="shared" si="168"/>
        <v>0</v>
      </c>
      <c r="AK129" s="72">
        <f t="shared" ref="AK129:AK160" si="171">SUM(AF129,AJ129)</f>
        <v>15140.24</v>
      </c>
    </row>
    <row r="130" spans="1:37">
      <c r="A130" s="5" t="s">
        <v>215</v>
      </c>
      <c r="B130" s="38">
        <f>+'Gas 0618'!D130</f>
        <v>244742.27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>
        <f t="shared" si="161"/>
        <v>0</v>
      </c>
      <c r="R130" s="39">
        <f t="shared" si="162"/>
        <v>244742.27</v>
      </c>
      <c r="S130" s="72"/>
      <c r="T130" s="72"/>
      <c r="U130" s="72"/>
      <c r="V130" s="72">
        <f t="shared" si="166"/>
        <v>0</v>
      </c>
      <c r="W130" s="72">
        <f t="shared" si="169"/>
        <v>244742.27</v>
      </c>
      <c r="X130" s="72"/>
      <c r="Y130" s="72"/>
      <c r="Z130" s="72"/>
      <c r="AA130" s="72"/>
      <c r="AB130" s="72"/>
      <c r="AC130" s="72"/>
      <c r="AD130" s="72"/>
      <c r="AE130" s="72">
        <f t="shared" si="167"/>
        <v>0</v>
      </c>
      <c r="AF130" s="72">
        <f t="shared" si="170"/>
        <v>244742.27</v>
      </c>
      <c r="AG130" s="72"/>
      <c r="AH130" s="72"/>
      <c r="AI130" s="72"/>
      <c r="AJ130" s="72">
        <f t="shared" si="168"/>
        <v>0</v>
      </c>
      <c r="AK130" s="72">
        <f t="shared" si="171"/>
        <v>244742.27</v>
      </c>
    </row>
    <row r="131" spans="1:37">
      <c r="A131" s="5" t="s">
        <v>216</v>
      </c>
      <c r="B131" s="38">
        <f>+'Gas 0618'!D131</f>
        <v>0</v>
      </c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>
        <f t="shared" si="161"/>
        <v>0</v>
      </c>
      <c r="R131" s="39">
        <f t="shared" si="162"/>
        <v>0</v>
      </c>
      <c r="S131" s="72"/>
      <c r="T131" s="72"/>
      <c r="U131" s="72"/>
      <c r="V131" s="72">
        <f t="shared" si="166"/>
        <v>0</v>
      </c>
      <c r="W131" s="72">
        <f t="shared" si="169"/>
        <v>0</v>
      </c>
      <c r="X131" s="72"/>
      <c r="Y131" s="72"/>
      <c r="Z131" s="72"/>
      <c r="AA131" s="72"/>
      <c r="AB131" s="72"/>
      <c r="AC131" s="72"/>
      <c r="AD131" s="72"/>
      <c r="AE131" s="72">
        <f t="shared" si="167"/>
        <v>0</v>
      </c>
      <c r="AF131" s="72">
        <f t="shared" si="170"/>
        <v>0</v>
      </c>
      <c r="AG131" s="72"/>
      <c r="AH131" s="72"/>
      <c r="AI131" s="72"/>
      <c r="AJ131" s="72">
        <f t="shared" si="168"/>
        <v>0</v>
      </c>
      <c r="AK131" s="72">
        <f t="shared" si="171"/>
        <v>0</v>
      </c>
    </row>
    <row r="132" spans="1:37">
      <c r="A132" s="5" t="s">
        <v>217</v>
      </c>
      <c r="B132" s="38">
        <f>+'Gas 0618'!D132</f>
        <v>88940.98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>
        <f t="shared" si="161"/>
        <v>0</v>
      </c>
      <c r="R132" s="39">
        <f t="shared" si="162"/>
        <v>88940.98</v>
      </c>
      <c r="S132" s="72"/>
      <c r="T132" s="72"/>
      <c r="U132" s="72"/>
      <c r="V132" s="72">
        <f t="shared" si="166"/>
        <v>0</v>
      </c>
      <c r="W132" s="72">
        <f t="shared" si="169"/>
        <v>88940.98</v>
      </c>
      <c r="X132" s="72"/>
      <c r="Y132" s="72"/>
      <c r="Z132" s="72"/>
      <c r="AA132" s="72"/>
      <c r="AB132" s="72"/>
      <c r="AC132" s="72"/>
      <c r="AD132" s="72"/>
      <c r="AE132" s="72">
        <f t="shared" si="167"/>
        <v>0</v>
      </c>
      <c r="AF132" s="72">
        <f t="shared" si="170"/>
        <v>88940.98</v>
      </c>
      <c r="AG132" s="72"/>
      <c r="AH132" s="72"/>
      <c r="AI132" s="72"/>
      <c r="AJ132" s="72">
        <f t="shared" si="168"/>
        <v>0</v>
      </c>
      <c r="AK132" s="72">
        <f t="shared" si="171"/>
        <v>88940.98</v>
      </c>
    </row>
    <row r="133" spans="1:37">
      <c r="A133" s="5" t="s">
        <v>218</v>
      </c>
      <c r="B133" s="38">
        <f>+'Gas 0618'!D133</f>
        <v>18746.7399999999</v>
      </c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>
        <f t="shared" si="161"/>
        <v>0</v>
      </c>
      <c r="R133" s="39">
        <f t="shared" si="162"/>
        <v>18746.7399999999</v>
      </c>
      <c r="S133" s="72"/>
      <c r="T133" s="72"/>
      <c r="U133" s="72"/>
      <c r="V133" s="72">
        <f t="shared" si="166"/>
        <v>0</v>
      </c>
      <c r="W133" s="72">
        <f t="shared" si="169"/>
        <v>18746.7399999999</v>
      </c>
      <c r="X133" s="72"/>
      <c r="Y133" s="72"/>
      <c r="Z133" s="72"/>
      <c r="AA133" s="72"/>
      <c r="AB133" s="72"/>
      <c r="AC133" s="72"/>
      <c r="AD133" s="72"/>
      <c r="AE133" s="72">
        <f t="shared" si="167"/>
        <v>0</v>
      </c>
      <c r="AF133" s="72">
        <f t="shared" si="170"/>
        <v>18746.7399999999</v>
      </c>
      <c r="AG133" s="72"/>
      <c r="AH133" s="72"/>
      <c r="AI133" s="72"/>
      <c r="AJ133" s="72">
        <f t="shared" si="168"/>
        <v>0</v>
      </c>
      <c r="AK133" s="72">
        <f t="shared" si="171"/>
        <v>18746.7399999999</v>
      </c>
    </row>
    <row r="134" spans="1:37">
      <c r="A134" s="5" t="s">
        <v>219</v>
      </c>
      <c r="B134" s="38">
        <f>+'Gas 0618'!D134</f>
        <v>681215.30999999901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>
        <f t="shared" si="161"/>
        <v>0</v>
      </c>
      <c r="R134" s="39">
        <f t="shared" si="162"/>
        <v>681215.30999999901</v>
      </c>
      <c r="S134" s="72"/>
      <c r="T134" s="72"/>
      <c r="U134" s="72"/>
      <c r="V134" s="72">
        <f t="shared" ref="V134:V140" si="172">SUM(S134:U134)</f>
        <v>0</v>
      </c>
      <c r="W134" s="72">
        <f t="shared" si="169"/>
        <v>681215.30999999901</v>
      </c>
      <c r="X134" s="72"/>
      <c r="Y134" s="72"/>
      <c r="Z134" s="72"/>
      <c r="AA134" s="72"/>
      <c r="AB134" s="72"/>
      <c r="AC134" s="72"/>
      <c r="AD134" s="72"/>
      <c r="AE134" s="72">
        <f t="shared" ref="AE134:AE140" si="173">SUM(X134:AD134)</f>
        <v>0</v>
      </c>
      <c r="AF134" s="72">
        <f t="shared" si="170"/>
        <v>681215.30999999901</v>
      </c>
      <c r="AG134" s="72"/>
      <c r="AH134" s="72"/>
      <c r="AI134" s="72"/>
      <c r="AJ134" s="72">
        <f t="shared" ref="AJ134:AJ140" si="174">SUM(AG134:AI134)</f>
        <v>0</v>
      </c>
      <c r="AK134" s="72">
        <f t="shared" si="171"/>
        <v>681215.30999999901</v>
      </c>
    </row>
    <row r="135" spans="1:37">
      <c r="A135" s="5" t="s">
        <v>220</v>
      </c>
      <c r="B135" s="38">
        <f>+'Gas 0618'!D135</f>
        <v>0</v>
      </c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>
        <f t="shared" si="161"/>
        <v>0</v>
      </c>
      <c r="R135" s="39">
        <f t="shared" si="162"/>
        <v>0</v>
      </c>
      <c r="S135" s="72"/>
      <c r="T135" s="72"/>
      <c r="U135" s="72"/>
      <c r="V135" s="72">
        <f t="shared" si="172"/>
        <v>0</v>
      </c>
      <c r="W135" s="72">
        <f t="shared" si="169"/>
        <v>0</v>
      </c>
      <c r="X135" s="72"/>
      <c r="Y135" s="72"/>
      <c r="Z135" s="72"/>
      <c r="AA135" s="72"/>
      <c r="AB135" s="72"/>
      <c r="AC135" s="72"/>
      <c r="AD135" s="72"/>
      <c r="AE135" s="72">
        <f t="shared" si="173"/>
        <v>0</v>
      </c>
      <c r="AF135" s="72">
        <f t="shared" si="170"/>
        <v>0</v>
      </c>
      <c r="AG135" s="72"/>
      <c r="AH135" s="72"/>
      <c r="AI135" s="72"/>
      <c r="AJ135" s="72">
        <f t="shared" si="174"/>
        <v>0</v>
      </c>
      <c r="AK135" s="72">
        <f t="shared" si="171"/>
        <v>0</v>
      </c>
    </row>
    <row r="136" spans="1:37">
      <c r="A136" s="5" t="s">
        <v>221</v>
      </c>
      <c r="B136" s="38">
        <f>+'Gas 0618'!D136</f>
        <v>0</v>
      </c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>
        <f t="shared" si="161"/>
        <v>0</v>
      </c>
      <c r="R136" s="39">
        <f t="shared" si="162"/>
        <v>0</v>
      </c>
      <c r="S136" s="72"/>
      <c r="T136" s="72"/>
      <c r="U136" s="72"/>
      <c r="V136" s="72">
        <f t="shared" si="172"/>
        <v>0</v>
      </c>
      <c r="W136" s="72">
        <f t="shared" si="169"/>
        <v>0</v>
      </c>
      <c r="X136" s="72"/>
      <c r="Y136" s="72"/>
      <c r="Z136" s="72"/>
      <c r="AA136" s="72"/>
      <c r="AB136" s="72"/>
      <c r="AC136" s="72"/>
      <c r="AD136" s="72"/>
      <c r="AE136" s="72">
        <f t="shared" si="173"/>
        <v>0</v>
      </c>
      <c r="AF136" s="72">
        <f t="shared" si="170"/>
        <v>0</v>
      </c>
      <c r="AG136" s="72"/>
      <c r="AH136" s="72"/>
      <c r="AI136" s="72"/>
      <c r="AJ136" s="72">
        <f t="shared" si="174"/>
        <v>0</v>
      </c>
      <c r="AK136" s="72">
        <f t="shared" si="171"/>
        <v>0</v>
      </c>
    </row>
    <row r="137" spans="1:37">
      <c r="A137" s="5" t="s">
        <v>222</v>
      </c>
      <c r="B137" s="38">
        <f>+'Gas 0618'!D137</f>
        <v>0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>
        <f t="shared" si="161"/>
        <v>0</v>
      </c>
      <c r="R137" s="39">
        <f t="shared" si="162"/>
        <v>0</v>
      </c>
      <c r="S137" s="72"/>
      <c r="T137" s="72"/>
      <c r="U137" s="72"/>
      <c r="V137" s="72">
        <f t="shared" si="172"/>
        <v>0</v>
      </c>
      <c r="W137" s="72">
        <f t="shared" si="169"/>
        <v>0</v>
      </c>
      <c r="X137" s="72"/>
      <c r="Y137" s="72"/>
      <c r="Z137" s="72"/>
      <c r="AA137" s="72"/>
      <c r="AB137" s="72"/>
      <c r="AC137" s="72"/>
      <c r="AD137" s="72"/>
      <c r="AE137" s="72">
        <f t="shared" si="173"/>
        <v>0</v>
      </c>
      <c r="AF137" s="72">
        <f t="shared" si="170"/>
        <v>0</v>
      </c>
      <c r="AG137" s="72"/>
      <c r="AH137" s="72"/>
      <c r="AI137" s="72"/>
      <c r="AJ137" s="72">
        <f t="shared" si="174"/>
        <v>0</v>
      </c>
      <c r="AK137" s="72">
        <f t="shared" si="171"/>
        <v>0</v>
      </c>
    </row>
    <row r="138" spans="1:37">
      <c r="A138" s="5" t="s">
        <v>223</v>
      </c>
      <c r="B138" s="38">
        <f>+'Gas 0618'!D138</f>
        <v>0</v>
      </c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>
        <f t="shared" si="161"/>
        <v>0</v>
      </c>
      <c r="R138" s="39">
        <f t="shared" si="162"/>
        <v>0</v>
      </c>
      <c r="S138" s="72"/>
      <c r="T138" s="72"/>
      <c r="U138" s="72"/>
      <c r="V138" s="72">
        <f t="shared" si="172"/>
        <v>0</v>
      </c>
      <c r="W138" s="72">
        <f t="shared" si="169"/>
        <v>0</v>
      </c>
      <c r="X138" s="72"/>
      <c r="Y138" s="72"/>
      <c r="Z138" s="72"/>
      <c r="AA138" s="72"/>
      <c r="AB138" s="72"/>
      <c r="AC138" s="72"/>
      <c r="AD138" s="72"/>
      <c r="AE138" s="72">
        <f t="shared" si="173"/>
        <v>0</v>
      </c>
      <c r="AF138" s="72">
        <f t="shared" si="170"/>
        <v>0</v>
      </c>
      <c r="AG138" s="72"/>
      <c r="AH138" s="72"/>
      <c r="AI138" s="72"/>
      <c r="AJ138" s="72">
        <f t="shared" si="174"/>
        <v>0</v>
      </c>
      <c r="AK138" s="72">
        <f t="shared" si="171"/>
        <v>0</v>
      </c>
    </row>
    <row r="139" spans="1:37">
      <c r="A139" s="11" t="s">
        <v>224</v>
      </c>
      <c r="B139" s="38">
        <f>+'Gas 0618'!D139</f>
        <v>0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>
        <f t="shared" si="161"/>
        <v>0</v>
      </c>
      <c r="R139" s="39">
        <f t="shared" si="162"/>
        <v>0</v>
      </c>
      <c r="S139" s="72"/>
      <c r="T139" s="72"/>
      <c r="U139" s="72"/>
      <c r="V139" s="72">
        <f t="shared" si="172"/>
        <v>0</v>
      </c>
      <c r="W139" s="72">
        <f t="shared" si="169"/>
        <v>0</v>
      </c>
      <c r="X139" s="72"/>
      <c r="Y139" s="72"/>
      <c r="Z139" s="72"/>
      <c r="AA139" s="72"/>
      <c r="AB139" s="72"/>
      <c r="AC139" s="72"/>
      <c r="AD139" s="72"/>
      <c r="AE139" s="72">
        <f t="shared" si="173"/>
        <v>0</v>
      </c>
      <c r="AF139" s="72">
        <f t="shared" si="170"/>
        <v>0</v>
      </c>
      <c r="AG139" s="72"/>
      <c r="AH139" s="72"/>
      <c r="AI139" s="72"/>
      <c r="AJ139" s="72">
        <f t="shared" si="174"/>
        <v>0</v>
      </c>
      <c r="AK139" s="72">
        <f t="shared" si="171"/>
        <v>0</v>
      </c>
    </row>
    <row r="140" spans="1:37">
      <c r="A140" s="6" t="s">
        <v>225</v>
      </c>
      <c r="B140" s="38">
        <f>+'Gas 0618'!D140</f>
        <v>1034.21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>
        <f t="shared" si="161"/>
        <v>0</v>
      </c>
      <c r="R140" s="39">
        <f t="shared" si="162"/>
        <v>1034.21</v>
      </c>
      <c r="S140" s="72"/>
      <c r="T140" s="72"/>
      <c r="U140" s="72"/>
      <c r="V140" s="72">
        <f t="shared" si="172"/>
        <v>0</v>
      </c>
      <c r="W140" s="72">
        <f t="shared" si="169"/>
        <v>1034.21</v>
      </c>
      <c r="X140" s="72"/>
      <c r="Y140" s="72"/>
      <c r="Z140" s="72"/>
      <c r="AA140" s="72"/>
      <c r="AB140" s="72"/>
      <c r="AC140" s="72"/>
      <c r="AD140" s="72"/>
      <c r="AE140" s="72">
        <f t="shared" si="173"/>
        <v>0</v>
      </c>
      <c r="AF140" s="72">
        <f t="shared" si="170"/>
        <v>1034.21</v>
      </c>
      <c r="AG140" s="72"/>
      <c r="AH140" s="72"/>
      <c r="AI140" s="72"/>
      <c r="AJ140" s="72">
        <f t="shared" si="174"/>
        <v>0</v>
      </c>
      <c r="AK140" s="72">
        <f t="shared" si="171"/>
        <v>1034.21</v>
      </c>
    </row>
    <row r="141" spans="1:37">
      <c r="A141" s="5" t="s">
        <v>226</v>
      </c>
      <c r="B141" s="40">
        <f>SUM(B74:B140)</f>
        <v>5165237.1299999859</v>
      </c>
      <c r="C141" s="40">
        <f t="shared" ref="C141:S141" si="175">SUM(C74:C140)</f>
        <v>0</v>
      </c>
      <c r="D141" s="40">
        <f t="shared" si="175"/>
        <v>0</v>
      </c>
      <c r="E141" s="40">
        <f t="shared" si="175"/>
        <v>0</v>
      </c>
      <c r="F141" s="40">
        <f t="shared" si="175"/>
        <v>0</v>
      </c>
      <c r="G141" s="40">
        <f t="shared" si="175"/>
        <v>0</v>
      </c>
      <c r="H141" s="40">
        <f t="shared" si="175"/>
        <v>0</v>
      </c>
      <c r="I141" s="40">
        <f t="shared" si="175"/>
        <v>0</v>
      </c>
      <c r="J141" s="40">
        <f t="shared" si="175"/>
        <v>0</v>
      </c>
      <c r="K141" s="40">
        <f t="shared" si="175"/>
        <v>0</v>
      </c>
      <c r="L141" s="40">
        <f t="shared" si="175"/>
        <v>0</v>
      </c>
      <c r="M141" s="40">
        <f t="shared" si="175"/>
        <v>0</v>
      </c>
      <c r="N141" s="40">
        <f t="shared" si="175"/>
        <v>0</v>
      </c>
      <c r="O141" s="40">
        <f t="shared" si="175"/>
        <v>0</v>
      </c>
      <c r="P141" s="40">
        <f t="shared" si="175"/>
        <v>0</v>
      </c>
      <c r="Q141" s="40">
        <f t="shared" si="175"/>
        <v>0</v>
      </c>
      <c r="R141" s="51">
        <f t="shared" si="162"/>
        <v>5165237.1299999859</v>
      </c>
      <c r="S141" s="40">
        <f t="shared" si="175"/>
        <v>0</v>
      </c>
      <c r="T141" s="40">
        <f t="shared" ref="T141" si="176">SUM(T74:T140)</f>
        <v>0</v>
      </c>
      <c r="U141" s="40">
        <f t="shared" ref="U141" si="177">SUM(U74:U140)</f>
        <v>0</v>
      </c>
      <c r="V141" s="40">
        <f t="shared" ref="V141" si="178">SUM(V74:V140)</f>
        <v>0</v>
      </c>
      <c r="W141" s="73">
        <f t="shared" si="169"/>
        <v>5165237.1299999859</v>
      </c>
      <c r="X141" s="40">
        <f t="shared" ref="X141" si="179">SUM(X74:X140)</f>
        <v>0</v>
      </c>
      <c r="Y141" s="40">
        <f t="shared" ref="Y141" si="180">SUM(Y74:Y140)</f>
        <v>0</v>
      </c>
      <c r="Z141" s="40">
        <f t="shared" ref="Z141" si="181">SUM(Z74:Z140)</f>
        <v>0</v>
      </c>
      <c r="AA141" s="40">
        <f t="shared" ref="AA141" si="182">SUM(AA74:AA140)</f>
        <v>0</v>
      </c>
      <c r="AB141" s="40">
        <f t="shared" ref="AB141" si="183">SUM(AB74:AB140)</f>
        <v>0</v>
      </c>
      <c r="AC141" s="40">
        <f t="shared" ref="AC141:AE141" si="184">SUM(AC74:AC140)</f>
        <v>0</v>
      </c>
      <c r="AD141" s="40">
        <f t="shared" si="184"/>
        <v>0</v>
      </c>
      <c r="AE141" s="40">
        <f t="shared" si="184"/>
        <v>0</v>
      </c>
      <c r="AF141" s="73">
        <f t="shared" si="170"/>
        <v>5165237.1299999859</v>
      </c>
      <c r="AG141" s="40">
        <f t="shared" ref="AG141:AI141" si="185">SUM(AG74:AG140)</f>
        <v>0</v>
      </c>
      <c r="AH141" s="40">
        <f t="shared" si="185"/>
        <v>0</v>
      </c>
      <c r="AI141" s="40">
        <f t="shared" si="185"/>
        <v>0</v>
      </c>
      <c r="AJ141" s="40">
        <f t="shared" ref="AJ141" si="186">SUM(AJ74:AJ140)</f>
        <v>0</v>
      </c>
      <c r="AK141" s="73">
        <f t="shared" si="171"/>
        <v>5165237.1299999859</v>
      </c>
    </row>
    <row r="142" spans="1:37">
      <c r="A142" s="7" t="s">
        <v>255</v>
      </c>
      <c r="B142" s="36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>
        <f t="shared" si="161"/>
        <v>0</v>
      </c>
      <c r="R142" s="37">
        <f t="shared" si="162"/>
        <v>0</v>
      </c>
      <c r="S142" s="70"/>
      <c r="T142" s="70"/>
      <c r="U142" s="70"/>
      <c r="V142" s="70">
        <f t="shared" ref="V142:V170" si="187">SUM(S142:U142)</f>
        <v>0</v>
      </c>
      <c r="W142" s="70">
        <f t="shared" si="169"/>
        <v>0</v>
      </c>
      <c r="X142" s="70"/>
      <c r="Y142" s="70"/>
      <c r="Z142" s="70"/>
      <c r="AA142" s="70"/>
      <c r="AB142" s="70"/>
      <c r="AC142" s="70"/>
      <c r="AD142" s="70"/>
      <c r="AE142" s="70">
        <f t="shared" ref="AE142:AE170" si="188">SUM(X142:AD142)</f>
        <v>0</v>
      </c>
      <c r="AF142" s="70">
        <f t="shared" si="170"/>
        <v>0</v>
      </c>
      <c r="AG142" s="70"/>
      <c r="AH142" s="70"/>
      <c r="AI142" s="70"/>
      <c r="AJ142" s="70">
        <f t="shared" ref="AJ142:AJ170" si="189">SUM(AG142:AI142)</f>
        <v>0</v>
      </c>
      <c r="AK142" s="70">
        <f t="shared" si="171"/>
        <v>0</v>
      </c>
    </row>
    <row r="143" spans="1:37">
      <c r="A143" s="5" t="s">
        <v>227</v>
      </c>
      <c r="B143" s="38">
        <f>+'Gas 0618'!D143</f>
        <v>0</v>
      </c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>
        <f t="shared" ref="Q143:Q206" si="190">SUM(C143:P143)</f>
        <v>0</v>
      </c>
      <c r="R143" s="39">
        <f t="shared" ref="R143:R206" si="191">SUM(B143,Q143)</f>
        <v>0</v>
      </c>
      <c r="S143" s="72"/>
      <c r="T143" s="72"/>
      <c r="U143" s="72"/>
      <c r="V143" s="72">
        <f t="shared" si="187"/>
        <v>0</v>
      </c>
      <c r="W143" s="72">
        <f t="shared" si="169"/>
        <v>0</v>
      </c>
      <c r="X143" s="72"/>
      <c r="Y143" s="72"/>
      <c r="Z143" s="72"/>
      <c r="AA143" s="72"/>
      <c r="AB143" s="72"/>
      <c r="AC143" s="72"/>
      <c r="AD143" s="72"/>
      <c r="AE143" s="72">
        <f t="shared" si="188"/>
        <v>0</v>
      </c>
      <c r="AF143" s="72">
        <f t="shared" si="170"/>
        <v>0</v>
      </c>
      <c r="AG143" s="72"/>
      <c r="AH143" s="72"/>
      <c r="AI143" s="72"/>
      <c r="AJ143" s="72">
        <f t="shared" si="189"/>
        <v>0</v>
      </c>
      <c r="AK143" s="72">
        <f t="shared" si="171"/>
        <v>0</v>
      </c>
    </row>
    <row r="144" spans="1:37">
      <c r="A144" s="5" t="s">
        <v>228</v>
      </c>
      <c r="B144" s="38">
        <f>+'Gas 0618'!D144</f>
        <v>0</v>
      </c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>
        <f t="shared" si="190"/>
        <v>0</v>
      </c>
      <c r="R144" s="39">
        <f t="shared" si="191"/>
        <v>0</v>
      </c>
      <c r="S144" s="72"/>
      <c r="T144" s="72"/>
      <c r="U144" s="72"/>
      <c r="V144" s="72">
        <f t="shared" si="187"/>
        <v>0</v>
      </c>
      <c r="W144" s="72">
        <f t="shared" si="169"/>
        <v>0</v>
      </c>
      <c r="X144" s="72"/>
      <c r="Y144" s="72"/>
      <c r="Z144" s="72"/>
      <c r="AA144" s="72"/>
      <c r="AB144" s="72"/>
      <c r="AC144" s="72"/>
      <c r="AD144" s="72"/>
      <c r="AE144" s="72">
        <f t="shared" si="188"/>
        <v>0</v>
      </c>
      <c r="AF144" s="72">
        <f t="shared" si="170"/>
        <v>0</v>
      </c>
      <c r="AG144" s="72"/>
      <c r="AH144" s="72"/>
      <c r="AI144" s="72"/>
      <c r="AJ144" s="72">
        <f t="shared" si="189"/>
        <v>0</v>
      </c>
      <c r="AK144" s="72">
        <f t="shared" si="171"/>
        <v>0</v>
      </c>
    </row>
    <row r="145" spans="1:37">
      <c r="A145" s="5" t="s">
        <v>229</v>
      </c>
      <c r="B145" s="38">
        <f>+'Gas 0618'!D145</f>
        <v>0</v>
      </c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>
        <f t="shared" si="190"/>
        <v>0</v>
      </c>
      <c r="R145" s="39">
        <f t="shared" si="191"/>
        <v>0</v>
      </c>
      <c r="S145" s="72"/>
      <c r="T145" s="72"/>
      <c r="U145" s="72"/>
      <c r="V145" s="72">
        <f t="shared" si="187"/>
        <v>0</v>
      </c>
      <c r="W145" s="72">
        <f t="shared" si="169"/>
        <v>0</v>
      </c>
      <c r="X145" s="72"/>
      <c r="Y145" s="72"/>
      <c r="Z145" s="72"/>
      <c r="AA145" s="72"/>
      <c r="AB145" s="72"/>
      <c r="AC145" s="72"/>
      <c r="AD145" s="72"/>
      <c r="AE145" s="72">
        <f t="shared" si="188"/>
        <v>0</v>
      </c>
      <c r="AF145" s="72">
        <f t="shared" si="170"/>
        <v>0</v>
      </c>
      <c r="AG145" s="72"/>
      <c r="AH145" s="72"/>
      <c r="AI145" s="72"/>
      <c r="AJ145" s="72">
        <f t="shared" si="189"/>
        <v>0</v>
      </c>
      <c r="AK145" s="72">
        <f t="shared" si="171"/>
        <v>0</v>
      </c>
    </row>
    <row r="146" spans="1:37">
      <c r="A146" s="5" t="s">
        <v>230</v>
      </c>
      <c r="B146" s="38">
        <f>+'Gas 0618'!D146</f>
        <v>0</v>
      </c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>
        <f t="shared" si="190"/>
        <v>0</v>
      </c>
      <c r="R146" s="39">
        <f t="shared" si="191"/>
        <v>0</v>
      </c>
      <c r="S146" s="72"/>
      <c r="T146" s="72"/>
      <c r="U146" s="72"/>
      <c r="V146" s="72">
        <f t="shared" si="187"/>
        <v>0</v>
      </c>
      <c r="W146" s="72">
        <f t="shared" si="169"/>
        <v>0</v>
      </c>
      <c r="X146" s="72"/>
      <c r="Y146" s="72"/>
      <c r="Z146" s="72"/>
      <c r="AA146" s="72"/>
      <c r="AB146" s="72"/>
      <c r="AC146" s="72"/>
      <c r="AD146" s="72"/>
      <c r="AE146" s="72">
        <f t="shared" si="188"/>
        <v>0</v>
      </c>
      <c r="AF146" s="72">
        <f t="shared" si="170"/>
        <v>0</v>
      </c>
      <c r="AG146" s="72"/>
      <c r="AH146" s="72"/>
      <c r="AI146" s="72"/>
      <c r="AJ146" s="72">
        <f t="shared" si="189"/>
        <v>0</v>
      </c>
      <c r="AK146" s="72">
        <f t="shared" si="171"/>
        <v>0</v>
      </c>
    </row>
    <row r="147" spans="1:37">
      <c r="A147" s="5" t="s">
        <v>231</v>
      </c>
      <c r="B147" s="38">
        <f>+'Gas 0618'!D147</f>
        <v>0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>
        <f t="shared" si="190"/>
        <v>0</v>
      </c>
      <c r="R147" s="39">
        <f t="shared" si="191"/>
        <v>0</v>
      </c>
      <c r="S147" s="72"/>
      <c r="T147" s="72"/>
      <c r="U147" s="72"/>
      <c r="V147" s="72">
        <f t="shared" si="187"/>
        <v>0</v>
      </c>
      <c r="W147" s="72">
        <f t="shared" si="169"/>
        <v>0</v>
      </c>
      <c r="X147" s="72"/>
      <c r="Y147" s="72"/>
      <c r="Z147" s="72"/>
      <c r="AA147" s="72"/>
      <c r="AB147" s="72"/>
      <c r="AC147" s="72"/>
      <c r="AD147" s="72"/>
      <c r="AE147" s="72">
        <f t="shared" si="188"/>
        <v>0</v>
      </c>
      <c r="AF147" s="72">
        <f t="shared" si="170"/>
        <v>0</v>
      </c>
      <c r="AG147" s="72"/>
      <c r="AH147" s="72"/>
      <c r="AI147" s="72"/>
      <c r="AJ147" s="72">
        <f t="shared" si="189"/>
        <v>0</v>
      </c>
      <c r="AK147" s="72">
        <f t="shared" si="171"/>
        <v>0</v>
      </c>
    </row>
    <row r="148" spans="1:37">
      <c r="A148" s="5" t="s">
        <v>232</v>
      </c>
      <c r="B148" s="38">
        <f>+'Gas 0618'!D148</f>
        <v>0</v>
      </c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>
        <f t="shared" si="190"/>
        <v>0</v>
      </c>
      <c r="R148" s="39">
        <f t="shared" si="191"/>
        <v>0</v>
      </c>
      <c r="S148" s="72"/>
      <c r="T148" s="72"/>
      <c r="U148" s="72"/>
      <c r="V148" s="72">
        <f t="shared" si="187"/>
        <v>0</v>
      </c>
      <c r="W148" s="72">
        <f t="shared" si="169"/>
        <v>0</v>
      </c>
      <c r="X148" s="72"/>
      <c r="Y148" s="72"/>
      <c r="Z148" s="72"/>
      <c r="AA148" s="72"/>
      <c r="AB148" s="72"/>
      <c r="AC148" s="72"/>
      <c r="AD148" s="72"/>
      <c r="AE148" s="72">
        <f t="shared" si="188"/>
        <v>0</v>
      </c>
      <c r="AF148" s="72">
        <f t="shared" si="170"/>
        <v>0</v>
      </c>
      <c r="AG148" s="72"/>
      <c r="AH148" s="72"/>
      <c r="AI148" s="72"/>
      <c r="AJ148" s="72">
        <f t="shared" si="189"/>
        <v>0</v>
      </c>
      <c r="AK148" s="72">
        <f t="shared" si="171"/>
        <v>0</v>
      </c>
    </row>
    <row r="149" spans="1:37">
      <c r="A149" s="5" t="s">
        <v>233</v>
      </c>
      <c r="B149" s="38">
        <f>+'Gas 0618'!D149</f>
        <v>0</v>
      </c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>
        <f t="shared" si="190"/>
        <v>0</v>
      </c>
      <c r="R149" s="39">
        <f t="shared" si="191"/>
        <v>0</v>
      </c>
      <c r="S149" s="72"/>
      <c r="T149" s="72"/>
      <c r="U149" s="72"/>
      <c r="V149" s="72">
        <f t="shared" si="187"/>
        <v>0</v>
      </c>
      <c r="W149" s="72">
        <f t="shared" si="169"/>
        <v>0</v>
      </c>
      <c r="X149" s="72"/>
      <c r="Y149" s="72"/>
      <c r="Z149" s="72"/>
      <c r="AA149" s="72"/>
      <c r="AB149" s="72"/>
      <c r="AC149" s="72"/>
      <c r="AD149" s="72"/>
      <c r="AE149" s="72">
        <f t="shared" si="188"/>
        <v>0</v>
      </c>
      <c r="AF149" s="72">
        <f t="shared" si="170"/>
        <v>0</v>
      </c>
      <c r="AG149" s="72"/>
      <c r="AH149" s="72"/>
      <c r="AI149" s="72"/>
      <c r="AJ149" s="72">
        <f t="shared" si="189"/>
        <v>0</v>
      </c>
      <c r="AK149" s="72">
        <f t="shared" si="171"/>
        <v>0</v>
      </c>
    </row>
    <row r="150" spans="1:37">
      <c r="A150" s="5" t="s">
        <v>234</v>
      </c>
      <c r="B150" s="38">
        <f>+'Gas 0618'!D150</f>
        <v>0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>
        <f t="shared" si="190"/>
        <v>0</v>
      </c>
      <c r="R150" s="39">
        <f t="shared" si="191"/>
        <v>0</v>
      </c>
      <c r="S150" s="72"/>
      <c r="T150" s="72"/>
      <c r="U150" s="72"/>
      <c r="V150" s="72">
        <f t="shared" si="187"/>
        <v>0</v>
      </c>
      <c r="W150" s="72">
        <f t="shared" si="169"/>
        <v>0</v>
      </c>
      <c r="X150" s="72"/>
      <c r="Y150" s="72"/>
      <c r="Z150" s="72"/>
      <c r="AA150" s="72"/>
      <c r="AB150" s="72"/>
      <c r="AC150" s="72"/>
      <c r="AD150" s="72"/>
      <c r="AE150" s="72">
        <f t="shared" si="188"/>
        <v>0</v>
      </c>
      <c r="AF150" s="72">
        <f t="shared" si="170"/>
        <v>0</v>
      </c>
      <c r="AG150" s="72"/>
      <c r="AH150" s="72"/>
      <c r="AI150" s="72"/>
      <c r="AJ150" s="72">
        <f t="shared" si="189"/>
        <v>0</v>
      </c>
      <c r="AK150" s="72">
        <f t="shared" si="171"/>
        <v>0</v>
      </c>
    </row>
    <row r="151" spans="1:37">
      <c r="A151" s="5" t="s">
        <v>235</v>
      </c>
      <c r="B151" s="38">
        <f>+'Gas 0618'!D151</f>
        <v>0</v>
      </c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>
        <f t="shared" si="190"/>
        <v>0</v>
      </c>
      <c r="R151" s="39">
        <f t="shared" si="191"/>
        <v>0</v>
      </c>
      <c r="S151" s="72"/>
      <c r="T151" s="72"/>
      <c r="U151" s="72"/>
      <c r="V151" s="72">
        <f t="shared" si="187"/>
        <v>0</v>
      </c>
      <c r="W151" s="72">
        <f t="shared" si="169"/>
        <v>0</v>
      </c>
      <c r="X151" s="72"/>
      <c r="Y151" s="72"/>
      <c r="Z151" s="72"/>
      <c r="AA151" s="72"/>
      <c r="AB151" s="72"/>
      <c r="AC151" s="72"/>
      <c r="AD151" s="72"/>
      <c r="AE151" s="72">
        <f t="shared" si="188"/>
        <v>0</v>
      </c>
      <c r="AF151" s="72">
        <f t="shared" si="170"/>
        <v>0</v>
      </c>
      <c r="AG151" s="72"/>
      <c r="AH151" s="72"/>
      <c r="AI151" s="72"/>
      <c r="AJ151" s="72">
        <f t="shared" si="189"/>
        <v>0</v>
      </c>
      <c r="AK151" s="72">
        <f t="shared" si="171"/>
        <v>0</v>
      </c>
    </row>
    <row r="152" spans="1:37">
      <c r="A152" s="5" t="s">
        <v>236</v>
      </c>
      <c r="B152" s="38">
        <f>+'Gas 0618'!D152</f>
        <v>0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>
        <f t="shared" si="190"/>
        <v>0</v>
      </c>
      <c r="R152" s="39">
        <f t="shared" si="191"/>
        <v>0</v>
      </c>
      <c r="S152" s="72"/>
      <c r="T152" s="72"/>
      <c r="U152" s="72"/>
      <c r="V152" s="72">
        <f t="shared" si="187"/>
        <v>0</v>
      </c>
      <c r="W152" s="72">
        <f t="shared" si="169"/>
        <v>0</v>
      </c>
      <c r="X152" s="72"/>
      <c r="Y152" s="72"/>
      <c r="Z152" s="72"/>
      <c r="AA152" s="72"/>
      <c r="AB152" s="72"/>
      <c r="AC152" s="72"/>
      <c r="AD152" s="72"/>
      <c r="AE152" s="72">
        <f t="shared" si="188"/>
        <v>0</v>
      </c>
      <c r="AF152" s="72">
        <f t="shared" si="170"/>
        <v>0</v>
      </c>
      <c r="AG152" s="72"/>
      <c r="AH152" s="72"/>
      <c r="AI152" s="72"/>
      <c r="AJ152" s="72">
        <f t="shared" si="189"/>
        <v>0</v>
      </c>
      <c r="AK152" s="72">
        <f t="shared" si="171"/>
        <v>0</v>
      </c>
    </row>
    <row r="153" spans="1:37">
      <c r="A153" s="5" t="s">
        <v>237</v>
      </c>
      <c r="B153" s="38">
        <f>+'Gas 0618'!D153</f>
        <v>0</v>
      </c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>
        <f t="shared" si="190"/>
        <v>0</v>
      </c>
      <c r="R153" s="39">
        <f t="shared" si="191"/>
        <v>0</v>
      </c>
      <c r="S153" s="72"/>
      <c r="T153" s="72"/>
      <c r="U153" s="72"/>
      <c r="V153" s="72">
        <f t="shared" si="187"/>
        <v>0</v>
      </c>
      <c r="W153" s="72">
        <f t="shared" si="169"/>
        <v>0</v>
      </c>
      <c r="X153" s="72"/>
      <c r="Y153" s="72"/>
      <c r="Z153" s="72"/>
      <c r="AA153" s="72"/>
      <c r="AB153" s="72"/>
      <c r="AC153" s="72"/>
      <c r="AD153" s="72"/>
      <c r="AE153" s="72">
        <f t="shared" si="188"/>
        <v>0</v>
      </c>
      <c r="AF153" s="72">
        <f t="shared" si="170"/>
        <v>0</v>
      </c>
      <c r="AG153" s="72"/>
      <c r="AH153" s="72"/>
      <c r="AI153" s="72"/>
      <c r="AJ153" s="72">
        <f t="shared" si="189"/>
        <v>0</v>
      </c>
      <c r="AK153" s="72">
        <f t="shared" si="171"/>
        <v>0</v>
      </c>
    </row>
    <row r="154" spans="1:37">
      <c r="A154" s="5" t="s">
        <v>238</v>
      </c>
      <c r="B154" s="38">
        <f>+'Gas 0618'!D154</f>
        <v>0</v>
      </c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>
        <f t="shared" si="190"/>
        <v>0</v>
      </c>
      <c r="R154" s="39">
        <f t="shared" si="191"/>
        <v>0</v>
      </c>
      <c r="S154" s="72"/>
      <c r="T154" s="72"/>
      <c r="U154" s="72"/>
      <c r="V154" s="72">
        <f t="shared" si="187"/>
        <v>0</v>
      </c>
      <c r="W154" s="72">
        <f t="shared" si="169"/>
        <v>0</v>
      </c>
      <c r="X154" s="72"/>
      <c r="Y154" s="72"/>
      <c r="Z154" s="72"/>
      <c r="AA154" s="72"/>
      <c r="AB154" s="72"/>
      <c r="AC154" s="72"/>
      <c r="AD154" s="72"/>
      <c r="AE154" s="72">
        <f t="shared" si="188"/>
        <v>0</v>
      </c>
      <c r="AF154" s="72">
        <f t="shared" si="170"/>
        <v>0</v>
      </c>
      <c r="AG154" s="72"/>
      <c r="AH154" s="72"/>
      <c r="AI154" s="72"/>
      <c r="AJ154" s="72">
        <f t="shared" si="189"/>
        <v>0</v>
      </c>
      <c r="AK154" s="72">
        <f t="shared" si="171"/>
        <v>0</v>
      </c>
    </row>
    <row r="155" spans="1:37">
      <c r="A155" s="5" t="s">
        <v>239</v>
      </c>
      <c r="B155" s="38">
        <f>+'Gas 0618'!D155</f>
        <v>0</v>
      </c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>
        <f t="shared" si="190"/>
        <v>0</v>
      </c>
      <c r="R155" s="39">
        <f t="shared" si="191"/>
        <v>0</v>
      </c>
      <c r="S155" s="72"/>
      <c r="T155" s="72"/>
      <c r="U155" s="72"/>
      <c r="V155" s="72">
        <f t="shared" si="187"/>
        <v>0</v>
      </c>
      <c r="W155" s="72">
        <f t="shared" si="169"/>
        <v>0</v>
      </c>
      <c r="X155" s="72"/>
      <c r="Y155" s="72"/>
      <c r="Z155" s="72"/>
      <c r="AA155" s="72"/>
      <c r="AB155" s="72"/>
      <c r="AC155" s="72"/>
      <c r="AD155" s="72"/>
      <c r="AE155" s="72">
        <f t="shared" si="188"/>
        <v>0</v>
      </c>
      <c r="AF155" s="72">
        <f t="shared" si="170"/>
        <v>0</v>
      </c>
      <c r="AG155" s="72"/>
      <c r="AH155" s="72"/>
      <c r="AI155" s="72"/>
      <c r="AJ155" s="72">
        <f t="shared" si="189"/>
        <v>0</v>
      </c>
      <c r="AK155" s="72">
        <f t="shared" si="171"/>
        <v>0</v>
      </c>
    </row>
    <row r="156" spans="1:37">
      <c r="A156" s="5" t="s">
        <v>240</v>
      </c>
      <c r="B156" s="38">
        <f>+'Gas 0618'!D156</f>
        <v>0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>
        <f t="shared" si="190"/>
        <v>0</v>
      </c>
      <c r="R156" s="39">
        <f t="shared" si="191"/>
        <v>0</v>
      </c>
      <c r="S156" s="72"/>
      <c r="T156" s="72"/>
      <c r="U156" s="72"/>
      <c r="V156" s="72">
        <f t="shared" si="187"/>
        <v>0</v>
      </c>
      <c r="W156" s="72">
        <f t="shared" si="169"/>
        <v>0</v>
      </c>
      <c r="X156" s="72"/>
      <c r="Y156" s="72"/>
      <c r="Z156" s="72"/>
      <c r="AA156" s="72"/>
      <c r="AB156" s="72"/>
      <c r="AC156" s="72"/>
      <c r="AD156" s="72"/>
      <c r="AE156" s="72">
        <f t="shared" si="188"/>
        <v>0</v>
      </c>
      <c r="AF156" s="72">
        <f t="shared" si="170"/>
        <v>0</v>
      </c>
      <c r="AG156" s="72"/>
      <c r="AH156" s="72"/>
      <c r="AI156" s="72"/>
      <c r="AJ156" s="72">
        <f t="shared" si="189"/>
        <v>0</v>
      </c>
      <c r="AK156" s="72">
        <f t="shared" si="171"/>
        <v>0</v>
      </c>
    </row>
    <row r="157" spans="1:37">
      <c r="A157" s="5" t="s">
        <v>241</v>
      </c>
      <c r="B157" s="38">
        <f>+'Gas 0618'!D157</f>
        <v>0</v>
      </c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>
        <f t="shared" si="190"/>
        <v>0</v>
      </c>
      <c r="R157" s="39">
        <f t="shared" si="191"/>
        <v>0</v>
      </c>
      <c r="S157" s="72"/>
      <c r="T157" s="72"/>
      <c r="U157" s="72"/>
      <c r="V157" s="72">
        <f t="shared" si="187"/>
        <v>0</v>
      </c>
      <c r="W157" s="72">
        <f t="shared" si="169"/>
        <v>0</v>
      </c>
      <c r="X157" s="72"/>
      <c r="Y157" s="72"/>
      <c r="Z157" s="72"/>
      <c r="AA157" s="72"/>
      <c r="AB157" s="72"/>
      <c r="AC157" s="72"/>
      <c r="AD157" s="72"/>
      <c r="AE157" s="72">
        <f t="shared" si="188"/>
        <v>0</v>
      </c>
      <c r="AF157" s="72">
        <f t="shared" si="170"/>
        <v>0</v>
      </c>
      <c r="AG157" s="72"/>
      <c r="AH157" s="72"/>
      <c r="AI157" s="72"/>
      <c r="AJ157" s="72">
        <f t="shared" si="189"/>
        <v>0</v>
      </c>
      <c r="AK157" s="72">
        <f t="shared" si="171"/>
        <v>0</v>
      </c>
    </row>
    <row r="158" spans="1:37">
      <c r="A158" s="5" t="s">
        <v>242</v>
      </c>
      <c r="B158" s="38">
        <f>+'Gas 0618'!D158</f>
        <v>0</v>
      </c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>
        <f t="shared" si="190"/>
        <v>0</v>
      </c>
      <c r="R158" s="39">
        <f t="shared" si="191"/>
        <v>0</v>
      </c>
      <c r="S158" s="72"/>
      <c r="T158" s="72"/>
      <c r="U158" s="72"/>
      <c r="V158" s="72">
        <f t="shared" si="187"/>
        <v>0</v>
      </c>
      <c r="W158" s="72">
        <f t="shared" si="169"/>
        <v>0</v>
      </c>
      <c r="X158" s="72"/>
      <c r="Y158" s="72"/>
      <c r="Z158" s="72"/>
      <c r="AA158" s="72"/>
      <c r="AB158" s="72"/>
      <c r="AC158" s="72"/>
      <c r="AD158" s="72"/>
      <c r="AE158" s="72">
        <f t="shared" si="188"/>
        <v>0</v>
      </c>
      <c r="AF158" s="72">
        <f t="shared" si="170"/>
        <v>0</v>
      </c>
      <c r="AG158" s="72"/>
      <c r="AH158" s="72"/>
      <c r="AI158" s="72"/>
      <c r="AJ158" s="72">
        <f t="shared" si="189"/>
        <v>0</v>
      </c>
      <c r="AK158" s="72">
        <f t="shared" si="171"/>
        <v>0</v>
      </c>
    </row>
    <row r="159" spans="1:37">
      <c r="A159" s="5" t="s">
        <v>243</v>
      </c>
      <c r="B159" s="38">
        <f>+'Gas 0618'!D159</f>
        <v>0</v>
      </c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>
        <f t="shared" si="190"/>
        <v>0</v>
      </c>
      <c r="R159" s="39">
        <f t="shared" si="191"/>
        <v>0</v>
      </c>
      <c r="S159" s="72"/>
      <c r="T159" s="72"/>
      <c r="U159" s="72"/>
      <c r="V159" s="72">
        <f t="shared" si="187"/>
        <v>0</v>
      </c>
      <c r="W159" s="72">
        <f t="shared" si="169"/>
        <v>0</v>
      </c>
      <c r="X159" s="72"/>
      <c r="Y159" s="72"/>
      <c r="Z159" s="72"/>
      <c r="AA159" s="72"/>
      <c r="AB159" s="72"/>
      <c r="AC159" s="72"/>
      <c r="AD159" s="72"/>
      <c r="AE159" s="72">
        <f t="shared" si="188"/>
        <v>0</v>
      </c>
      <c r="AF159" s="72">
        <f t="shared" si="170"/>
        <v>0</v>
      </c>
      <c r="AG159" s="72"/>
      <c r="AH159" s="72"/>
      <c r="AI159" s="72"/>
      <c r="AJ159" s="72">
        <f t="shared" si="189"/>
        <v>0</v>
      </c>
      <c r="AK159" s="72">
        <f t="shared" si="171"/>
        <v>0</v>
      </c>
    </row>
    <row r="160" spans="1:37">
      <c r="A160" s="5" t="s">
        <v>244</v>
      </c>
      <c r="B160" s="38">
        <f>+'Gas 0618'!D160</f>
        <v>0</v>
      </c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>
        <f t="shared" si="190"/>
        <v>0</v>
      </c>
      <c r="R160" s="39">
        <f t="shared" si="191"/>
        <v>0</v>
      </c>
      <c r="S160" s="72"/>
      <c r="T160" s="72"/>
      <c r="U160" s="72"/>
      <c r="V160" s="72">
        <f t="shared" si="187"/>
        <v>0</v>
      </c>
      <c r="W160" s="72">
        <f t="shared" si="169"/>
        <v>0</v>
      </c>
      <c r="X160" s="72"/>
      <c r="Y160" s="72"/>
      <c r="Z160" s="72"/>
      <c r="AA160" s="72"/>
      <c r="AB160" s="72"/>
      <c r="AC160" s="72"/>
      <c r="AD160" s="72"/>
      <c r="AE160" s="72">
        <f t="shared" si="188"/>
        <v>0</v>
      </c>
      <c r="AF160" s="72">
        <f t="shared" si="170"/>
        <v>0</v>
      </c>
      <c r="AG160" s="72"/>
      <c r="AH160" s="72"/>
      <c r="AI160" s="72"/>
      <c r="AJ160" s="72">
        <f t="shared" si="189"/>
        <v>0</v>
      </c>
      <c r="AK160" s="72">
        <f t="shared" si="171"/>
        <v>0</v>
      </c>
    </row>
    <row r="161" spans="1:37">
      <c r="A161" s="5" t="s">
        <v>245</v>
      </c>
      <c r="B161" s="38">
        <f>+'Gas 0618'!D161</f>
        <v>0</v>
      </c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>
        <f t="shared" si="190"/>
        <v>0</v>
      </c>
      <c r="R161" s="39">
        <f t="shared" si="191"/>
        <v>0</v>
      </c>
      <c r="S161" s="72"/>
      <c r="T161" s="72"/>
      <c r="U161" s="72"/>
      <c r="V161" s="72">
        <f t="shared" si="187"/>
        <v>0</v>
      </c>
      <c r="W161" s="72">
        <f t="shared" ref="W161:W192" si="192">SUM(R161,V161)</f>
        <v>0</v>
      </c>
      <c r="X161" s="72"/>
      <c r="Y161" s="72"/>
      <c r="Z161" s="72"/>
      <c r="AA161" s="72"/>
      <c r="AB161" s="72"/>
      <c r="AC161" s="72"/>
      <c r="AD161" s="72"/>
      <c r="AE161" s="72">
        <f t="shared" si="188"/>
        <v>0</v>
      </c>
      <c r="AF161" s="72">
        <f t="shared" ref="AF161:AF192" si="193">SUM(W161,AE161)</f>
        <v>0</v>
      </c>
      <c r="AG161" s="72"/>
      <c r="AH161" s="72"/>
      <c r="AI161" s="72"/>
      <c r="AJ161" s="72">
        <f t="shared" si="189"/>
        <v>0</v>
      </c>
      <c r="AK161" s="72">
        <f t="shared" ref="AK161:AK192" si="194">SUM(AF161,AJ161)</f>
        <v>0</v>
      </c>
    </row>
    <row r="162" spans="1:37">
      <c r="A162" s="5" t="s">
        <v>246</v>
      </c>
      <c r="B162" s="38">
        <f>+'Gas 0618'!D162</f>
        <v>0</v>
      </c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>
        <f t="shared" si="190"/>
        <v>0</v>
      </c>
      <c r="R162" s="39">
        <f t="shared" si="191"/>
        <v>0</v>
      </c>
      <c r="S162" s="72"/>
      <c r="T162" s="72"/>
      <c r="U162" s="72"/>
      <c r="V162" s="72">
        <f t="shared" si="187"/>
        <v>0</v>
      </c>
      <c r="W162" s="72">
        <f t="shared" si="192"/>
        <v>0</v>
      </c>
      <c r="X162" s="72"/>
      <c r="Y162" s="72"/>
      <c r="Z162" s="72"/>
      <c r="AA162" s="72"/>
      <c r="AB162" s="72"/>
      <c r="AC162" s="72"/>
      <c r="AD162" s="72"/>
      <c r="AE162" s="72">
        <f t="shared" si="188"/>
        <v>0</v>
      </c>
      <c r="AF162" s="72">
        <f t="shared" si="193"/>
        <v>0</v>
      </c>
      <c r="AG162" s="72"/>
      <c r="AH162" s="72"/>
      <c r="AI162" s="72"/>
      <c r="AJ162" s="72">
        <f t="shared" si="189"/>
        <v>0</v>
      </c>
      <c r="AK162" s="72">
        <f t="shared" si="194"/>
        <v>0</v>
      </c>
    </row>
    <row r="163" spans="1:37">
      <c r="A163" s="60" t="s">
        <v>247</v>
      </c>
      <c r="B163" s="38">
        <f>+'Gas 0618'!D163</f>
        <v>0</v>
      </c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>
        <f t="shared" si="190"/>
        <v>0</v>
      </c>
      <c r="R163" s="39">
        <f t="shared" si="191"/>
        <v>0</v>
      </c>
      <c r="S163" s="72"/>
      <c r="T163" s="72"/>
      <c r="U163" s="72"/>
      <c r="V163" s="72">
        <f t="shared" si="187"/>
        <v>0</v>
      </c>
      <c r="W163" s="72">
        <f t="shared" si="192"/>
        <v>0</v>
      </c>
      <c r="X163" s="72"/>
      <c r="Y163" s="72"/>
      <c r="Z163" s="72"/>
      <c r="AA163" s="72"/>
      <c r="AB163" s="72"/>
      <c r="AC163" s="72"/>
      <c r="AD163" s="72"/>
      <c r="AE163" s="72">
        <f t="shared" si="188"/>
        <v>0</v>
      </c>
      <c r="AF163" s="72">
        <f t="shared" si="193"/>
        <v>0</v>
      </c>
      <c r="AG163" s="72"/>
      <c r="AH163" s="72"/>
      <c r="AI163" s="72"/>
      <c r="AJ163" s="72">
        <f t="shared" si="189"/>
        <v>0</v>
      </c>
      <c r="AK163" s="72">
        <f t="shared" si="194"/>
        <v>0</v>
      </c>
    </row>
    <row r="164" spans="1:37">
      <c r="A164" s="5" t="s">
        <v>248</v>
      </c>
      <c r="B164" s="38">
        <f>+'Gas 0618'!D164</f>
        <v>0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>
        <f t="shared" si="190"/>
        <v>0</v>
      </c>
      <c r="R164" s="39">
        <f t="shared" si="191"/>
        <v>0</v>
      </c>
      <c r="S164" s="72"/>
      <c r="T164" s="72"/>
      <c r="U164" s="72"/>
      <c r="V164" s="72">
        <f t="shared" si="187"/>
        <v>0</v>
      </c>
      <c r="W164" s="72">
        <f t="shared" si="192"/>
        <v>0</v>
      </c>
      <c r="X164" s="72"/>
      <c r="Y164" s="72"/>
      <c r="Z164" s="72"/>
      <c r="AA164" s="72"/>
      <c r="AB164" s="72"/>
      <c r="AC164" s="72"/>
      <c r="AD164" s="72"/>
      <c r="AE164" s="72">
        <f t="shared" si="188"/>
        <v>0</v>
      </c>
      <c r="AF164" s="72">
        <f t="shared" si="193"/>
        <v>0</v>
      </c>
      <c r="AG164" s="72"/>
      <c r="AH164" s="72"/>
      <c r="AI164" s="72"/>
      <c r="AJ164" s="72">
        <f t="shared" si="189"/>
        <v>0</v>
      </c>
      <c r="AK164" s="72">
        <f t="shared" si="194"/>
        <v>0</v>
      </c>
    </row>
    <row r="165" spans="1:37">
      <c r="A165" s="5" t="s">
        <v>249</v>
      </c>
      <c r="B165" s="38">
        <f>+'Gas 0618'!D165</f>
        <v>0</v>
      </c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>
        <f t="shared" si="190"/>
        <v>0</v>
      </c>
      <c r="R165" s="39">
        <f t="shared" si="191"/>
        <v>0</v>
      </c>
      <c r="S165" s="72"/>
      <c r="T165" s="72"/>
      <c r="U165" s="72"/>
      <c r="V165" s="72">
        <f t="shared" si="187"/>
        <v>0</v>
      </c>
      <c r="W165" s="72">
        <f t="shared" si="192"/>
        <v>0</v>
      </c>
      <c r="X165" s="72"/>
      <c r="Y165" s="72"/>
      <c r="Z165" s="72"/>
      <c r="AA165" s="72"/>
      <c r="AB165" s="72"/>
      <c r="AC165" s="72"/>
      <c r="AD165" s="72"/>
      <c r="AE165" s="72">
        <f t="shared" si="188"/>
        <v>0</v>
      </c>
      <c r="AF165" s="72">
        <f t="shared" si="193"/>
        <v>0</v>
      </c>
      <c r="AG165" s="72"/>
      <c r="AH165" s="72"/>
      <c r="AI165" s="72"/>
      <c r="AJ165" s="72">
        <f t="shared" si="189"/>
        <v>0</v>
      </c>
      <c r="AK165" s="72">
        <f t="shared" si="194"/>
        <v>0</v>
      </c>
    </row>
    <row r="166" spans="1:37">
      <c r="A166" s="5" t="s">
        <v>250</v>
      </c>
      <c r="B166" s="38">
        <f>+'Gas 0618'!D166</f>
        <v>0</v>
      </c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>
        <f t="shared" si="190"/>
        <v>0</v>
      </c>
      <c r="R166" s="39">
        <f t="shared" si="191"/>
        <v>0</v>
      </c>
      <c r="S166" s="72"/>
      <c r="T166" s="72"/>
      <c r="U166" s="72"/>
      <c r="V166" s="72">
        <f t="shared" si="187"/>
        <v>0</v>
      </c>
      <c r="W166" s="72">
        <f t="shared" si="192"/>
        <v>0</v>
      </c>
      <c r="X166" s="72"/>
      <c r="Y166" s="72"/>
      <c r="Z166" s="72"/>
      <c r="AA166" s="72"/>
      <c r="AB166" s="72"/>
      <c r="AC166" s="72"/>
      <c r="AD166" s="72"/>
      <c r="AE166" s="72">
        <f t="shared" si="188"/>
        <v>0</v>
      </c>
      <c r="AF166" s="72">
        <f t="shared" si="193"/>
        <v>0</v>
      </c>
      <c r="AG166" s="72"/>
      <c r="AH166" s="72"/>
      <c r="AI166" s="72"/>
      <c r="AJ166" s="72">
        <f t="shared" si="189"/>
        <v>0</v>
      </c>
      <c r="AK166" s="72">
        <f t="shared" si="194"/>
        <v>0</v>
      </c>
    </row>
    <row r="167" spans="1:37">
      <c r="A167" s="5" t="s">
        <v>251</v>
      </c>
      <c r="B167" s="38">
        <f>+'Gas 0618'!D167</f>
        <v>0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>
        <f t="shared" si="190"/>
        <v>0</v>
      </c>
      <c r="R167" s="39">
        <f t="shared" si="191"/>
        <v>0</v>
      </c>
      <c r="S167" s="72"/>
      <c r="T167" s="72"/>
      <c r="U167" s="72"/>
      <c r="V167" s="72">
        <f t="shared" si="187"/>
        <v>0</v>
      </c>
      <c r="W167" s="72">
        <f t="shared" si="192"/>
        <v>0</v>
      </c>
      <c r="X167" s="72"/>
      <c r="Y167" s="72"/>
      <c r="Z167" s="72"/>
      <c r="AA167" s="72"/>
      <c r="AB167" s="72"/>
      <c r="AC167" s="72"/>
      <c r="AD167" s="72"/>
      <c r="AE167" s="72">
        <f t="shared" si="188"/>
        <v>0</v>
      </c>
      <c r="AF167" s="72">
        <f t="shared" si="193"/>
        <v>0</v>
      </c>
      <c r="AG167" s="72"/>
      <c r="AH167" s="72"/>
      <c r="AI167" s="72"/>
      <c r="AJ167" s="72">
        <f t="shared" si="189"/>
        <v>0</v>
      </c>
      <c r="AK167" s="72">
        <f t="shared" si="194"/>
        <v>0</v>
      </c>
    </row>
    <row r="168" spans="1:37">
      <c r="A168" s="5" t="s">
        <v>252</v>
      </c>
      <c r="B168" s="38">
        <f>+'Gas 0618'!D168</f>
        <v>0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>
        <f t="shared" si="190"/>
        <v>0</v>
      </c>
      <c r="R168" s="39">
        <f t="shared" si="191"/>
        <v>0</v>
      </c>
      <c r="S168" s="72"/>
      <c r="T168" s="72"/>
      <c r="U168" s="72"/>
      <c r="V168" s="72">
        <f t="shared" si="187"/>
        <v>0</v>
      </c>
      <c r="W168" s="72">
        <f t="shared" si="192"/>
        <v>0</v>
      </c>
      <c r="X168" s="72"/>
      <c r="Y168" s="72"/>
      <c r="Z168" s="72"/>
      <c r="AA168" s="72"/>
      <c r="AB168" s="72"/>
      <c r="AC168" s="72"/>
      <c r="AD168" s="72"/>
      <c r="AE168" s="72">
        <f t="shared" si="188"/>
        <v>0</v>
      </c>
      <c r="AF168" s="72">
        <f t="shared" si="193"/>
        <v>0</v>
      </c>
      <c r="AG168" s="72"/>
      <c r="AH168" s="72"/>
      <c r="AI168" s="72"/>
      <c r="AJ168" s="72">
        <f t="shared" si="189"/>
        <v>0</v>
      </c>
      <c r="AK168" s="72">
        <f t="shared" si="194"/>
        <v>0</v>
      </c>
    </row>
    <row r="169" spans="1:37">
      <c r="A169" s="5" t="s">
        <v>253</v>
      </c>
      <c r="B169" s="38">
        <f>+'Gas 0618'!D169</f>
        <v>0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>
        <f t="shared" si="190"/>
        <v>0</v>
      </c>
      <c r="R169" s="39">
        <f t="shared" si="191"/>
        <v>0</v>
      </c>
      <c r="S169" s="72"/>
      <c r="T169" s="72"/>
      <c r="U169" s="72"/>
      <c r="V169" s="72">
        <f t="shared" si="187"/>
        <v>0</v>
      </c>
      <c r="W169" s="72">
        <f t="shared" si="192"/>
        <v>0</v>
      </c>
      <c r="X169" s="72"/>
      <c r="Y169" s="72"/>
      <c r="Z169" s="72"/>
      <c r="AA169" s="72"/>
      <c r="AB169" s="72"/>
      <c r="AC169" s="72"/>
      <c r="AD169" s="72"/>
      <c r="AE169" s="72">
        <f t="shared" si="188"/>
        <v>0</v>
      </c>
      <c r="AF169" s="72">
        <f t="shared" si="193"/>
        <v>0</v>
      </c>
      <c r="AG169" s="72"/>
      <c r="AH169" s="72"/>
      <c r="AI169" s="72"/>
      <c r="AJ169" s="72">
        <f t="shared" si="189"/>
        <v>0</v>
      </c>
      <c r="AK169" s="72">
        <f t="shared" si="194"/>
        <v>0</v>
      </c>
    </row>
    <row r="170" spans="1:37">
      <c r="A170" s="6" t="s">
        <v>254</v>
      </c>
      <c r="B170" s="38">
        <f>+'Gas 0618'!D170</f>
        <v>0</v>
      </c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>
        <f t="shared" si="190"/>
        <v>0</v>
      </c>
      <c r="R170" s="39">
        <f t="shared" si="191"/>
        <v>0</v>
      </c>
      <c r="S170" s="72"/>
      <c r="T170" s="72"/>
      <c r="U170" s="72"/>
      <c r="V170" s="72">
        <f t="shared" si="187"/>
        <v>0</v>
      </c>
      <c r="W170" s="72">
        <f t="shared" si="192"/>
        <v>0</v>
      </c>
      <c r="X170" s="72"/>
      <c r="Y170" s="72"/>
      <c r="Z170" s="72"/>
      <c r="AA170" s="72"/>
      <c r="AB170" s="72"/>
      <c r="AC170" s="72"/>
      <c r="AD170" s="72"/>
      <c r="AE170" s="72">
        <f t="shared" si="188"/>
        <v>0</v>
      </c>
      <c r="AF170" s="72">
        <f t="shared" si="193"/>
        <v>0</v>
      </c>
      <c r="AG170" s="72"/>
      <c r="AH170" s="72"/>
      <c r="AI170" s="72"/>
      <c r="AJ170" s="72">
        <f t="shared" si="189"/>
        <v>0</v>
      </c>
      <c r="AK170" s="72">
        <f t="shared" si="194"/>
        <v>0</v>
      </c>
    </row>
    <row r="171" spans="1:37">
      <c r="A171" s="5" t="s">
        <v>42</v>
      </c>
      <c r="B171" s="40">
        <f>SUM(B143:B170)</f>
        <v>0</v>
      </c>
      <c r="C171" s="40">
        <f t="shared" ref="C171:S171" si="195">SUM(C143:C170)</f>
        <v>0</v>
      </c>
      <c r="D171" s="40">
        <f t="shared" si="195"/>
        <v>0</v>
      </c>
      <c r="E171" s="40">
        <f t="shared" si="195"/>
        <v>0</v>
      </c>
      <c r="F171" s="40">
        <f t="shared" si="195"/>
        <v>0</v>
      </c>
      <c r="G171" s="40">
        <f t="shared" si="195"/>
        <v>0</v>
      </c>
      <c r="H171" s="40">
        <f t="shared" si="195"/>
        <v>0</v>
      </c>
      <c r="I171" s="40">
        <f t="shared" si="195"/>
        <v>0</v>
      </c>
      <c r="J171" s="40">
        <f t="shared" si="195"/>
        <v>0</v>
      </c>
      <c r="K171" s="40">
        <f t="shared" si="195"/>
        <v>0</v>
      </c>
      <c r="L171" s="40">
        <f t="shared" si="195"/>
        <v>0</v>
      </c>
      <c r="M171" s="40">
        <f t="shared" si="195"/>
        <v>0</v>
      </c>
      <c r="N171" s="40">
        <f t="shared" si="195"/>
        <v>0</v>
      </c>
      <c r="O171" s="40">
        <f t="shared" si="195"/>
        <v>0</v>
      </c>
      <c r="P171" s="40">
        <f t="shared" si="195"/>
        <v>0</v>
      </c>
      <c r="Q171" s="40">
        <f t="shared" si="195"/>
        <v>0</v>
      </c>
      <c r="R171" s="51">
        <f t="shared" si="191"/>
        <v>0</v>
      </c>
      <c r="S171" s="40">
        <f t="shared" si="195"/>
        <v>0</v>
      </c>
      <c r="T171" s="40">
        <f t="shared" ref="T171" si="196">SUM(T143:T170)</f>
        <v>0</v>
      </c>
      <c r="U171" s="40">
        <f t="shared" ref="U171" si="197">SUM(U143:U170)</f>
        <v>0</v>
      </c>
      <c r="V171" s="40">
        <f t="shared" ref="V171" si="198">SUM(V143:V170)</f>
        <v>0</v>
      </c>
      <c r="W171" s="73">
        <f t="shared" si="192"/>
        <v>0</v>
      </c>
      <c r="X171" s="40">
        <f t="shared" ref="X171" si="199">SUM(X143:X170)</f>
        <v>0</v>
      </c>
      <c r="Y171" s="40">
        <f t="shared" ref="Y171" si="200">SUM(Y143:Y170)</f>
        <v>0</v>
      </c>
      <c r="Z171" s="40">
        <f t="shared" ref="Z171" si="201">SUM(Z143:Z170)</f>
        <v>0</v>
      </c>
      <c r="AA171" s="40">
        <f t="shared" ref="AA171" si="202">SUM(AA143:AA170)</f>
        <v>0</v>
      </c>
      <c r="AB171" s="40">
        <f t="shared" ref="AB171" si="203">SUM(AB143:AB170)</f>
        <v>0</v>
      </c>
      <c r="AC171" s="40">
        <f t="shared" ref="AC171:AE171" si="204">SUM(AC143:AC170)</f>
        <v>0</v>
      </c>
      <c r="AD171" s="40">
        <f t="shared" si="204"/>
        <v>0</v>
      </c>
      <c r="AE171" s="40">
        <f t="shared" si="204"/>
        <v>0</v>
      </c>
      <c r="AF171" s="73">
        <f t="shared" si="193"/>
        <v>0</v>
      </c>
      <c r="AG171" s="40">
        <f t="shared" ref="AG171:AI171" si="205">SUM(AG143:AG170)</f>
        <v>0</v>
      </c>
      <c r="AH171" s="40">
        <f t="shared" si="205"/>
        <v>0</v>
      </c>
      <c r="AI171" s="40">
        <f t="shared" si="205"/>
        <v>0</v>
      </c>
      <c r="AJ171" s="40">
        <f t="shared" ref="AJ171" si="206">SUM(AJ143:AJ170)</f>
        <v>0</v>
      </c>
      <c r="AK171" s="73">
        <f t="shared" si="194"/>
        <v>0</v>
      </c>
    </row>
    <row r="172" spans="1:37">
      <c r="A172" s="7" t="s">
        <v>256</v>
      </c>
      <c r="B172" s="36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>
        <f t="shared" si="190"/>
        <v>0</v>
      </c>
      <c r="R172" s="37">
        <f t="shared" si="191"/>
        <v>0</v>
      </c>
      <c r="S172" s="70"/>
      <c r="T172" s="70"/>
      <c r="U172" s="70"/>
      <c r="V172" s="70">
        <f t="shared" ref="V172:V208" si="207">SUM(S172:U172)</f>
        <v>0</v>
      </c>
      <c r="W172" s="70">
        <f t="shared" si="192"/>
        <v>0</v>
      </c>
      <c r="X172" s="70"/>
      <c r="Y172" s="70"/>
      <c r="Z172" s="70"/>
      <c r="AA172" s="70"/>
      <c r="AB172" s="70"/>
      <c r="AC172" s="70"/>
      <c r="AD172" s="70"/>
      <c r="AE172" s="70">
        <f t="shared" ref="AE172:AE208" si="208">SUM(X172:AD172)</f>
        <v>0</v>
      </c>
      <c r="AF172" s="70">
        <f t="shared" si="193"/>
        <v>0</v>
      </c>
      <c r="AG172" s="70"/>
      <c r="AH172" s="70"/>
      <c r="AI172" s="70"/>
      <c r="AJ172" s="70">
        <f t="shared" ref="AJ172:AJ208" si="209">SUM(AG172:AI172)</f>
        <v>0</v>
      </c>
      <c r="AK172" s="70">
        <f t="shared" si="194"/>
        <v>0</v>
      </c>
    </row>
    <row r="173" spans="1:37">
      <c r="A173" s="5" t="s">
        <v>292</v>
      </c>
      <c r="B173" s="38">
        <f>+'Gas 0618'!D173</f>
        <v>0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>
        <f t="shared" si="190"/>
        <v>0</v>
      </c>
      <c r="R173" s="39">
        <f t="shared" si="191"/>
        <v>0</v>
      </c>
      <c r="S173" s="72"/>
      <c r="T173" s="72"/>
      <c r="U173" s="72"/>
      <c r="V173" s="72">
        <f t="shared" si="207"/>
        <v>0</v>
      </c>
      <c r="W173" s="72">
        <f t="shared" si="192"/>
        <v>0</v>
      </c>
      <c r="X173" s="72"/>
      <c r="Y173" s="72"/>
      <c r="Z173" s="72"/>
      <c r="AA173" s="72"/>
      <c r="AB173" s="72"/>
      <c r="AC173" s="72"/>
      <c r="AD173" s="72"/>
      <c r="AE173" s="72">
        <f t="shared" si="208"/>
        <v>0</v>
      </c>
      <c r="AF173" s="72">
        <f t="shared" si="193"/>
        <v>0</v>
      </c>
      <c r="AG173" s="72"/>
      <c r="AH173" s="72"/>
      <c r="AI173" s="72"/>
      <c r="AJ173" s="72">
        <f t="shared" si="209"/>
        <v>0</v>
      </c>
      <c r="AK173" s="72">
        <f t="shared" si="194"/>
        <v>0</v>
      </c>
    </row>
    <row r="174" spans="1:37">
      <c r="A174" s="5" t="s">
        <v>257</v>
      </c>
      <c r="B174" s="38">
        <f>+'Gas 0618'!D174</f>
        <v>0</v>
      </c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>
        <f t="shared" si="190"/>
        <v>0</v>
      </c>
      <c r="R174" s="39">
        <f t="shared" si="191"/>
        <v>0</v>
      </c>
      <c r="S174" s="72"/>
      <c r="T174" s="72"/>
      <c r="U174" s="72"/>
      <c r="V174" s="72">
        <f t="shared" si="207"/>
        <v>0</v>
      </c>
      <c r="W174" s="72">
        <f t="shared" si="192"/>
        <v>0</v>
      </c>
      <c r="X174" s="72"/>
      <c r="Y174" s="72"/>
      <c r="Z174" s="72"/>
      <c r="AA174" s="72"/>
      <c r="AB174" s="72"/>
      <c r="AC174" s="72"/>
      <c r="AD174" s="72"/>
      <c r="AE174" s="72">
        <f t="shared" si="208"/>
        <v>0</v>
      </c>
      <c r="AF174" s="72">
        <f t="shared" si="193"/>
        <v>0</v>
      </c>
      <c r="AG174" s="72"/>
      <c r="AH174" s="72"/>
      <c r="AI174" s="72"/>
      <c r="AJ174" s="72">
        <f t="shared" si="209"/>
        <v>0</v>
      </c>
      <c r="AK174" s="72">
        <f t="shared" si="194"/>
        <v>0</v>
      </c>
    </row>
    <row r="175" spans="1:37">
      <c r="A175" s="5" t="s">
        <v>258</v>
      </c>
      <c r="B175" s="38">
        <f>+'Gas 0618'!D175</f>
        <v>0</v>
      </c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>
        <f t="shared" si="190"/>
        <v>0</v>
      </c>
      <c r="R175" s="39">
        <f t="shared" si="191"/>
        <v>0</v>
      </c>
      <c r="S175" s="72"/>
      <c r="T175" s="72"/>
      <c r="U175" s="72"/>
      <c r="V175" s="72">
        <f t="shared" si="207"/>
        <v>0</v>
      </c>
      <c r="W175" s="72">
        <f t="shared" si="192"/>
        <v>0</v>
      </c>
      <c r="X175" s="72"/>
      <c r="Y175" s="72"/>
      <c r="Z175" s="72"/>
      <c r="AA175" s="72"/>
      <c r="AB175" s="72"/>
      <c r="AC175" s="72"/>
      <c r="AD175" s="72"/>
      <c r="AE175" s="72">
        <f t="shared" si="208"/>
        <v>0</v>
      </c>
      <c r="AF175" s="72">
        <f t="shared" si="193"/>
        <v>0</v>
      </c>
      <c r="AG175" s="72"/>
      <c r="AH175" s="72"/>
      <c r="AI175" s="72"/>
      <c r="AJ175" s="72">
        <f t="shared" si="209"/>
        <v>0</v>
      </c>
      <c r="AK175" s="72">
        <f t="shared" si="194"/>
        <v>0</v>
      </c>
    </row>
    <row r="176" spans="1:37">
      <c r="A176" s="5" t="s">
        <v>259</v>
      </c>
      <c r="B176" s="38">
        <f>+'Gas 0618'!D176</f>
        <v>0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>
        <f t="shared" si="190"/>
        <v>0</v>
      </c>
      <c r="R176" s="39">
        <f t="shared" si="191"/>
        <v>0</v>
      </c>
      <c r="S176" s="72"/>
      <c r="T176" s="72"/>
      <c r="U176" s="72"/>
      <c r="V176" s="72">
        <f t="shared" si="207"/>
        <v>0</v>
      </c>
      <c r="W176" s="72">
        <f t="shared" si="192"/>
        <v>0</v>
      </c>
      <c r="X176" s="72"/>
      <c r="Y176" s="72"/>
      <c r="Z176" s="72"/>
      <c r="AA176" s="72"/>
      <c r="AB176" s="72"/>
      <c r="AC176" s="72"/>
      <c r="AD176" s="72"/>
      <c r="AE176" s="72">
        <f t="shared" si="208"/>
        <v>0</v>
      </c>
      <c r="AF176" s="72">
        <f t="shared" si="193"/>
        <v>0</v>
      </c>
      <c r="AG176" s="72"/>
      <c r="AH176" s="72"/>
      <c r="AI176" s="72"/>
      <c r="AJ176" s="72">
        <f t="shared" si="209"/>
        <v>0</v>
      </c>
      <c r="AK176" s="72">
        <f t="shared" si="194"/>
        <v>0</v>
      </c>
    </row>
    <row r="177" spans="1:37">
      <c r="A177" s="5" t="s">
        <v>260</v>
      </c>
      <c r="B177" s="38">
        <f>+'Gas 0618'!D177</f>
        <v>0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>
        <f t="shared" si="190"/>
        <v>0</v>
      </c>
      <c r="R177" s="39">
        <f t="shared" si="191"/>
        <v>0</v>
      </c>
      <c r="S177" s="72"/>
      <c r="T177" s="72"/>
      <c r="U177" s="72"/>
      <c r="V177" s="72">
        <f t="shared" si="207"/>
        <v>0</v>
      </c>
      <c r="W177" s="72">
        <f t="shared" si="192"/>
        <v>0</v>
      </c>
      <c r="X177" s="72"/>
      <c r="Y177" s="72"/>
      <c r="Z177" s="72"/>
      <c r="AA177" s="72"/>
      <c r="AB177" s="72"/>
      <c r="AC177" s="72"/>
      <c r="AD177" s="72"/>
      <c r="AE177" s="72">
        <f t="shared" si="208"/>
        <v>0</v>
      </c>
      <c r="AF177" s="72">
        <f t="shared" si="193"/>
        <v>0</v>
      </c>
      <c r="AG177" s="72"/>
      <c r="AH177" s="72"/>
      <c r="AI177" s="72"/>
      <c r="AJ177" s="72">
        <f t="shared" si="209"/>
        <v>0</v>
      </c>
      <c r="AK177" s="72">
        <f t="shared" si="194"/>
        <v>0</v>
      </c>
    </row>
    <row r="178" spans="1:37">
      <c r="A178" s="5" t="s">
        <v>261</v>
      </c>
      <c r="B178" s="38">
        <f>+'Gas 0618'!D178</f>
        <v>0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>
        <f t="shared" si="190"/>
        <v>0</v>
      </c>
      <c r="R178" s="39">
        <f t="shared" si="191"/>
        <v>0</v>
      </c>
      <c r="S178" s="72"/>
      <c r="T178" s="72"/>
      <c r="U178" s="72"/>
      <c r="V178" s="72">
        <f t="shared" si="207"/>
        <v>0</v>
      </c>
      <c r="W178" s="72">
        <f t="shared" si="192"/>
        <v>0</v>
      </c>
      <c r="X178" s="72"/>
      <c r="Y178" s="72"/>
      <c r="Z178" s="72"/>
      <c r="AA178" s="72"/>
      <c r="AB178" s="72"/>
      <c r="AC178" s="72"/>
      <c r="AD178" s="72"/>
      <c r="AE178" s="72">
        <f t="shared" si="208"/>
        <v>0</v>
      </c>
      <c r="AF178" s="72">
        <f t="shared" si="193"/>
        <v>0</v>
      </c>
      <c r="AG178" s="72"/>
      <c r="AH178" s="72"/>
      <c r="AI178" s="72"/>
      <c r="AJ178" s="72">
        <f t="shared" si="209"/>
        <v>0</v>
      </c>
      <c r="AK178" s="72">
        <f t="shared" si="194"/>
        <v>0</v>
      </c>
    </row>
    <row r="179" spans="1:37">
      <c r="A179" s="5" t="s">
        <v>262</v>
      </c>
      <c r="B179" s="38">
        <f>+'Gas 0618'!D179</f>
        <v>0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>
        <f t="shared" si="190"/>
        <v>0</v>
      </c>
      <c r="R179" s="39">
        <f t="shared" si="191"/>
        <v>0</v>
      </c>
      <c r="S179" s="72"/>
      <c r="T179" s="72"/>
      <c r="U179" s="72"/>
      <c r="V179" s="72">
        <f t="shared" si="207"/>
        <v>0</v>
      </c>
      <c r="W179" s="72">
        <f t="shared" si="192"/>
        <v>0</v>
      </c>
      <c r="X179" s="72"/>
      <c r="Y179" s="72"/>
      <c r="Z179" s="72"/>
      <c r="AA179" s="72"/>
      <c r="AB179" s="72"/>
      <c r="AC179" s="72"/>
      <c r="AD179" s="72"/>
      <c r="AE179" s="72">
        <f t="shared" si="208"/>
        <v>0</v>
      </c>
      <c r="AF179" s="72">
        <f t="shared" si="193"/>
        <v>0</v>
      </c>
      <c r="AG179" s="72"/>
      <c r="AH179" s="72"/>
      <c r="AI179" s="72"/>
      <c r="AJ179" s="72">
        <f t="shared" si="209"/>
        <v>0</v>
      </c>
      <c r="AK179" s="72">
        <f t="shared" si="194"/>
        <v>0</v>
      </c>
    </row>
    <row r="180" spans="1:37">
      <c r="A180" s="5" t="s">
        <v>263</v>
      </c>
      <c r="B180" s="38">
        <f>+'Gas 0618'!D180</f>
        <v>0</v>
      </c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>
        <f t="shared" si="190"/>
        <v>0</v>
      </c>
      <c r="R180" s="39">
        <f t="shared" si="191"/>
        <v>0</v>
      </c>
      <c r="S180" s="72"/>
      <c r="T180" s="72"/>
      <c r="U180" s="72"/>
      <c r="V180" s="72">
        <f t="shared" si="207"/>
        <v>0</v>
      </c>
      <c r="W180" s="72">
        <f t="shared" si="192"/>
        <v>0</v>
      </c>
      <c r="X180" s="72"/>
      <c r="Y180" s="72"/>
      <c r="Z180" s="72"/>
      <c r="AA180" s="72"/>
      <c r="AB180" s="72"/>
      <c r="AC180" s="72"/>
      <c r="AD180" s="72"/>
      <c r="AE180" s="72">
        <f t="shared" si="208"/>
        <v>0</v>
      </c>
      <c r="AF180" s="72">
        <f t="shared" si="193"/>
        <v>0</v>
      </c>
      <c r="AG180" s="72"/>
      <c r="AH180" s="72"/>
      <c r="AI180" s="72"/>
      <c r="AJ180" s="72">
        <f t="shared" si="209"/>
        <v>0</v>
      </c>
      <c r="AK180" s="72">
        <f t="shared" si="194"/>
        <v>0</v>
      </c>
    </row>
    <row r="181" spans="1:37">
      <c r="A181" s="5" t="s">
        <v>264</v>
      </c>
      <c r="B181" s="38">
        <f>+'Gas 0618'!D181</f>
        <v>0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>
        <f t="shared" si="190"/>
        <v>0</v>
      </c>
      <c r="R181" s="39">
        <f t="shared" si="191"/>
        <v>0</v>
      </c>
      <c r="S181" s="72"/>
      <c r="T181" s="72"/>
      <c r="U181" s="72"/>
      <c r="V181" s="72">
        <f t="shared" si="207"/>
        <v>0</v>
      </c>
      <c r="W181" s="72">
        <f t="shared" si="192"/>
        <v>0</v>
      </c>
      <c r="X181" s="72"/>
      <c r="Y181" s="72"/>
      <c r="Z181" s="72"/>
      <c r="AA181" s="72"/>
      <c r="AB181" s="72"/>
      <c r="AC181" s="72"/>
      <c r="AD181" s="72"/>
      <c r="AE181" s="72">
        <f t="shared" si="208"/>
        <v>0</v>
      </c>
      <c r="AF181" s="72">
        <f t="shared" si="193"/>
        <v>0</v>
      </c>
      <c r="AG181" s="72"/>
      <c r="AH181" s="72"/>
      <c r="AI181" s="72"/>
      <c r="AJ181" s="72">
        <f t="shared" si="209"/>
        <v>0</v>
      </c>
      <c r="AK181" s="72">
        <f t="shared" si="194"/>
        <v>0</v>
      </c>
    </row>
    <row r="182" spans="1:37">
      <c r="A182" s="5" t="s">
        <v>265</v>
      </c>
      <c r="B182" s="38">
        <f>+'Gas 0618'!D182</f>
        <v>0</v>
      </c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>
        <f t="shared" si="190"/>
        <v>0</v>
      </c>
      <c r="R182" s="39">
        <f t="shared" si="191"/>
        <v>0</v>
      </c>
      <c r="S182" s="72"/>
      <c r="T182" s="72"/>
      <c r="U182" s="72"/>
      <c r="V182" s="72">
        <f t="shared" si="207"/>
        <v>0</v>
      </c>
      <c r="W182" s="72">
        <f t="shared" si="192"/>
        <v>0</v>
      </c>
      <c r="X182" s="72"/>
      <c r="Y182" s="72"/>
      <c r="Z182" s="72"/>
      <c r="AA182" s="72"/>
      <c r="AB182" s="72"/>
      <c r="AC182" s="72"/>
      <c r="AD182" s="72"/>
      <c r="AE182" s="72">
        <f t="shared" si="208"/>
        <v>0</v>
      </c>
      <c r="AF182" s="72">
        <f t="shared" si="193"/>
        <v>0</v>
      </c>
      <c r="AG182" s="72"/>
      <c r="AH182" s="72"/>
      <c r="AI182" s="72"/>
      <c r="AJ182" s="72">
        <f t="shared" si="209"/>
        <v>0</v>
      </c>
      <c r="AK182" s="72">
        <f t="shared" si="194"/>
        <v>0</v>
      </c>
    </row>
    <row r="183" spans="1:37">
      <c r="A183" s="5" t="s">
        <v>266</v>
      </c>
      <c r="B183" s="38">
        <f>+'Gas 0618'!D183</f>
        <v>0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>
        <f t="shared" si="190"/>
        <v>0</v>
      </c>
      <c r="R183" s="39">
        <f t="shared" si="191"/>
        <v>0</v>
      </c>
      <c r="S183" s="72"/>
      <c r="T183" s="72"/>
      <c r="U183" s="72"/>
      <c r="V183" s="72">
        <f t="shared" si="207"/>
        <v>0</v>
      </c>
      <c r="W183" s="72">
        <f t="shared" si="192"/>
        <v>0</v>
      </c>
      <c r="X183" s="72"/>
      <c r="Y183" s="72"/>
      <c r="Z183" s="72"/>
      <c r="AA183" s="72"/>
      <c r="AB183" s="72"/>
      <c r="AC183" s="72"/>
      <c r="AD183" s="72"/>
      <c r="AE183" s="72">
        <f t="shared" si="208"/>
        <v>0</v>
      </c>
      <c r="AF183" s="72">
        <f t="shared" si="193"/>
        <v>0</v>
      </c>
      <c r="AG183" s="72"/>
      <c r="AH183" s="72"/>
      <c r="AI183" s="72"/>
      <c r="AJ183" s="72">
        <f t="shared" si="209"/>
        <v>0</v>
      </c>
      <c r="AK183" s="72">
        <f t="shared" si="194"/>
        <v>0</v>
      </c>
    </row>
    <row r="184" spans="1:37">
      <c r="A184" s="5" t="s">
        <v>267</v>
      </c>
      <c r="B184" s="38">
        <f>+'Gas 0618'!D184</f>
        <v>0</v>
      </c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>
        <f t="shared" si="190"/>
        <v>0</v>
      </c>
      <c r="R184" s="39">
        <f t="shared" si="191"/>
        <v>0</v>
      </c>
      <c r="S184" s="72"/>
      <c r="T184" s="72"/>
      <c r="U184" s="72"/>
      <c r="V184" s="72">
        <f t="shared" si="207"/>
        <v>0</v>
      </c>
      <c r="W184" s="72">
        <f t="shared" si="192"/>
        <v>0</v>
      </c>
      <c r="X184" s="72"/>
      <c r="Y184" s="72"/>
      <c r="Z184" s="72"/>
      <c r="AA184" s="72"/>
      <c r="AB184" s="72"/>
      <c r="AC184" s="72"/>
      <c r="AD184" s="72"/>
      <c r="AE184" s="72">
        <f t="shared" si="208"/>
        <v>0</v>
      </c>
      <c r="AF184" s="72">
        <f t="shared" si="193"/>
        <v>0</v>
      </c>
      <c r="AG184" s="72"/>
      <c r="AH184" s="72"/>
      <c r="AI184" s="72"/>
      <c r="AJ184" s="72">
        <f t="shared" si="209"/>
        <v>0</v>
      </c>
      <c r="AK184" s="72">
        <f t="shared" si="194"/>
        <v>0</v>
      </c>
    </row>
    <row r="185" spans="1:37">
      <c r="A185" s="5" t="s">
        <v>268</v>
      </c>
      <c r="B185" s="38">
        <f>+'Gas 0618'!D185</f>
        <v>0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>
        <f t="shared" si="190"/>
        <v>0</v>
      </c>
      <c r="R185" s="39">
        <f t="shared" si="191"/>
        <v>0</v>
      </c>
      <c r="S185" s="72"/>
      <c r="T185" s="72"/>
      <c r="U185" s="72"/>
      <c r="V185" s="72">
        <f t="shared" si="207"/>
        <v>0</v>
      </c>
      <c r="W185" s="72">
        <f t="shared" si="192"/>
        <v>0</v>
      </c>
      <c r="X185" s="72"/>
      <c r="Y185" s="72"/>
      <c r="Z185" s="72"/>
      <c r="AA185" s="72"/>
      <c r="AB185" s="72"/>
      <c r="AC185" s="72"/>
      <c r="AD185" s="72"/>
      <c r="AE185" s="72">
        <f t="shared" si="208"/>
        <v>0</v>
      </c>
      <c r="AF185" s="72">
        <f t="shared" si="193"/>
        <v>0</v>
      </c>
      <c r="AG185" s="72"/>
      <c r="AH185" s="72"/>
      <c r="AI185" s="72"/>
      <c r="AJ185" s="72">
        <f t="shared" si="209"/>
        <v>0</v>
      </c>
      <c r="AK185" s="72">
        <f t="shared" si="194"/>
        <v>0</v>
      </c>
    </row>
    <row r="186" spans="1:37">
      <c r="A186" s="5" t="s">
        <v>269</v>
      </c>
      <c r="B186" s="38">
        <f>+'Gas 0618'!D186</f>
        <v>0</v>
      </c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>
        <f t="shared" si="190"/>
        <v>0</v>
      </c>
      <c r="R186" s="39">
        <f t="shared" si="191"/>
        <v>0</v>
      </c>
      <c r="S186" s="72"/>
      <c r="T186" s="72"/>
      <c r="U186" s="72"/>
      <c r="V186" s="72">
        <f t="shared" si="207"/>
        <v>0</v>
      </c>
      <c r="W186" s="72">
        <f t="shared" si="192"/>
        <v>0</v>
      </c>
      <c r="X186" s="72"/>
      <c r="Y186" s="72"/>
      <c r="Z186" s="72"/>
      <c r="AA186" s="72"/>
      <c r="AB186" s="72"/>
      <c r="AC186" s="72"/>
      <c r="AD186" s="72"/>
      <c r="AE186" s="72">
        <f t="shared" si="208"/>
        <v>0</v>
      </c>
      <c r="AF186" s="72">
        <f t="shared" si="193"/>
        <v>0</v>
      </c>
      <c r="AG186" s="72"/>
      <c r="AH186" s="72"/>
      <c r="AI186" s="72"/>
      <c r="AJ186" s="72">
        <f t="shared" si="209"/>
        <v>0</v>
      </c>
      <c r="AK186" s="72">
        <f t="shared" si="194"/>
        <v>0</v>
      </c>
    </row>
    <row r="187" spans="1:37">
      <c r="A187" s="5" t="s">
        <v>270</v>
      </c>
      <c r="B187" s="38">
        <f>+'Gas 0618'!D187</f>
        <v>0</v>
      </c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>
        <f t="shared" si="190"/>
        <v>0</v>
      </c>
      <c r="R187" s="39">
        <f t="shared" si="191"/>
        <v>0</v>
      </c>
      <c r="S187" s="72"/>
      <c r="T187" s="72"/>
      <c r="U187" s="72"/>
      <c r="V187" s="72">
        <f t="shared" si="207"/>
        <v>0</v>
      </c>
      <c r="W187" s="72">
        <f t="shared" si="192"/>
        <v>0</v>
      </c>
      <c r="X187" s="72"/>
      <c r="Y187" s="72"/>
      <c r="Z187" s="72"/>
      <c r="AA187" s="72"/>
      <c r="AB187" s="72"/>
      <c r="AC187" s="72"/>
      <c r="AD187" s="72"/>
      <c r="AE187" s="72">
        <f t="shared" si="208"/>
        <v>0</v>
      </c>
      <c r="AF187" s="72">
        <f t="shared" si="193"/>
        <v>0</v>
      </c>
      <c r="AG187" s="72"/>
      <c r="AH187" s="72"/>
      <c r="AI187" s="72"/>
      <c r="AJ187" s="72">
        <f t="shared" si="209"/>
        <v>0</v>
      </c>
      <c r="AK187" s="72">
        <f t="shared" si="194"/>
        <v>0</v>
      </c>
    </row>
    <row r="188" spans="1:37">
      <c r="A188" s="5" t="s">
        <v>271</v>
      </c>
      <c r="B188" s="38">
        <f>+'Gas 0618'!D188</f>
        <v>0</v>
      </c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>
        <f t="shared" si="190"/>
        <v>0</v>
      </c>
      <c r="R188" s="39">
        <f t="shared" si="191"/>
        <v>0</v>
      </c>
      <c r="S188" s="72"/>
      <c r="T188" s="72"/>
      <c r="U188" s="72"/>
      <c r="V188" s="72">
        <f t="shared" si="207"/>
        <v>0</v>
      </c>
      <c r="W188" s="72">
        <f t="shared" si="192"/>
        <v>0</v>
      </c>
      <c r="X188" s="72"/>
      <c r="Y188" s="72"/>
      <c r="Z188" s="72"/>
      <c r="AA188" s="72"/>
      <c r="AB188" s="72"/>
      <c r="AC188" s="72"/>
      <c r="AD188" s="72"/>
      <c r="AE188" s="72">
        <f t="shared" si="208"/>
        <v>0</v>
      </c>
      <c r="AF188" s="72">
        <f t="shared" si="193"/>
        <v>0</v>
      </c>
      <c r="AG188" s="72"/>
      <c r="AH188" s="72"/>
      <c r="AI188" s="72"/>
      <c r="AJ188" s="72">
        <f t="shared" si="209"/>
        <v>0</v>
      </c>
      <c r="AK188" s="72">
        <f t="shared" si="194"/>
        <v>0</v>
      </c>
    </row>
    <row r="189" spans="1:37">
      <c r="A189" s="5" t="s">
        <v>272</v>
      </c>
      <c r="B189" s="38">
        <f>+'Gas 0618'!D189</f>
        <v>0</v>
      </c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>
        <f t="shared" si="190"/>
        <v>0</v>
      </c>
      <c r="R189" s="39">
        <f t="shared" si="191"/>
        <v>0</v>
      </c>
      <c r="S189" s="72"/>
      <c r="T189" s="72"/>
      <c r="U189" s="72"/>
      <c r="V189" s="72">
        <f t="shared" si="207"/>
        <v>0</v>
      </c>
      <c r="W189" s="72">
        <f t="shared" si="192"/>
        <v>0</v>
      </c>
      <c r="X189" s="72"/>
      <c r="Y189" s="72"/>
      <c r="Z189" s="72"/>
      <c r="AA189" s="72"/>
      <c r="AB189" s="72"/>
      <c r="AC189" s="72"/>
      <c r="AD189" s="72"/>
      <c r="AE189" s="72">
        <f t="shared" si="208"/>
        <v>0</v>
      </c>
      <c r="AF189" s="72">
        <f t="shared" si="193"/>
        <v>0</v>
      </c>
      <c r="AG189" s="72"/>
      <c r="AH189" s="72"/>
      <c r="AI189" s="72"/>
      <c r="AJ189" s="72">
        <f t="shared" si="209"/>
        <v>0</v>
      </c>
      <c r="AK189" s="72">
        <f t="shared" si="194"/>
        <v>0</v>
      </c>
    </row>
    <row r="190" spans="1:37">
      <c r="A190" s="5" t="s">
        <v>273</v>
      </c>
      <c r="B190" s="38">
        <f>+'Gas 0618'!D190</f>
        <v>0</v>
      </c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>
        <f t="shared" si="190"/>
        <v>0</v>
      </c>
      <c r="R190" s="39">
        <f t="shared" si="191"/>
        <v>0</v>
      </c>
      <c r="S190" s="72"/>
      <c r="T190" s="72"/>
      <c r="U190" s="72"/>
      <c r="V190" s="72">
        <f t="shared" si="207"/>
        <v>0</v>
      </c>
      <c r="W190" s="72">
        <f t="shared" si="192"/>
        <v>0</v>
      </c>
      <c r="X190" s="72"/>
      <c r="Y190" s="72"/>
      <c r="Z190" s="72"/>
      <c r="AA190" s="72"/>
      <c r="AB190" s="72"/>
      <c r="AC190" s="72"/>
      <c r="AD190" s="72"/>
      <c r="AE190" s="72">
        <f t="shared" si="208"/>
        <v>0</v>
      </c>
      <c r="AF190" s="72">
        <f t="shared" si="193"/>
        <v>0</v>
      </c>
      <c r="AG190" s="72"/>
      <c r="AH190" s="72"/>
      <c r="AI190" s="72"/>
      <c r="AJ190" s="72">
        <f t="shared" si="209"/>
        <v>0</v>
      </c>
      <c r="AK190" s="72">
        <f t="shared" si="194"/>
        <v>0</v>
      </c>
    </row>
    <row r="191" spans="1:37">
      <c r="A191" s="5" t="s">
        <v>274</v>
      </c>
      <c r="B191" s="38">
        <f>+'Gas 0618'!D191</f>
        <v>0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>
        <f t="shared" si="190"/>
        <v>0</v>
      </c>
      <c r="R191" s="39">
        <f t="shared" si="191"/>
        <v>0</v>
      </c>
      <c r="S191" s="72"/>
      <c r="T191" s="72"/>
      <c r="U191" s="72"/>
      <c r="V191" s="72">
        <f t="shared" si="207"/>
        <v>0</v>
      </c>
      <c r="W191" s="72">
        <f t="shared" si="192"/>
        <v>0</v>
      </c>
      <c r="X191" s="72"/>
      <c r="Y191" s="72"/>
      <c r="Z191" s="72"/>
      <c r="AA191" s="72"/>
      <c r="AB191" s="72"/>
      <c r="AC191" s="72"/>
      <c r="AD191" s="72"/>
      <c r="AE191" s="72">
        <f t="shared" si="208"/>
        <v>0</v>
      </c>
      <c r="AF191" s="72">
        <f t="shared" si="193"/>
        <v>0</v>
      </c>
      <c r="AG191" s="72"/>
      <c r="AH191" s="72"/>
      <c r="AI191" s="72"/>
      <c r="AJ191" s="72">
        <f t="shared" si="209"/>
        <v>0</v>
      </c>
      <c r="AK191" s="72">
        <f t="shared" si="194"/>
        <v>0</v>
      </c>
    </row>
    <row r="192" spans="1:37">
      <c r="A192" s="5" t="s">
        <v>275</v>
      </c>
      <c r="B192" s="38">
        <f>+'Gas 0618'!D192</f>
        <v>2299902.81</v>
      </c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>
        <f t="shared" si="190"/>
        <v>0</v>
      </c>
      <c r="R192" s="39">
        <f t="shared" si="191"/>
        <v>2299902.81</v>
      </c>
      <c r="S192" s="72"/>
      <c r="T192" s="72"/>
      <c r="U192" s="72"/>
      <c r="V192" s="72">
        <f t="shared" si="207"/>
        <v>0</v>
      </c>
      <c r="W192" s="72">
        <f t="shared" si="192"/>
        <v>2299902.81</v>
      </c>
      <c r="X192" s="72"/>
      <c r="Y192" s="72"/>
      <c r="Z192" s="72"/>
      <c r="AA192" s="72"/>
      <c r="AB192" s="72"/>
      <c r="AC192" s="72"/>
      <c r="AD192" s="72"/>
      <c r="AE192" s="72">
        <f t="shared" si="208"/>
        <v>0</v>
      </c>
      <c r="AF192" s="72">
        <f t="shared" si="193"/>
        <v>2299902.81</v>
      </c>
      <c r="AG192" s="72"/>
      <c r="AH192" s="72"/>
      <c r="AI192" s="72"/>
      <c r="AJ192" s="72">
        <f t="shared" si="209"/>
        <v>0</v>
      </c>
      <c r="AK192" s="72">
        <f t="shared" si="194"/>
        <v>2299902.81</v>
      </c>
    </row>
    <row r="193" spans="1:37">
      <c r="A193" s="5" t="s">
        <v>276</v>
      </c>
      <c r="B193" s="38">
        <f>+'Gas 0618'!D193</f>
        <v>259623.02</v>
      </c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>
        <f t="shared" si="190"/>
        <v>0</v>
      </c>
      <c r="R193" s="39">
        <f t="shared" si="191"/>
        <v>259623.02</v>
      </c>
      <c r="S193" s="72"/>
      <c r="T193" s="72"/>
      <c r="U193" s="72"/>
      <c r="V193" s="72">
        <f t="shared" si="207"/>
        <v>0</v>
      </c>
      <c r="W193" s="72">
        <f t="shared" ref="W193:W209" si="210">SUM(R193,V193)</f>
        <v>259623.02</v>
      </c>
      <c r="X193" s="72"/>
      <c r="Y193" s="72"/>
      <c r="Z193" s="72"/>
      <c r="AA193" s="72"/>
      <c r="AB193" s="72"/>
      <c r="AC193" s="72"/>
      <c r="AD193" s="72"/>
      <c r="AE193" s="72">
        <f t="shared" si="208"/>
        <v>0</v>
      </c>
      <c r="AF193" s="72">
        <f t="shared" ref="AF193:AF209" si="211">SUM(W193,AE193)</f>
        <v>259623.02</v>
      </c>
      <c r="AG193" s="72"/>
      <c r="AH193" s="72"/>
      <c r="AI193" s="72"/>
      <c r="AJ193" s="72">
        <f t="shared" si="209"/>
        <v>0</v>
      </c>
      <c r="AK193" s="72">
        <f t="shared" ref="AK193:AK209" si="212">SUM(AF193,AJ193)</f>
        <v>259623.02</v>
      </c>
    </row>
    <row r="194" spans="1:37">
      <c r="A194" s="5" t="s">
        <v>277</v>
      </c>
      <c r="B194" s="38">
        <f>+'Gas 0618'!D194</f>
        <v>19961483.84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>
        <f t="shared" si="190"/>
        <v>0</v>
      </c>
      <c r="R194" s="39">
        <f t="shared" si="191"/>
        <v>19961483.84</v>
      </c>
      <c r="S194" s="72"/>
      <c r="T194" s="72"/>
      <c r="U194" s="72"/>
      <c r="V194" s="72">
        <f t="shared" si="207"/>
        <v>0</v>
      </c>
      <c r="W194" s="72">
        <f t="shared" si="210"/>
        <v>19961483.84</v>
      </c>
      <c r="X194" s="72"/>
      <c r="Y194" s="72"/>
      <c r="Z194" s="72"/>
      <c r="AA194" s="72"/>
      <c r="AB194" s="72"/>
      <c r="AC194" s="72"/>
      <c r="AD194" s="72"/>
      <c r="AE194" s="72">
        <f t="shared" si="208"/>
        <v>0</v>
      </c>
      <c r="AF194" s="72">
        <f t="shared" si="211"/>
        <v>19961483.84</v>
      </c>
      <c r="AG194" s="72"/>
      <c r="AH194" s="72"/>
      <c r="AI194" s="72"/>
      <c r="AJ194" s="72">
        <f t="shared" si="209"/>
        <v>0</v>
      </c>
      <c r="AK194" s="72">
        <f t="shared" si="212"/>
        <v>19961483.84</v>
      </c>
    </row>
    <row r="195" spans="1:37">
      <c r="A195" s="5" t="s">
        <v>278</v>
      </c>
      <c r="B195" s="38">
        <f>+'Gas 0618'!D195</f>
        <v>1387457.98999999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>
        <f t="shared" si="190"/>
        <v>0</v>
      </c>
      <c r="R195" s="39">
        <f t="shared" si="191"/>
        <v>1387457.98999999</v>
      </c>
      <c r="S195" s="72"/>
      <c r="T195" s="72"/>
      <c r="U195" s="72"/>
      <c r="V195" s="72">
        <f t="shared" si="207"/>
        <v>0</v>
      </c>
      <c r="W195" s="72">
        <f t="shared" si="210"/>
        <v>1387457.98999999</v>
      </c>
      <c r="X195" s="72"/>
      <c r="Y195" s="72"/>
      <c r="Z195" s="72"/>
      <c r="AA195" s="72"/>
      <c r="AB195" s="72"/>
      <c r="AC195" s="72"/>
      <c r="AD195" s="72"/>
      <c r="AE195" s="72">
        <f t="shared" si="208"/>
        <v>0</v>
      </c>
      <c r="AF195" s="72">
        <f t="shared" si="211"/>
        <v>1387457.98999999</v>
      </c>
      <c r="AG195" s="72"/>
      <c r="AH195" s="72"/>
      <c r="AI195" s="72"/>
      <c r="AJ195" s="72">
        <f t="shared" si="209"/>
        <v>0</v>
      </c>
      <c r="AK195" s="72">
        <f t="shared" si="212"/>
        <v>1387457.98999999</v>
      </c>
    </row>
    <row r="196" spans="1:37">
      <c r="A196" s="5" t="s">
        <v>279</v>
      </c>
      <c r="B196" s="38">
        <f>+'Gas 0618'!D196</f>
        <v>395796.19</v>
      </c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>
        <f t="shared" si="190"/>
        <v>0</v>
      </c>
      <c r="R196" s="39">
        <f t="shared" si="191"/>
        <v>395796.19</v>
      </c>
      <c r="S196" s="72"/>
      <c r="T196" s="72"/>
      <c r="U196" s="72"/>
      <c r="V196" s="72">
        <f t="shared" si="207"/>
        <v>0</v>
      </c>
      <c r="W196" s="72">
        <f t="shared" si="210"/>
        <v>395796.19</v>
      </c>
      <c r="X196" s="72"/>
      <c r="Y196" s="72"/>
      <c r="Z196" s="72"/>
      <c r="AA196" s="72"/>
      <c r="AB196" s="72"/>
      <c r="AC196" s="72"/>
      <c r="AD196" s="72"/>
      <c r="AE196" s="72">
        <f t="shared" si="208"/>
        <v>0</v>
      </c>
      <c r="AF196" s="72">
        <f t="shared" si="211"/>
        <v>395796.19</v>
      </c>
      <c r="AG196" s="72"/>
      <c r="AH196" s="72"/>
      <c r="AI196" s="72"/>
      <c r="AJ196" s="72">
        <f t="shared" si="209"/>
        <v>0</v>
      </c>
      <c r="AK196" s="72">
        <f t="shared" si="212"/>
        <v>395796.19</v>
      </c>
    </row>
    <row r="197" spans="1:37">
      <c r="A197" s="5" t="s">
        <v>280</v>
      </c>
      <c r="B197" s="38">
        <f>+'Gas 0618'!D197</f>
        <v>2995197.05</v>
      </c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>
        <f t="shared" si="190"/>
        <v>0</v>
      </c>
      <c r="R197" s="39">
        <f t="shared" si="191"/>
        <v>2995197.05</v>
      </c>
      <c r="S197" s="72"/>
      <c r="T197" s="72"/>
      <c r="U197" s="72"/>
      <c r="V197" s="72">
        <f t="shared" si="207"/>
        <v>0</v>
      </c>
      <c r="W197" s="72">
        <f t="shared" si="210"/>
        <v>2995197.05</v>
      </c>
      <c r="X197" s="72"/>
      <c r="Y197" s="72"/>
      <c r="Z197" s="72"/>
      <c r="AA197" s="72"/>
      <c r="AB197" s="72"/>
      <c r="AC197" s="72"/>
      <c r="AD197" s="72"/>
      <c r="AE197" s="72">
        <f t="shared" si="208"/>
        <v>0</v>
      </c>
      <c r="AF197" s="72">
        <f t="shared" si="211"/>
        <v>2995197.05</v>
      </c>
      <c r="AG197" s="72"/>
      <c r="AH197" s="72"/>
      <c r="AI197" s="72"/>
      <c r="AJ197" s="72">
        <f t="shared" si="209"/>
        <v>0</v>
      </c>
      <c r="AK197" s="72">
        <f t="shared" si="212"/>
        <v>2995197.05</v>
      </c>
    </row>
    <row r="198" spans="1:37">
      <c r="A198" s="5" t="s">
        <v>281</v>
      </c>
      <c r="B198" s="38">
        <f>+'Gas 0618'!D198</f>
        <v>3580949.49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>
        <f t="shared" si="190"/>
        <v>0</v>
      </c>
      <c r="R198" s="39">
        <f t="shared" si="191"/>
        <v>3580949.49</v>
      </c>
      <c r="S198" s="72"/>
      <c r="T198" s="72"/>
      <c r="U198" s="72"/>
      <c r="V198" s="72">
        <f t="shared" si="207"/>
        <v>0</v>
      </c>
      <c r="W198" s="72">
        <f t="shared" si="210"/>
        <v>3580949.49</v>
      </c>
      <c r="X198" s="72"/>
      <c r="Y198" s="72"/>
      <c r="Z198" s="72"/>
      <c r="AA198" s="72"/>
      <c r="AB198" s="72"/>
      <c r="AC198" s="72"/>
      <c r="AD198" s="72"/>
      <c r="AE198" s="72">
        <f t="shared" si="208"/>
        <v>0</v>
      </c>
      <c r="AF198" s="72">
        <f t="shared" si="211"/>
        <v>3580949.49</v>
      </c>
      <c r="AG198" s="72"/>
      <c r="AH198" s="72"/>
      <c r="AI198" s="72"/>
      <c r="AJ198" s="72">
        <f t="shared" si="209"/>
        <v>0</v>
      </c>
      <c r="AK198" s="72">
        <f t="shared" si="212"/>
        <v>3580949.49</v>
      </c>
    </row>
    <row r="199" spans="1:37">
      <c r="A199" s="5" t="s">
        <v>282</v>
      </c>
      <c r="B199" s="38">
        <f>+'Gas 0618'!D199</f>
        <v>14933970.1599999</v>
      </c>
      <c r="C199" s="39"/>
      <c r="D199" s="39"/>
      <c r="E199" s="39"/>
      <c r="F199" s="39"/>
      <c r="G199" s="39"/>
      <c r="H199" s="39"/>
      <c r="I199" s="39"/>
      <c r="J199" s="38"/>
      <c r="K199" s="39"/>
      <c r="L199" s="39"/>
      <c r="M199" s="39"/>
      <c r="N199" s="39"/>
      <c r="O199" s="39"/>
      <c r="P199" s="39"/>
      <c r="Q199" s="39">
        <f t="shared" si="190"/>
        <v>0</v>
      </c>
      <c r="R199" s="39">
        <f t="shared" si="191"/>
        <v>14933970.1599999</v>
      </c>
      <c r="S199" s="72"/>
      <c r="T199" s="72"/>
      <c r="U199" s="72"/>
      <c r="V199" s="72">
        <f t="shared" si="207"/>
        <v>0</v>
      </c>
      <c r="W199" s="72">
        <f t="shared" si="210"/>
        <v>14933970.1599999</v>
      </c>
      <c r="X199" s="72"/>
      <c r="Y199" s="72"/>
      <c r="Z199" s="72"/>
      <c r="AA199" s="72"/>
      <c r="AB199" s="72"/>
      <c r="AC199" s="72"/>
      <c r="AD199" s="72"/>
      <c r="AE199" s="72">
        <f t="shared" si="208"/>
        <v>0</v>
      </c>
      <c r="AF199" s="72">
        <f t="shared" si="211"/>
        <v>14933970.1599999</v>
      </c>
      <c r="AG199" s="72"/>
      <c r="AH199" s="72"/>
      <c r="AI199" s="72"/>
      <c r="AJ199" s="72">
        <f t="shared" si="209"/>
        <v>0</v>
      </c>
      <c r="AK199" s="72">
        <f t="shared" si="212"/>
        <v>14933970.1599999</v>
      </c>
    </row>
    <row r="200" spans="1:37">
      <c r="A200" s="5" t="s">
        <v>283</v>
      </c>
      <c r="B200" s="38">
        <f>+'Gas 0618'!D200</f>
        <v>290551.21000000002</v>
      </c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>
        <f t="shared" si="190"/>
        <v>0</v>
      </c>
      <c r="R200" s="39">
        <f t="shared" si="191"/>
        <v>290551.21000000002</v>
      </c>
      <c r="S200" s="72"/>
      <c r="T200" s="72"/>
      <c r="U200" s="72"/>
      <c r="V200" s="72">
        <f t="shared" si="207"/>
        <v>0</v>
      </c>
      <c r="W200" s="72">
        <f t="shared" si="210"/>
        <v>290551.21000000002</v>
      </c>
      <c r="X200" s="72"/>
      <c r="Y200" s="72"/>
      <c r="Z200" s="72"/>
      <c r="AA200" s="72"/>
      <c r="AB200" s="72"/>
      <c r="AC200" s="72"/>
      <c r="AD200" s="72"/>
      <c r="AE200" s="72">
        <f t="shared" si="208"/>
        <v>0</v>
      </c>
      <c r="AF200" s="72">
        <f t="shared" si="211"/>
        <v>290551.21000000002</v>
      </c>
      <c r="AG200" s="72"/>
      <c r="AH200" s="72"/>
      <c r="AI200" s="72"/>
      <c r="AJ200" s="72">
        <f t="shared" si="209"/>
        <v>0</v>
      </c>
      <c r="AK200" s="72">
        <f t="shared" si="212"/>
        <v>290551.21000000002</v>
      </c>
    </row>
    <row r="201" spans="1:37">
      <c r="A201" s="60" t="s">
        <v>284</v>
      </c>
      <c r="B201" s="38">
        <f>+'Gas 0618'!D201</f>
        <v>272041.18</v>
      </c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>
        <f t="shared" si="190"/>
        <v>0</v>
      </c>
      <c r="R201" s="39">
        <f t="shared" si="191"/>
        <v>272041.18</v>
      </c>
      <c r="S201" s="72"/>
      <c r="T201" s="72"/>
      <c r="U201" s="72"/>
      <c r="V201" s="72">
        <f t="shared" si="207"/>
        <v>0</v>
      </c>
      <c r="W201" s="72">
        <f t="shared" si="210"/>
        <v>272041.18</v>
      </c>
      <c r="X201" s="72"/>
      <c r="Y201" s="72"/>
      <c r="Z201" s="72"/>
      <c r="AA201" s="72"/>
      <c r="AB201" s="72"/>
      <c r="AC201" s="72"/>
      <c r="AD201" s="72"/>
      <c r="AE201" s="72">
        <f t="shared" si="208"/>
        <v>0</v>
      </c>
      <c r="AF201" s="72">
        <f t="shared" si="211"/>
        <v>272041.18</v>
      </c>
      <c r="AG201" s="72"/>
      <c r="AH201" s="72"/>
      <c r="AI201" s="72"/>
      <c r="AJ201" s="72">
        <f t="shared" si="209"/>
        <v>0</v>
      </c>
      <c r="AK201" s="72">
        <f t="shared" si="212"/>
        <v>272041.18</v>
      </c>
    </row>
    <row r="202" spans="1:37">
      <c r="A202" s="5" t="s">
        <v>285</v>
      </c>
      <c r="B202" s="38">
        <f>+'Gas 0618'!D202</f>
        <v>156513.64000000001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>
        <f t="shared" si="190"/>
        <v>0</v>
      </c>
      <c r="R202" s="39">
        <f t="shared" si="191"/>
        <v>156513.64000000001</v>
      </c>
      <c r="S202" s="72"/>
      <c r="T202" s="72"/>
      <c r="U202" s="72"/>
      <c r="V202" s="72">
        <f t="shared" si="207"/>
        <v>0</v>
      </c>
      <c r="W202" s="72">
        <f t="shared" si="210"/>
        <v>156513.64000000001</v>
      </c>
      <c r="X202" s="72"/>
      <c r="Y202" s="72"/>
      <c r="Z202" s="72"/>
      <c r="AA202" s="72"/>
      <c r="AB202" s="72"/>
      <c r="AC202" s="72"/>
      <c r="AD202" s="72"/>
      <c r="AE202" s="72">
        <f t="shared" si="208"/>
        <v>0</v>
      </c>
      <c r="AF202" s="72">
        <f t="shared" si="211"/>
        <v>156513.64000000001</v>
      </c>
      <c r="AG202" s="72"/>
      <c r="AH202" s="72"/>
      <c r="AI202" s="72"/>
      <c r="AJ202" s="72">
        <f t="shared" si="209"/>
        <v>0</v>
      </c>
      <c r="AK202" s="72">
        <f t="shared" si="212"/>
        <v>156513.64000000001</v>
      </c>
    </row>
    <row r="203" spans="1:37">
      <c r="A203" s="5" t="s">
        <v>286</v>
      </c>
      <c r="B203" s="38">
        <f>+'Gas 0618'!D203</f>
        <v>8692096.4100000001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>
        <f t="shared" si="190"/>
        <v>0</v>
      </c>
      <c r="R203" s="39">
        <f t="shared" si="191"/>
        <v>8692096.4100000001</v>
      </c>
      <c r="S203" s="72"/>
      <c r="T203" s="72"/>
      <c r="U203" s="72"/>
      <c r="V203" s="72">
        <f t="shared" si="207"/>
        <v>0</v>
      </c>
      <c r="W203" s="72">
        <f t="shared" si="210"/>
        <v>8692096.4100000001</v>
      </c>
      <c r="X203" s="72"/>
      <c r="Y203" s="72"/>
      <c r="Z203" s="72"/>
      <c r="AA203" s="72"/>
      <c r="AB203" s="72"/>
      <c r="AC203" s="72"/>
      <c r="AD203" s="72"/>
      <c r="AE203" s="72">
        <f t="shared" si="208"/>
        <v>0</v>
      </c>
      <c r="AF203" s="72">
        <f t="shared" si="211"/>
        <v>8692096.4100000001</v>
      </c>
      <c r="AG203" s="72"/>
      <c r="AH203" s="72"/>
      <c r="AI203" s="72"/>
      <c r="AJ203" s="72">
        <f t="shared" si="209"/>
        <v>0</v>
      </c>
      <c r="AK203" s="72">
        <f t="shared" si="212"/>
        <v>8692096.4100000001</v>
      </c>
    </row>
    <row r="204" spans="1:37">
      <c r="A204" s="5" t="s">
        <v>287</v>
      </c>
      <c r="B204" s="38">
        <f>+'Gas 0618'!D204</f>
        <v>925622.16</v>
      </c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>
        <f t="shared" si="190"/>
        <v>0</v>
      </c>
      <c r="R204" s="39">
        <f t="shared" si="191"/>
        <v>925622.16</v>
      </c>
      <c r="S204" s="72"/>
      <c r="T204" s="72"/>
      <c r="U204" s="72"/>
      <c r="V204" s="72">
        <f t="shared" si="207"/>
        <v>0</v>
      </c>
      <c r="W204" s="72">
        <f t="shared" si="210"/>
        <v>925622.16</v>
      </c>
      <c r="X204" s="72"/>
      <c r="Y204" s="72"/>
      <c r="Z204" s="72"/>
      <c r="AA204" s="72"/>
      <c r="AB204" s="72"/>
      <c r="AC204" s="72"/>
      <c r="AD204" s="72"/>
      <c r="AE204" s="72">
        <f t="shared" si="208"/>
        <v>0</v>
      </c>
      <c r="AF204" s="72">
        <f t="shared" si="211"/>
        <v>925622.16</v>
      </c>
      <c r="AG204" s="72"/>
      <c r="AH204" s="72"/>
      <c r="AI204" s="72"/>
      <c r="AJ204" s="72">
        <f t="shared" si="209"/>
        <v>0</v>
      </c>
      <c r="AK204" s="72">
        <f t="shared" si="212"/>
        <v>925622.16</v>
      </c>
    </row>
    <row r="205" spans="1:37">
      <c r="A205" s="5" t="s">
        <v>288</v>
      </c>
      <c r="B205" s="38">
        <f>+'Gas 0618'!D205</f>
        <v>330506.08999999898</v>
      </c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>
        <f t="shared" si="190"/>
        <v>0</v>
      </c>
      <c r="R205" s="39">
        <f t="shared" si="191"/>
        <v>330506.08999999898</v>
      </c>
      <c r="S205" s="72"/>
      <c r="T205" s="72"/>
      <c r="U205" s="72"/>
      <c r="V205" s="72">
        <f t="shared" si="207"/>
        <v>0</v>
      </c>
      <c r="W205" s="72">
        <f t="shared" si="210"/>
        <v>330506.08999999898</v>
      </c>
      <c r="X205" s="72"/>
      <c r="Y205" s="72"/>
      <c r="Z205" s="72"/>
      <c r="AA205" s="72"/>
      <c r="AB205" s="72"/>
      <c r="AC205" s="72"/>
      <c r="AD205" s="72"/>
      <c r="AE205" s="72">
        <f t="shared" si="208"/>
        <v>0</v>
      </c>
      <c r="AF205" s="72">
        <f t="shared" si="211"/>
        <v>330506.08999999898</v>
      </c>
      <c r="AG205" s="72"/>
      <c r="AH205" s="72"/>
      <c r="AI205" s="72"/>
      <c r="AJ205" s="72">
        <f t="shared" si="209"/>
        <v>0</v>
      </c>
      <c r="AK205" s="72">
        <f t="shared" si="212"/>
        <v>330506.08999999898</v>
      </c>
    </row>
    <row r="206" spans="1:37">
      <c r="A206" s="5" t="s">
        <v>289</v>
      </c>
      <c r="B206" s="38">
        <f>+'Gas 0618'!D206</f>
        <v>5669118.9900000002</v>
      </c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>
        <f t="shared" si="190"/>
        <v>0</v>
      </c>
      <c r="R206" s="39">
        <f t="shared" si="191"/>
        <v>5669118.9900000002</v>
      </c>
      <c r="S206" s="72"/>
      <c r="T206" s="72"/>
      <c r="U206" s="72"/>
      <c r="V206" s="72">
        <f t="shared" si="207"/>
        <v>0</v>
      </c>
      <c r="W206" s="72">
        <f t="shared" si="210"/>
        <v>5669118.9900000002</v>
      </c>
      <c r="X206" s="72"/>
      <c r="Y206" s="72"/>
      <c r="Z206" s="72"/>
      <c r="AA206" s="72"/>
      <c r="AB206" s="72"/>
      <c r="AC206" s="72"/>
      <c r="AD206" s="72"/>
      <c r="AE206" s="72">
        <f t="shared" si="208"/>
        <v>0</v>
      </c>
      <c r="AF206" s="72">
        <f t="shared" si="211"/>
        <v>5669118.9900000002</v>
      </c>
      <c r="AG206" s="72"/>
      <c r="AH206" s="72"/>
      <c r="AI206" s="72"/>
      <c r="AJ206" s="72">
        <f t="shared" si="209"/>
        <v>0</v>
      </c>
      <c r="AK206" s="72">
        <f t="shared" si="212"/>
        <v>5669118.9900000002</v>
      </c>
    </row>
    <row r="207" spans="1:37">
      <c r="A207" s="5" t="s">
        <v>290</v>
      </c>
      <c r="B207" s="38">
        <f>+'Gas 0618'!D207</f>
        <v>620624.02999999898</v>
      </c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>
        <f t="shared" ref="Q207:Q269" si="213">SUM(C207:P207)</f>
        <v>0</v>
      </c>
      <c r="R207" s="39">
        <f t="shared" ref="R207:R270" si="214">SUM(B207,Q207)</f>
        <v>620624.02999999898</v>
      </c>
      <c r="S207" s="72"/>
      <c r="T207" s="72"/>
      <c r="U207" s="72"/>
      <c r="V207" s="72">
        <f t="shared" si="207"/>
        <v>0</v>
      </c>
      <c r="W207" s="72">
        <f t="shared" si="210"/>
        <v>620624.02999999898</v>
      </c>
      <c r="X207" s="72"/>
      <c r="Y207" s="72"/>
      <c r="Z207" s="72"/>
      <c r="AA207" s="72"/>
      <c r="AB207" s="72"/>
      <c r="AC207" s="72"/>
      <c r="AD207" s="72"/>
      <c r="AE207" s="72">
        <f t="shared" si="208"/>
        <v>0</v>
      </c>
      <c r="AF207" s="72">
        <f t="shared" si="211"/>
        <v>620624.02999999898</v>
      </c>
      <c r="AG207" s="72"/>
      <c r="AH207" s="72"/>
      <c r="AI207" s="72"/>
      <c r="AJ207" s="72">
        <f t="shared" si="209"/>
        <v>0</v>
      </c>
      <c r="AK207" s="72">
        <f t="shared" si="212"/>
        <v>620624.02999999898</v>
      </c>
    </row>
    <row r="208" spans="1:37">
      <c r="A208" s="6" t="s">
        <v>291</v>
      </c>
      <c r="B208" s="38">
        <f>+'Gas 0618'!D208</f>
        <v>556436.31999999995</v>
      </c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>
        <f t="shared" si="213"/>
        <v>0</v>
      </c>
      <c r="R208" s="39">
        <f t="shared" si="214"/>
        <v>556436.31999999995</v>
      </c>
      <c r="S208" s="72"/>
      <c r="T208" s="72"/>
      <c r="U208" s="72"/>
      <c r="V208" s="72">
        <f t="shared" si="207"/>
        <v>0</v>
      </c>
      <c r="W208" s="72">
        <f t="shared" si="210"/>
        <v>556436.31999999995</v>
      </c>
      <c r="X208" s="72"/>
      <c r="Y208" s="72"/>
      <c r="Z208" s="72"/>
      <c r="AA208" s="72"/>
      <c r="AB208" s="72"/>
      <c r="AC208" s="72"/>
      <c r="AD208" s="72"/>
      <c r="AE208" s="72">
        <f t="shared" si="208"/>
        <v>0</v>
      </c>
      <c r="AF208" s="72">
        <f t="shared" si="211"/>
        <v>556436.31999999995</v>
      </c>
      <c r="AG208" s="72"/>
      <c r="AH208" s="72"/>
      <c r="AI208" s="72"/>
      <c r="AJ208" s="72">
        <f t="shared" si="209"/>
        <v>0</v>
      </c>
      <c r="AK208" s="72">
        <f t="shared" si="212"/>
        <v>556436.31999999995</v>
      </c>
    </row>
    <row r="209" spans="1:37">
      <c r="A209" s="5" t="s">
        <v>43</v>
      </c>
      <c r="B209" s="40">
        <f>SUM(B173:B208)</f>
        <v>63327890.579999886</v>
      </c>
      <c r="C209" s="40">
        <f t="shared" ref="C209:S209" si="215">SUM(C173:C208)</f>
        <v>0</v>
      </c>
      <c r="D209" s="40">
        <f t="shared" si="215"/>
        <v>0</v>
      </c>
      <c r="E209" s="40">
        <f t="shared" si="215"/>
        <v>0</v>
      </c>
      <c r="F209" s="40">
        <f t="shared" si="215"/>
        <v>0</v>
      </c>
      <c r="G209" s="40">
        <f t="shared" si="215"/>
        <v>0</v>
      </c>
      <c r="H209" s="40">
        <f t="shared" si="215"/>
        <v>0</v>
      </c>
      <c r="I209" s="40">
        <f t="shared" si="215"/>
        <v>0</v>
      </c>
      <c r="J209" s="40">
        <f t="shared" si="215"/>
        <v>0</v>
      </c>
      <c r="K209" s="40">
        <f t="shared" si="215"/>
        <v>0</v>
      </c>
      <c r="L209" s="40">
        <f t="shared" si="215"/>
        <v>0</v>
      </c>
      <c r="M209" s="40">
        <f t="shared" si="215"/>
        <v>0</v>
      </c>
      <c r="N209" s="40">
        <f t="shared" si="215"/>
        <v>0</v>
      </c>
      <c r="O209" s="40">
        <f t="shared" si="215"/>
        <v>0</v>
      </c>
      <c r="P209" s="40">
        <f t="shared" si="215"/>
        <v>0</v>
      </c>
      <c r="Q209" s="40">
        <f t="shared" si="215"/>
        <v>0</v>
      </c>
      <c r="R209" s="51">
        <f t="shared" si="214"/>
        <v>63327890.579999886</v>
      </c>
      <c r="S209" s="40">
        <f t="shared" si="215"/>
        <v>0</v>
      </c>
      <c r="T209" s="40">
        <f t="shared" ref="T209" si="216">SUM(T173:T208)</f>
        <v>0</v>
      </c>
      <c r="U209" s="40">
        <f t="shared" ref="U209" si="217">SUM(U173:U208)</f>
        <v>0</v>
      </c>
      <c r="V209" s="40">
        <f t="shared" ref="V209" si="218">SUM(V173:V208)</f>
        <v>0</v>
      </c>
      <c r="W209" s="73">
        <f t="shared" si="210"/>
        <v>63327890.579999886</v>
      </c>
      <c r="X209" s="40">
        <f t="shared" ref="X209" si="219">SUM(X173:X208)</f>
        <v>0</v>
      </c>
      <c r="Y209" s="40">
        <f t="shared" ref="Y209" si="220">SUM(Y173:Y208)</f>
        <v>0</v>
      </c>
      <c r="Z209" s="40">
        <f t="shared" ref="Z209" si="221">SUM(Z173:Z208)</f>
        <v>0</v>
      </c>
      <c r="AA209" s="40">
        <f t="shared" ref="AA209" si="222">SUM(AA173:AA208)</f>
        <v>0</v>
      </c>
      <c r="AB209" s="40">
        <f t="shared" ref="AB209" si="223">SUM(AB173:AB208)</f>
        <v>0</v>
      </c>
      <c r="AC209" s="40">
        <f t="shared" ref="AC209:AE209" si="224">SUM(AC173:AC208)</f>
        <v>0</v>
      </c>
      <c r="AD209" s="40">
        <f t="shared" si="224"/>
        <v>0</v>
      </c>
      <c r="AE209" s="40">
        <f t="shared" si="224"/>
        <v>0</v>
      </c>
      <c r="AF209" s="73">
        <f t="shared" si="211"/>
        <v>63327890.579999886</v>
      </c>
      <c r="AG209" s="40">
        <f t="shared" ref="AG209:AI209" si="225">SUM(AG173:AG208)</f>
        <v>0</v>
      </c>
      <c r="AH209" s="40">
        <f t="shared" si="225"/>
        <v>0</v>
      </c>
      <c r="AI209" s="40">
        <f t="shared" si="225"/>
        <v>0</v>
      </c>
      <c r="AJ209" s="40">
        <f t="shared" ref="AJ209" si="226">SUM(AJ173:AJ208)</f>
        <v>0</v>
      </c>
      <c r="AK209" s="73">
        <f t="shared" si="212"/>
        <v>63327890.579999886</v>
      </c>
    </row>
    <row r="210" spans="1:37">
      <c r="A210" s="7" t="s">
        <v>298</v>
      </c>
      <c r="B210" s="36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</row>
    <row r="211" spans="1:37">
      <c r="A211" s="5" t="s">
        <v>293</v>
      </c>
      <c r="B211" s="38">
        <f>+'Gas 0618'!D211</f>
        <v>96885</v>
      </c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>
        <f t="shared" si="213"/>
        <v>0</v>
      </c>
      <c r="R211" s="39">
        <f t="shared" si="214"/>
        <v>96885</v>
      </c>
      <c r="S211" s="72"/>
      <c r="T211" s="72"/>
      <c r="U211" s="72"/>
      <c r="V211" s="72">
        <f>SUM(S211:U211)</f>
        <v>0</v>
      </c>
      <c r="W211" s="72">
        <f t="shared" ref="W211:W216" si="227">SUM(R211,V211)</f>
        <v>96885</v>
      </c>
      <c r="X211" s="72"/>
      <c r="Y211" s="72"/>
      <c r="Z211" s="72"/>
      <c r="AA211" s="72"/>
      <c r="AB211" s="72"/>
      <c r="AC211" s="72"/>
      <c r="AD211" s="72"/>
      <c r="AE211" s="72">
        <f>SUM(X211:AD211)</f>
        <v>0</v>
      </c>
      <c r="AF211" s="72">
        <f t="shared" ref="AF211:AF216" si="228">SUM(W211,AE211)</f>
        <v>96885</v>
      </c>
      <c r="AG211" s="72"/>
      <c r="AH211" s="72"/>
      <c r="AI211" s="72"/>
      <c r="AJ211" s="72">
        <f>SUM(AG211:AI211)</f>
        <v>0</v>
      </c>
      <c r="AK211" s="72">
        <f t="shared" ref="AK211:AK216" si="229">SUM(AF211,AJ211)</f>
        <v>96885</v>
      </c>
    </row>
    <row r="212" spans="1:37">
      <c r="A212" s="5" t="s">
        <v>294</v>
      </c>
      <c r="B212" s="38">
        <f>+'Gas 0618'!D212</f>
        <v>8013358.1699999999</v>
      </c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>
        <f t="shared" si="213"/>
        <v>0</v>
      </c>
      <c r="R212" s="39">
        <f t="shared" si="214"/>
        <v>8013358.1699999999</v>
      </c>
      <c r="S212" s="72"/>
      <c r="T212" s="72"/>
      <c r="U212" s="72"/>
      <c r="V212" s="72">
        <f>SUM(S212:U212)</f>
        <v>0</v>
      </c>
      <c r="W212" s="72">
        <f t="shared" si="227"/>
        <v>8013358.1699999999</v>
      </c>
      <c r="X212" s="72"/>
      <c r="Y212" s="72"/>
      <c r="Z212" s="72"/>
      <c r="AA212" s="72"/>
      <c r="AB212" s="72"/>
      <c r="AC212" s="72"/>
      <c r="AD212" s="72"/>
      <c r="AE212" s="72">
        <f>SUM(X212:AD212)</f>
        <v>0</v>
      </c>
      <c r="AF212" s="72">
        <f t="shared" si="228"/>
        <v>8013358.1699999999</v>
      </c>
      <c r="AG212" s="72"/>
      <c r="AH212" s="72"/>
      <c r="AI212" s="72"/>
      <c r="AJ212" s="72">
        <f>SUM(AG212:AI212)</f>
        <v>0</v>
      </c>
      <c r="AK212" s="72">
        <f t="shared" si="229"/>
        <v>8013358.1699999999</v>
      </c>
    </row>
    <row r="213" spans="1:37">
      <c r="A213" s="5" t="s">
        <v>295</v>
      </c>
      <c r="B213" s="38">
        <f>+'Gas 0618'!D213</f>
        <v>16781026.399999999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>
        <f>+'[4]CBR Model'!CL32</f>
        <v>101802.26742759805</v>
      </c>
      <c r="N213" s="39"/>
      <c r="O213" s="39"/>
      <c r="P213" s="39"/>
      <c r="Q213" s="39">
        <f t="shared" si="213"/>
        <v>101802.26742759805</v>
      </c>
      <c r="R213" s="39">
        <f t="shared" si="214"/>
        <v>16882828.667427596</v>
      </c>
      <c r="S213" s="72"/>
      <c r="T213" s="72"/>
      <c r="U213" s="72"/>
      <c r="V213" s="72">
        <f>SUM(S213:U213)</f>
        <v>0</v>
      </c>
      <c r="W213" s="72">
        <f t="shared" si="227"/>
        <v>16882828.667427596</v>
      </c>
      <c r="X213" s="72"/>
      <c r="Y213" s="72"/>
      <c r="Z213" s="72"/>
      <c r="AA213" s="72"/>
      <c r="AB213" s="72"/>
      <c r="AC213" s="72"/>
      <c r="AD213" s="72"/>
      <c r="AE213" s="72">
        <f>SUM(X213:AD213)</f>
        <v>0</v>
      </c>
      <c r="AF213" s="72">
        <f t="shared" si="228"/>
        <v>16882828.667427596</v>
      </c>
      <c r="AG213" s="72"/>
      <c r="AH213" s="72"/>
      <c r="AI213" s="72"/>
      <c r="AJ213" s="72">
        <f>SUM(AG213:AI213)</f>
        <v>0</v>
      </c>
      <c r="AK213" s="72">
        <f t="shared" si="229"/>
        <v>16882828.667427596</v>
      </c>
    </row>
    <row r="214" spans="1:37">
      <c r="A214" s="5" t="s">
        <v>296</v>
      </c>
      <c r="B214" s="38">
        <f>+'Gas 0618'!D214</f>
        <v>3890260.97</v>
      </c>
      <c r="C214" s="39">
        <f>+'[4]CBR Model'!BZ32</f>
        <v>123</v>
      </c>
      <c r="D214" s="39">
        <f>+'[4]CBR Model'!CA32</f>
        <v>-1903.5386146299986</v>
      </c>
      <c r="E214" s="39"/>
      <c r="F214" s="39"/>
      <c r="G214" s="39">
        <f>+'[4]CBR Model'!$X$27</f>
        <v>-398063.07903509744</v>
      </c>
      <c r="H214" s="39"/>
      <c r="I214" s="39">
        <f>+'[4]CBR Model'!CF32</f>
        <v>1044635</v>
      </c>
      <c r="J214" s="39"/>
      <c r="K214" s="39"/>
      <c r="L214" s="39"/>
      <c r="M214" s="39"/>
      <c r="N214" s="39"/>
      <c r="O214" s="39"/>
      <c r="P214" s="39"/>
      <c r="Q214" s="39">
        <f t="shared" si="213"/>
        <v>644791.3823502725</v>
      </c>
      <c r="R214" s="39">
        <f t="shared" si="214"/>
        <v>4535052.3523502722</v>
      </c>
      <c r="S214" s="72"/>
      <c r="T214" s="72"/>
      <c r="U214" s="72"/>
      <c r="V214" s="72">
        <f>SUM(S214:U214)</f>
        <v>0</v>
      </c>
      <c r="W214" s="72">
        <f t="shared" si="227"/>
        <v>4535052.3523502722</v>
      </c>
      <c r="X214" s="72">
        <f>+'[4]ERF Adj Summary'!E35</f>
        <v>-369837.64193314046</v>
      </c>
      <c r="Y214" s="72"/>
      <c r="Z214" s="72"/>
      <c r="AA214" s="72"/>
      <c r="AB214" s="72"/>
      <c r="AC214" s="72"/>
      <c r="AD214" s="72"/>
      <c r="AE214" s="72">
        <f>SUM(X214:AD214)</f>
        <v>-369837.64193314046</v>
      </c>
      <c r="AF214" s="72">
        <f t="shared" si="228"/>
        <v>4165214.7104171319</v>
      </c>
      <c r="AG214" s="72">
        <f>+'[4]Remove Non-ERF'!$C$27</f>
        <v>-1599179.7725595913</v>
      </c>
      <c r="AH214" s="72">
        <f>+'[4]Remove Non-ERF'!$D$27</f>
        <v>-55228.438087519971</v>
      </c>
      <c r="AI214" s="72"/>
      <c r="AJ214" s="72">
        <f>SUM(AG214:AI214)</f>
        <v>-1654408.2106471113</v>
      </c>
      <c r="AK214" s="72">
        <f t="shared" si="229"/>
        <v>2510806.4997700206</v>
      </c>
    </row>
    <row r="215" spans="1:37">
      <c r="A215" s="6" t="s">
        <v>297</v>
      </c>
      <c r="B215" s="38">
        <f>+'Gas 0618'!D215</f>
        <v>0</v>
      </c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>
        <f t="shared" si="213"/>
        <v>0</v>
      </c>
      <c r="R215" s="39">
        <f t="shared" si="214"/>
        <v>0</v>
      </c>
      <c r="S215" s="72"/>
      <c r="T215" s="72"/>
      <c r="U215" s="72"/>
      <c r="V215" s="72">
        <f>SUM(S215:U215)</f>
        <v>0</v>
      </c>
      <c r="W215" s="72">
        <f t="shared" si="227"/>
        <v>0</v>
      </c>
      <c r="X215" s="72"/>
      <c r="Y215" s="72"/>
      <c r="Z215" s="72"/>
      <c r="AA215" s="72"/>
      <c r="AB215" s="72"/>
      <c r="AC215" s="72"/>
      <c r="AD215" s="72"/>
      <c r="AE215" s="72">
        <f>SUM(X215:AD215)</f>
        <v>0</v>
      </c>
      <c r="AF215" s="72">
        <f t="shared" si="228"/>
        <v>0</v>
      </c>
      <c r="AG215" s="72"/>
      <c r="AH215" s="72"/>
      <c r="AI215" s="72"/>
      <c r="AJ215" s="72">
        <f>SUM(AG215:AI215)</f>
        <v>0</v>
      </c>
      <c r="AK215" s="72">
        <f t="shared" si="229"/>
        <v>0</v>
      </c>
    </row>
    <row r="216" spans="1:37">
      <c r="A216" s="5" t="s">
        <v>44</v>
      </c>
      <c r="B216" s="40">
        <f t="shared" ref="B216:Q216" si="230">SUM(B211:B215)</f>
        <v>28781530.539999999</v>
      </c>
      <c r="C216" s="40">
        <f t="shared" si="230"/>
        <v>123</v>
      </c>
      <c r="D216" s="40">
        <f t="shared" si="230"/>
        <v>-1903.5386146299986</v>
      </c>
      <c r="E216" s="40">
        <f t="shared" si="230"/>
        <v>0</v>
      </c>
      <c r="F216" s="40">
        <f t="shared" si="230"/>
        <v>0</v>
      </c>
      <c r="G216" s="40">
        <f t="shared" si="230"/>
        <v>-398063.07903509744</v>
      </c>
      <c r="H216" s="40">
        <f t="shared" si="230"/>
        <v>0</v>
      </c>
      <c r="I216" s="40">
        <f t="shared" si="230"/>
        <v>1044635</v>
      </c>
      <c r="J216" s="40">
        <f t="shared" si="230"/>
        <v>0</v>
      </c>
      <c r="K216" s="40">
        <f t="shared" si="230"/>
        <v>0</v>
      </c>
      <c r="L216" s="40">
        <f t="shared" si="230"/>
        <v>0</v>
      </c>
      <c r="M216" s="40">
        <f t="shared" si="230"/>
        <v>101802.26742759805</v>
      </c>
      <c r="N216" s="40">
        <f t="shared" si="230"/>
        <v>0</v>
      </c>
      <c r="O216" s="40">
        <f t="shared" si="230"/>
        <v>0</v>
      </c>
      <c r="P216" s="40">
        <f t="shared" si="230"/>
        <v>0</v>
      </c>
      <c r="Q216" s="40">
        <f t="shared" si="230"/>
        <v>746593.64977787051</v>
      </c>
      <c r="R216" s="51">
        <f t="shared" si="214"/>
        <v>29528124.18977787</v>
      </c>
      <c r="S216" s="40">
        <f t="shared" ref="S216:V216" si="231">SUM(S211:S215)</f>
        <v>0</v>
      </c>
      <c r="T216" s="40">
        <f t="shared" si="231"/>
        <v>0</v>
      </c>
      <c r="U216" s="40">
        <f t="shared" si="231"/>
        <v>0</v>
      </c>
      <c r="V216" s="40">
        <f t="shared" si="231"/>
        <v>0</v>
      </c>
      <c r="W216" s="73">
        <f t="shared" si="227"/>
        <v>29528124.18977787</v>
      </c>
      <c r="X216" s="40">
        <f t="shared" ref="X216:AB216" si="232">SUM(X211:X215)</f>
        <v>-369837.64193314046</v>
      </c>
      <c r="Y216" s="40">
        <f t="shared" ref="Y216:AA216" si="233">SUM(Y211:Y215)</f>
        <v>0</v>
      </c>
      <c r="Z216" s="40">
        <f t="shared" si="233"/>
        <v>0</v>
      </c>
      <c r="AA216" s="40">
        <f t="shared" si="233"/>
        <v>0</v>
      </c>
      <c r="AB216" s="40">
        <f t="shared" si="232"/>
        <v>0</v>
      </c>
      <c r="AC216" s="40">
        <f t="shared" ref="AC216:AD216" si="234">SUM(AC211:AC215)</f>
        <v>0</v>
      </c>
      <c r="AD216" s="40">
        <f t="shared" si="234"/>
        <v>0</v>
      </c>
      <c r="AE216" s="40">
        <f t="shared" ref="AE216" si="235">SUM(AE211:AE215)</f>
        <v>-369837.64193314046</v>
      </c>
      <c r="AF216" s="73">
        <f t="shared" si="228"/>
        <v>29158286.54784473</v>
      </c>
      <c r="AG216" s="40">
        <f t="shared" ref="AG216:AI216" si="236">SUM(AG211:AG215)</f>
        <v>-1599179.7725595913</v>
      </c>
      <c r="AH216" s="40">
        <f t="shared" si="236"/>
        <v>-55228.438087519971</v>
      </c>
      <c r="AI216" s="40">
        <f t="shared" si="236"/>
        <v>0</v>
      </c>
      <c r="AJ216" s="40">
        <f t="shared" ref="AJ216" si="237">SUM(AJ211:AJ215)</f>
        <v>-1654408.2106471113</v>
      </c>
      <c r="AK216" s="73">
        <f t="shared" si="229"/>
        <v>27503878.33719762</v>
      </c>
    </row>
    <row r="217" spans="1:37">
      <c r="A217" s="7" t="s">
        <v>306</v>
      </c>
      <c r="B217" s="36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</row>
    <row r="218" spans="1:37">
      <c r="A218" s="5" t="s">
        <v>299</v>
      </c>
      <c r="B218" s="38">
        <f>+'Gas 0618'!D218</f>
        <v>5943228.4000000004</v>
      </c>
      <c r="C218" s="39"/>
      <c r="D218" s="39"/>
      <c r="E218" s="39"/>
      <c r="F218" s="39"/>
      <c r="G218" s="39">
        <f>+'[4]CBR Model'!$X$33</f>
        <v>-5349855.1500000004</v>
      </c>
      <c r="H218" s="39"/>
      <c r="I218" s="39"/>
      <c r="J218" s="39"/>
      <c r="K218" s="39"/>
      <c r="L218" s="39"/>
      <c r="M218" s="39"/>
      <c r="N218" s="39"/>
      <c r="O218" s="39"/>
      <c r="P218" s="39"/>
      <c r="Q218" s="39">
        <f t="shared" si="213"/>
        <v>-5349855.1500000004</v>
      </c>
      <c r="R218" s="39">
        <f t="shared" si="214"/>
        <v>593373.25</v>
      </c>
      <c r="S218" s="72"/>
      <c r="T218" s="72"/>
      <c r="U218" s="72"/>
      <c r="V218" s="72">
        <f t="shared" ref="V218:V224" si="238">SUM(S218:U218)</f>
        <v>0</v>
      </c>
      <c r="W218" s="72">
        <f t="shared" ref="W218:W225" si="239">SUM(R218,V218)</f>
        <v>593373.25</v>
      </c>
      <c r="X218" s="72"/>
      <c r="Y218" s="72"/>
      <c r="Z218" s="72"/>
      <c r="AA218" s="72"/>
      <c r="AB218" s="72"/>
      <c r="AC218" s="72"/>
      <c r="AD218" s="72">
        <f>+'[4]ERF Adj Summary'!K36</f>
        <v>1103899.2402636441</v>
      </c>
      <c r="AE218" s="72">
        <f t="shared" ref="AE218:AE224" si="240">SUM(X218:AD218)</f>
        <v>1103899.2402636441</v>
      </c>
      <c r="AF218" s="72">
        <f t="shared" ref="AF218:AF225" si="241">SUM(W218,AE218)</f>
        <v>1697272.4902636441</v>
      </c>
      <c r="AG218" s="72"/>
      <c r="AH218" s="72"/>
      <c r="AI218" s="72"/>
      <c r="AJ218" s="72">
        <f t="shared" ref="AJ218:AJ224" si="242">SUM(AG218:AI218)</f>
        <v>0</v>
      </c>
      <c r="AK218" s="72">
        <f t="shared" ref="AK218:AK225" si="243">SUM(AF218,AJ218)</f>
        <v>1697272.4902636441</v>
      </c>
    </row>
    <row r="219" spans="1:37">
      <c r="A219" s="5" t="s">
        <v>300</v>
      </c>
      <c r="B219" s="38">
        <f>+'Gas 0618'!D219</f>
        <v>1136306.96</v>
      </c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>
        <f t="shared" si="213"/>
        <v>0</v>
      </c>
      <c r="R219" s="39">
        <f t="shared" si="214"/>
        <v>1136306.96</v>
      </c>
      <c r="S219" s="72"/>
      <c r="T219" s="72"/>
      <c r="U219" s="72"/>
      <c r="V219" s="72">
        <f t="shared" si="238"/>
        <v>0</v>
      </c>
      <c r="W219" s="72">
        <f t="shared" si="239"/>
        <v>1136306.96</v>
      </c>
      <c r="X219" s="72"/>
      <c r="Y219" s="72"/>
      <c r="Z219" s="72"/>
      <c r="AA219" s="72"/>
      <c r="AB219" s="72"/>
      <c r="AC219" s="72"/>
      <c r="AD219" s="72"/>
      <c r="AE219" s="72">
        <f t="shared" si="240"/>
        <v>0</v>
      </c>
      <c r="AF219" s="72">
        <f t="shared" si="241"/>
        <v>1136306.96</v>
      </c>
      <c r="AG219" s="72"/>
      <c r="AH219" s="72"/>
      <c r="AI219" s="72"/>
      <c r="AJ219" s="72">
        <f t="shared" si="242"/>
        <v>0</v>
      </c>
      <c r="AK219" s="72">
        <f t="shared" si="243"/>
        <v>1136306.96</v>
      </c>
    </row>
    <row r="220" spans="1:37">
      <c r="A220" s="5" t="s">
        <v>301</v>
      </c>
      <c r="B220" s="38">
        <f>+'Gas 0618'!D220</f>
        <v>358</v>
      </c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>
        <f t="shared" si="213"/>
        <v>0</v>
      </c>
      <c r="R220" s="39">
        <f t="shared" si="214"/>
        <v>358</v>
      </c>
      <c r="S220" s="72"/>
      <c r="T220" s="72"/>
      <c r="U220" s="72"/>
      <c r="V220" s="72">
        <f t="shared" si="238"/>
        <v>0</v>
      </c>
      <c r="W220" s="72">
        <f t="shared" si="239"/>
        <v>358</v>
      </c>
      <c r="X220" s="72"/>
      <c r="Y220" s="72"/>
      <c r="Z220" s="72"/>
      <c r="AA220" s="72"/>
      <c r="AB220" s="72"/>
      <c r="AC220" s="72"/>
      <c r="AD220" s="72"/>
      <c r="AE220" s="72">
        <f t="shared" si="240"/>
        <v>0</v>
      </c>
      <c r="AF220" s="72">
        <f t="shared" si="241"/>
        <v>358</v>
      </c>
      <c r="AG220" s="72"/>
      <c r="AH220" s="72"/>
      <c r="AI220" s="72"/>
      <c r="AJ220" s="72">
        <f t="shared" si="242"/>
        <v>0</v>
      </c>
      <c r="AK220" s="72">
        <f t="shared" si="243"/>
        <v>358</v>
      </c>
    </row>
    <row r="221" spans="1:37">
      <c r="A221" s="5" t="s">
        <v>302</v>
      </c>
      <c r="B221" s="38">
        <f>+'Gas 0618'!D221</f>
        <v>0</v>
      </c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>
        <f t="shared" si="213"/>
        <v>0</v>
      </c>
      <c r="R221" s="39">
        <f t="shared" si="214"/>
        <v>0</v>
      </c>
      <c r="S221" s="72"/>
      <c r="T221" s="72"/>
      <c r="U221" s="72"/>
      <c r="V221" s="72">
        <f t="shared" si="238"/>
        <v>0</v>
      </c>
      <c r="W221" s="72">
        <f t="shared" si="239"/>
        <v>0</v>
      </c>
      <c r="X221" s="72"/>
      <c r="Y221" s="72"/>
      <c r="Z221" s="72"/>
      <c r="AA221" s="72"/>
      <c r="AB221" s="72"/>
      <c r="AC221" s="72"/>
      <c r="AD221" s="72"/>
      <c r="AE221" s="72">
        <f t="shared" si="240"/>
        <v>0</v>
      </c>
      <c r="AF221" s="72">
        <f t="shared" si="241"/>
        <v>0</v>
      </c>
      <c r="AG221" s="72"/>
      <c r="AH221" s="72"/>
      <c r="AI221" s="72"/>
      <c r="AJ221" s="72">
        <f t="shared" si="242"/>
        <v>0</v>
      </c>
      <c r="AK221" s="72">
        <f t="shared" si="243"/>
        <v>0</v>
      </c>
    </row>
    <row r="222" spans="1:37">
      <c r="A222" s="5" t="s">
        <v>303</v>
      </c>
      <c r="B222" s="38">
        <f>+'Gas 0618'!D222</f>
        <v>-101826</v>
      </c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>
        <f t="shared" si="213"/>
        <v>0</v>
      </c>
      <c r="R222" s="39">
        <f t="shared" si="214"/>
        <v>-101826</v>
      </c>
      <c r="S222" s="72"/>
      <c r="T222" s="72"/>
      <c r="U222" s="72"/>
      <c r="V222" s="72">
        <f t="shared" si="238"/>
        <v>0</v>
      </c>
      <c r="W222" s="72">
        <f t="shared" si="239"/>
        <v>-101826</v>
      </c>
      <c r="X222" s="72"/>
      <c r="Y222" s="72"/>
      <c r="Z222" s="72"/>
      <c r="AA222" s="72"/>
      <c r="AB222" s="72"/>
      <c r="AC222" s="72"/>
      <c r="AD222" s="72"/>
      <c r="AE222" s="72">
        <f t="shared" si="240"/>
        <v>0</v>
      </c>
      <c r="AF222" s="72">
        <f t="shared" si="241"/>
        <v>-101826</v>
      </c>
      <c r="AG222" s="72"/>
      <c r="AH222" s="72"/>
      <c r="AI222" s="72"/>
      <c r="AJ222" s="72">
        <f t="shared" si="242"/>
        <v>0</v>
      </c>
      <c r="AK222" s="72">
        <f t="shared" si="243"/>
        <v>-101826</v>
      </c>
    </row>
    <row r="223" spans="1:37">
      <c r="A223" s="5" t="s">
        <v>304</v>
      </c>
      <c r="B223" s="38">
        <f>+'Gas 0618'!D223</f>
        <v>0</v>
      </c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>
        <f t="shared" si="213"/>
        <v>0</v>
      </c>
      <c r="R223" s="39">
        <f t="shared" si="214"/>
        <v>0</v>
      </c>
      <c r="S223" s="72"/>
      <c r="T223" s="72"/>
      <c r="U223" s="72"/>
      <c r="V223" s="72">
        <f t="shared" si="238"/>
        <v>0</v>
      </c>
      <c r="W223" s="72">
        <f t="shared" si="239"/>
        <v>0</v>
      </c>
      <c r="X223" s="72"/>
      <c r="Y223" s="72"/>
      <c r="Z223" s="72"/>
      <c r="AA223" s="72"/>
      <c r="AB223" s="72"/>
      <c r="AC223" s="72"/>
      <c r="AD223" s="72"/>
      <c r="AE223" s="72">
        <f t="shared" si="240"/>
        <v>0</v>
      </c>
      <c r="AF223" s="72">
        <f t="shared" si="241"/>
        <v>0</v>
      </c>
      <c r="AG223" s="72"/>
      <c r="AH223" s="72"/>
      <c r="AI223" s="72"/>
      <c r="AJ223" s="72">
        <f t="shared" si="242"/>
        <v>0</v>
      </c>
      <c r="AK223" s="72">
        <f t="shared" si="243"/>
        <v>0</v>
      </c>
    </row>
    <row r="224" spans="1:37">
      <c r="A224" s="6" t="s">
        <v>305</v>
      </c>
      <c r="B224" s="38">
        <f>+'Gas 0618'!D224</f>
        <v>0</v>
      </c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>
        <f t="shared" si="213"/>
        <v>0</v>
      </c>
      <c r="R224" s="39">
        <f t="shared" si="214"/>
        <v>0</v>
      </c>
      <c r="S224" s="72"/>
      <c r="T224" s="72"/>
      <c r="U224" s="72"/>
      <c r="V224" s="72">
        <f t="shared" si="238"/>
        <v>0</v>
      </c>
      <c r="W224" s="72">
        <f t="shared" si="239"/>
        <v>0</v>
      </c>
      <c r="X224" s="72"/>
      <c r="Y224" s="72"/>
      <c r="Z224" s="72"/>
      <c r="AA224" s="72"/>
      <c r="AB224" s="72"/>
      <c r="AC224" s="72"/>
      <c r="AD224" s="72"/>
      <c r="AE224" s="72">
        <f t="shared" si="240"/>
        <v>0</v>
      </c>
      <c r="AF224" s="72">
        <f t="shared" si="241"/>
        <v>0</v>
      </c>
      <c r="AG224" s="72"/>
      <c r="AH224" s="72"/>
      <c r="AI224" s="72"/>
      <c r="AJ224" s="72">
        <f t="shared" si="242"/>
        <v>0</v>
      </c>
      <c r="AK224" s="72">
        <f t="shared" si="243"/>
        <v>0</v>
      </c>
    </row>
    <row r="225" spans="1:37">
      <c r="A225" s="5" t="s">
        <v>45</v>
      </c>
      <c r="B225" s="40">
        <f t="shared" ref="B225:Q225" si="244">SUM(B218:B224)</f>
        <v>6978067.3600000003</v>
      </c>
      <c r="C225" s="40">
        <f t="shared" si="244"/>
        <v>0</v>
      </c>
      <c r="D225" s="40">
        <f t="shared" si="244"/>
        <v>0</v>
      </c>
      <c r="E225" s="40">
        <f t="shared" si="244"/>
        <v>0</v>
      </c>
      <c r="F225" s="40">
        <f t="shared" si="244"/>
        <v>0</v>
      </c>
      <c r="G225" s="40">
        <f t="shared" si="244"/>
        <v>-5349855.1500000004</v>
      </c>
      <c r="H225" s="40">
        <f t="shared" si="244"/>
        <v>0</v>
      </c>
      <c r="I225" s="40">
        <f t="shared" si="244"/>
        <v>0</v>
      </c>
      <c r="J225" s="40">
        <f t="shared" si="244"/>
        <v>0</v>
      </c>
      <c r="K225" s="40">
        <f t="shared" si="244"/>
        <v>0</v>
      </c>
      <c r="L225" s="40">
        <f t="shared" si="244"/>
        <v>0</v>
      </c>
      <c r="M225" s="40">
        <f t="shared" si="244"/>
        <v>0</v>
      </c>
      <c r="N225" s="40">
        <f t="shared" si="244"/>
        <v>0</v>
      </c>
      <c r="O225" s="40">
        <f t="shared" si="244"/>
        <v>0</v>
      </c>
      <c r="P225" s="40">
        <f t="shared" si="244"/>
        <v>0</v>
      </c>
      <c r="Q225" s="40">
        <f t="shared" si="244"/>
        <v>-5349855.1500000004</v>
      </c>
      <c r="R225" s="51">
        <f t="shared" si="214"/>
        <v>1628212.21</v>
      </c>
      <c r="S225" s="40">
        <f t="shared" ref="S225:V225" si="245">SUM(S218:S224)</f>
        <v>0</v>
      </c>
      <c r="T225" s="40">
        <f t="shared" si="245"/>
        <v>0</v>
      </c>
      <c r="U225" s="40">
        <f t="shared" si="245"/>
        <v>0</v>
      </c>
      <c r="V225" s="40">
        <f t="shared" si="245"/>
        <v>0</v>
      </c>
      <c r="W225" s="73">
        <f t="shared" si="239"/>
        <v>1628212.21</v>
      </c>
      <c r="X225" s="40">
        <f t="shared" ref="X225:AB225" si="246">SUM(X218:X224)</f>
        <v>0</v>
      </c>
      <c r="Y225" s="40">
        <f t="shared" ref="Y225:AA225" si="247">SUM(Y218:Y224)</f>
        <v>0</v>
      </c>
      <c r="Z225" s="40">
        <f t="shared" si="247"/>
        <v>0</v>
      </c>
      <c r="AA225" s="40">
        <f t="shared" si="247"/>
        <v>0</v>
      </c>
      <c r="AB225" s="40">
        <f t="shared" si="246"/>
        <v>0</v>
      </c>
      <c r="AC225" s="40">
        <f t="shared" ref="AC225:AD225" si="248">SUM(AC218:AC224)</f>
        <v>0</v>
      </c>
      <c r="AD225" s="40">
        <f t="shared" si="248"/>
        <v>1103899.2402636441</v>
      </c>
      <c r="AE225" s="40">
        <f t="shared" ref="AE225" si="249">SUM(AE218:AE224)</f>
        <v>1103899.2402636441</v>
      </c>
      <c r="AF225" s="73">
        <f t="shared" si="241"/>
        <v>2732111.4502636441</v>
      </c>
      <c r="AG225" s="40">
        <f t="shared" ref="AG225:AI225" si="250">SUM(AG218:AG224)</f>
        <v>0</v>
      </c>
      <c r="AH225" s="40">
        <f t="shared" si="250"/>
        <v>0</v>
      </c>
      <c r="AI225" s="40">
        <f t="shared" si="250"/>
        <v>0</v>
      </c>
      <c r="AJ225" s="40">
        <f t="shared" ref="AJ225" si="251">SUM(AJ218:AJ224)</f>
        <v>0</v>
      </c>
      <c r="AK225" s="73">
        <f t="shared" si="243"/>
        <v>2732111.4502636441</v>
      </c>
    </row>
    <row r="226" spans="1:37">
      <c r="A226" s="7" t="s">
        <v>307</v>
      </c>
      <c r="B226" s="36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</row>
    <row r="227" spans="1:37">
      <c r="A227" s="6" t="s">
        <v>46</v>
      </c>
      <c r="B227" s="38">
        <f>+'Gas 0618'!D227</f>
        <v>14950466.119999999</v>
      </c>
      <c r="C227" s="39"/>
      <c r="D227" s="39"/>
      <c r="E227" s="39"/>
      <c r="F227" s="39"/>
      <c r="G227" s="39">
        <f>+'[4]CBR Model'!$X$34</f>
        <v>-14950466.119999999</v>
      </c>
      <c r="H227" s="39"/>
      <c r="I227" s="39"/>
      <c r="J227" s="39"/>
      <c r="K227" s="39"/>
      <c r="L227" s="39"/>
      <c r="M227" s="39"/>
      <c r="N227" s="39"/>
      <c r="O227" s="39"/>
      <c r="P227" s="39"/>
      <c r="Q227" s="39">
        <f t="shared" si="213"/>
        <v>-14950466.119999999</v>
      </c>
      <c r="R227" s="39">
        <f t="shared" si="214"/>
        <v>0</v>
      </c>
      <c r="S227" s="72"/>
      <c r="T227" s="72"/>
      <c r="U227" s="72"/>
      <c r="V227" s="72">
        <f>SUM(S227:U227)</f>
        <v>0</v>
      </c>
      <c r="W227" s="72">
        <f>SUM(R227,V227)</f>
        <v>0</v>
      </c>
      <c r="X227" s="72"/>
      <c r="Y227" s="72"/>
      <c r="Z227" s="72"/>
      <c r="AA227" s="72"/>
      <c r="AB227" s="72"/>
      <c r="AC227" s="72"/>
      <c r="AD227" s="72"/>
      <c r="AE227" s="72">
        <f>SUM(X227:AD227)</f>
        <v>0</v>
      </c>
      <c r="AF227" s="72">
        <f>SUM(W227,AE227)</f>
        <v>0</v>
      </c>
      <c r="AG227" s="72"/>
      <c r="AH227" s="72"/>
      <c r="AI227" s="72"/>
      <c r="AJ227" s="72">
        <f>SUM(AG227:AI227)</f>
        <v>0</v>
      </c>
      <c r="AK227" s="72">
        <f>SUM(AF227,AJ227)</f>
        <v>0</v>
      </c>
    </row>
    <row r="228" spans="1:37">
      <c r="A228" s="5" t="s">
        <v>47</v>
      </c>
      <c r="B228" s="40">
        <f t="shared" ref="B228:Q228" si="252">SUM(B227)</f>
        <v>14950466.119999999</v>
      </c>
      <c r="C228" s="40">
        <f t="shared" si="252"/>
        <v>0</v>
      </c>
      <c r="D228" s="40">
        <f t="shared" si="252"/>
        <v>0</v>
      </c>
      <c r="E228" s="40">
        <f t="shared" si="252"/>
        <v>0</v>
      </c>
      <c r="F228" s="40">
        <f t="shared" si="252"/>
        <v>0</v>
      </c>
      <c r="G228" s="40">
        <f t="shared" si="252"/>
        <v>-14950466.119999999</v>
      </c>
      <c r="H228" s="40">
        <f t="shared" si="252"/>
        <v>0</v>
      </c>
      <c r="I228" s="40">
        <f t="shared" si="252"/>
        <v>0</v>
      </c>
      <c r="J228" s="40">
        <f t="shared" si="252"/>
        <v>0</v>
      </c>
      <c r="K228" s="40">
        <f t="shared" si="252"/>
        <v>0</v>
      </c>
      <c r="L228" s="40">
        <f t="shared" si="252"/>
        <v>0</v>
      </c>
      <c r="M228" s="40">
        <f t="shared" si="252"/>
        <v>0</v>
      </c>
      <c r="N228" s="40">
        <f t="shared" si="252"/>
        <v>0</v>
      </c>
      <c r="O228" s="40">
        <f t="shared" si="252"/>
        <v>0</v>
      </c>
      <c r="P228" s="40">
        <f t="shared" si="252"/>
        <v>0</v>
      </c>
      <c r="Q228" s="40">
        <f t="shared" si="252"/>
        <v>-14950466.119999999</v>
      </c>
      <c r="R228" s="51">
        <f t="shared" si="214"/>
        <v>0</v>
      </c>
      <c r="S228" s="40">
        <f t="shared" ref="S228:V228" si="253">SUM(S227)</f>
        <v>0</v>
      </c>
      <c r="T228" s="40">
        <f t="shared" si="253"/>
        <v>0</v>
      </c>
      <c r="U228" s="40">
        <f t="shared" si="253"/>
        <v>0</v>
      </c>
      <c r="V228" s="40">
        <f t="shared" si="253"/>
        <v>0</v>
      </c>
      <c r="W228" s="73">
        <f>SUM(R228,V228)</f>
        <v>0</v>
      </c>
      <c r="X228" s="40">
        <f t="shared" ref="X228:AB228" si="254">SUM(X227)</f>
        <v>0</v>
      </c>
      <c r="Y228" s="40">
        <f t="shared" ref="Y228:AA228" si="255">SUM(Y227)</f>
        <v>0</v>
      </c>
      <c r="Z228" s="40">
        <f t="shared" si="255"/>
        <v>0</v>
      </c>
      <c r="AA228" s="40">
        <f t="shared" si="255"/>
        <v>0</v>
      </c>
      <c r="AB228" s="40">
        <f t="shared" si="254"/>
        <v>0</v>
      </c>
      <c r="AC228" s="40">
        <f t="shared" ref="AC228:AE228" si="256">SUM(AC227)</f>
        <v>0</v>
      </c>
      <c r="AD228" s="40">
        <f t="shared" si="256"/>
        <v>0</v>
      </c>
      <c r="AE228" s="40">
        <f t="shared" si="256"/>
        <v>0</v>
      </c>
      <c r="AF228" s="73">
        <f>SUM(W228,AE228)</f>
        <v>0</v>
      </c>
      <c r="AG228" s="40">
        <f t="shared" ref="AG228:AI228" si="257">SUM(AG227)</f>
        <v>0</v>
      </c>
      <c r="AH228" s="40">
        <f t="shared" si="257"/>
        <v>0</v>
      </c>
      <c r="AI228" s="40">
        <f t="shared" si="257"/>
        <v>0</v>
      </c>
      <c r="AJ228" s="40">
        <f t="shared" ref="AJ228" si="258">SUM(AJ227)</f>
        <v>0</v>
      </c>
      <c r="AK228" s="73">
        <f>SUM(AF228,AJ228)</f>
        <v>0</v>
      </c>
    </row>
    <row r="229" spans="1:37">
      <c r="A229" s="7" t="s">
        <v>308</v>
      </c>
      <c r="B229" s="36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</row>
    <row r="230" spans="1:37">
      <c r="A230" s="5" t="s">
        <v>321</v>
      </c>
      <c r="B230" s="38">
        <f>+'Gas 0618'!D230</f>
        <v>20895025.16</v>
      </c>
      <c r="C230" s="39"/>
      <c r="D230" s="39"/>
      <c r="E230" s="39"/>
      <c r="F230" s="39"/>
      <c r="G230" s="39"/>
      <c r="H230" s="39"/>
      <c r="I230" s="39"/>
      <c r="J230" s="38">
        <f>+'[4]CBR Model'!CI35</f>
        <v>-1138688.2512598033</v>
      </c>
      <c r="K230" s="39"/>
      <c r="L230" s="39"/>
      <c r="M230" s="39"/>
      <c r="N230" s="39"/>
      <c r="O230" s="39"/>
      <c r="P230" s="39">
        <f>-'[2]SAP 62100150'!$B$19*'[2]SAP 62100150'!$D$31-'[2]92306147'!$C$5</f>
        <v>-512811.48149500001</v>
      </c>
      <c r="Q230" s="39">
        <f t="shared" si="213"/>
        <v>-1651499.7327548033</v>
      </c>
      <c r="R230" s="39">
        <f t="shared" si="214"/>
        <v>19243525.427245196</v>
      </c>
      <c r="S230" s="72"/>
      <c r="T230" s="72"/>
      <c r="U230" s="72"/>
      <c r="V230" s="72">
        <f t="shared" ref="V230:V242" si="259">SUM(S230:U230)</f>
        <v>0</v>
      </c>
      <c r="W230" s="72">
        <f t="shared" ref="W230:W244" si="260">SUM(R230,V230)</f>
        <v>19243525.427245196</v>
      </c>
      <c r="X230" s="72"/>
      <c r="Y230" s="72"/>
      <c r="Z230" s="72"/>
      <c r="AA230" s="72"/>
      <c r="AB230" s="72"/>
      <c r="AC230" s="72"/>
      <c r="AD230" s="72"/>
      <c r="AE230" s="72">
        <f t="shared" ref="AE230:AE242" si="261">SUM(X230:AD230)</f>
        <v>0</v>
      </c>
      <c r="AF230" s="72">
        <f t="shared" ref="AF230:AF244" si="262">SUM(W230,AE230)</f>
        <v>19243525.427245196</v>
      </c>
      <c r="AG230" s="72"/>
      <c r="AH230" s="72"/>
      <c r="AI230" s="72"/>
      <c r="AJ230" s="72">
        <f t="shared" ref="AJ230:AJ242" si="263">SUM(AG230:AI230)</f>
        <v>0</v>
      </c>
      <c r="AK230" s="72">
        <f t="shared" ref="AK230:AK244" si="264">SUM(AF230,AJ230)</f>
        <v>19243525.427245196</v>
      </c>
    </row>
    <row r="231" spans="1:37">
      <c r="A231" s="5" t="s">
        <v>309</v>
      </c>
      <c r="B231" s="38">
        <f>+'Gas 0618'!D231</f>
        <v>2173966.2599999998</v>
      </c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>
        <f t="shared" si="213"/>
        <v>0</v>
      </c>
      <c r="R231" s="39">
        <f t="shared" si="214"/>
        <v>2173966.2599999998</v>
      </c>
      <c r="S231" s="72"/>
      <c r="T231" s="72"/>
      <c r="U231" s="72"/>
      <c r="V231" s="72">
        <f t="shared" si="259"/>
        <v>0</v>
      </c>
      <c r="W231" s="72">
        <f t="shared" si="260"/>
        <v>2173966.2599999998</v>
      </c>
      <c r="X231" s="72"/>
      <c r="Y231" s="72"/>
      <c r="Z231" s="72"/>
      <c r="AA231" s="72"/>
      <c r="AB231" s="72"/>
      <c r="AC231" s="72"/>
      <c r="AD231" s="72"/>
      <c r="AE231" s="72">
        <f t="shared" si="261"/>
        <v>0</v>
      </c>
      <c r="AF231" s="72">
        <f t="shared" si="262"/>
        <v>2173966.2599999998</v>
      </c>
      <c r="AG231" s="72"/>
      <c r="AH231" s="72"/>
      <c r="AI231" s="72"/>
      <c r="AJ231" s="72">
        <f t="shared" si="263"/>
        <v>0</v>
      </c>
      <c r="AK231" s="72">
        <f t="shared" si="264"/>
        <v>2173966.2599999998</v>
      </c>
    </row>
    <row r="232" spans="1:37">
      <c r="A232" s="5" t="s">
        <v>310</v>
      </c>
      <c r="B232" s="38">
        <f>+'Gas 0618'!D232</f>
        <v>-4347981</v>
      </c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>
        <f t="shared" si="213"/>
        <v>0</v>
      </c>
      <c r="R232" s="39">
        <f t="shared" si="214"/>
        <v>-4347981</v>
      </c>
      <c r="S232" s="72"/>
      <c r="T232" s="72"/>
      <c r="U232" s="72"/>
      <c r="V232" s="72">
        <f t="shared" si="259"/>
        <v>0</v>
      </c>
      <c r="W232" s="72">
        <f t="shared" si="260"/>
        <v>-4347981</v>
      </c>
      <c r="X232" s="72"/>
      <c r="Y232" s="72"/>
      <c r="Z232" s="72"/>
      <c r="AA232" s="72"/>
      <c r="AB232" s="72"/>
      <c r="AC232" s="72"/>
      <c r="AD232" s="72"/>
      <c r="AE232" s="72">
        <f t="shared" si="261"/>
        <v>0</v>
      </c>
      <c r="AF232" s="72">
        <f t="shared" si="262"/>
        <v>-4347981</v>
      </c>
      <c r="AG232" s="72"/>
      <c r="AH232" s="72"/>
      <c r="AI232" s="72"/>
      <c r="AJ232" s="72">
        <f t="shared" si="263"/>
        <v>0</v>
      </c>
      <c r="AK232" s="72">
        <f t="shared" si="264"/>
        <v>-4347981</v>
      </c>
    </row>
    <row r="233" spans="1:37">
      <c r="A233" s="5" t="s">
        <v>311</v>
      </c>
      <c r="B233" s="38">
        <f>+'Gas 0618'!D233</f>
        <v>8427558.4100000001</v>
      </c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>
        <f t="shared" si="213"/>
        <v>0</v>
      </c>
      <c r="R233" s="39">
        <f t="shared" si="214"/>
        <v>8427558.4100000001</v>
      </c>
      <c r="S233" s="72"/>
      <c r="T233" s="72"/>
      <c r="U233" s="72"/>
      <c r="V233" s="72">
        <f t="shared" si="259"/>
        <v>0</v>
      </c>
      <c r="W233" s="72">
        <f t="shared" si="260"/>
        <v>8427558.4100000001</v>
      </c>
      <c r="X233" s="72"/>
      <c r="Y233" s="72"/>
      <c r="Z233" s="72"/>
      <c r="AA233" s="72"/>
      <c r="AB233" s="72"/>
      <c r="AC233" s="72"/>
      <c r="AD233" s="72"/>
      <c r="AE233" s="72">
        <f t="shared" si="261"/>
        <v>0</v>
      </c>
      <c r="AF233" s="72">
        <f t="shared" si="262"/>
        <v>8427558.4100000001</v>
      </c>
      <c r="AG233" s="72"/>
      <c r="AH233" s="72"/>
      <c r="AI233" s="72"/>
      <c r="AJ233" s="72">
        <f t="shared" si="263"/>
        <v>0</v>
      </c>
      <c r="AK233" s="72">
        <f t="shared" si="264"/>
        <v>8427558.4100000001</v>
      </c>
    </row>
    <row r="234" spans="1:37">
      <c r="A234" s="5" t="s">
        <v>312</v>
      </c>
      <c r="B234" s="38">
        <f>+'Gas 0618'!D234</f>
        <v>100267.73999999999</v>
      </c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>
        <f t="shared" si="213"/>
        <v>0</v>
      </c>
      <c r="R234" s="39">
        <f t="shared" si="214"/>
        <v>100267.73999999999</v>
      </c>
      <c r="S234" s="72"/>
      <c r="T234" s="72"/>
      <c r="U234" s="72"/>
      <c r="V234" s="72">
        <f t="shared" si="259"/>
        <v>0</v>
      </c>
      <c r="W234" s="72">
        <f t="shared" si="260"/>
        <v>100267.73999999999</v>
      </c>
      <c r="X234" s="72"/>
      <c r="Y234" s="72"/>
      <c r="Z234" s="72"/>
      <c r="AA234" s="72"/>
      <c r="AB234" s="72"/>
      <c r="AC234" s="72"/>
      <c r="AD234" s="72"/>
      <c r="AE234" s="72">
        <f t="shared" si="261"/>
        <v>0</v>
      </c>
      <c r="AF234" s="72">
        <f t="shared" si="262"/>
        <v>100267.73999999999</v>
      </c>
      <c r="AG234" s="72"/>
      <c r="AH234" s="72"/>
      <c r="AI234" s="72"/>
      <c r="AJ234" s="72">
        <f t="shared" si="263"/>
        <v>0</v>
      </c>
      <c r="AK234" s="72">
        <f t="shared" si="264"/>
        <v>100267.73999999999</v>
      </c>
    </row>
    <row r="235" spans="1:37">
      <c r="A235" s="5" t="s">
        <v>313</v>
      </c>
      <c r="B235" s="38">
        <f>+'Gas 0618'!D235</f>
        <v>4795403.8900000006</v>
      </c>
      <c r="C235" s="39"/>
      <c r="D235" s="39"/>
      <c r="E235" s="39"/>
      <c r="F235" s="39"/>
      <c r="G235" s="39"/>
      <c r="H235" s="39"/>
      <c r="I235" s="39"/>
      <c r="J235" s="39"/>
      <c r="K235" s="39"/>
      <c r="L235" s="39">
        <f>+'[4]CBR Model'!CK35</f>
        <v>-5285.745582969379</v>
      </c>
      <c r="M235" s="39"/>
      <c r="N235" s="39"/>
      <c r="O235" s="38">
        <f>+'[4]CBR Model'!CN35</f>
        <v>-807194.0084720772</v>
      </c>
      <c r="P235" s="39"/>
      <c r="Q235" s="39">
        <f t="shared" si="213"/>
        <v>-812479.75405504659</v>
      </c>
      <c r="R235" s="39">
        <f t="shared" si="214"/>
        <v>3982924.1359449541</v>
      </c>
      <c r="S235" s="72"/>
      <c r="T235" s="72"/>
      <c r="U235" s="72"/>
      <c r="V235" s="72">
        <f t="shared" si="259"/>
        <v>0</v>
      </c>
      <c r="W235" s="72">
        <f t="shared" si="260"/>
        <v>3982924.1359449541</v>
      </c>
      <c r="X235" s="72"/>
      <c r="Y235" s="72"/>
      <c r="Z235" s="72"/>
      <c r="AA235" s="72"/>
      <c r="AB235" s="72"/>
      <c r="AC235" s="72"/>
      <c r="AD235" s="72"/>
      <c r="AE235" s="72">
        <f t="shared" si="261"/>
        <v>0</v>
      </c>
      <c r="AF235" s="72">
        <f t="shared" si="262"/>
        <v>3982924.1359449541</v>
      </c>
      <c r="AG235" s="72"/>
      <c r="AH235" s="72"/>
      <c r="AI235" s="72"/>
      <c r="AJ235" s="72">
        <f t="shared" si="263"/>
        <v>0</v>
      </c>
      <c r="AK235" s="72">
        <f t="shared" si="264"/>
        <v>3982924.1359449541</v>
      </c>
    </row>
    <row r="236" spans="1:37">
      <c r="A236" s="5" t="s">
        <v>314</v>
      </c>
      <c r="B236" s="38">
        <f>+'Gas 0618'!D236</f>
        <v>12302898.629999999</v>
      </c>
      <c r="C236" s="39"/>
      <c r="D236" s="39"/>
      <c r="E236" s="39"/>
      <c r="F236" s="39"/>
      <c r="G236" s="39"/>
      <c r="H236" s="39"/>
      <c r="I236" s="39"/>
      <c r="K236" s="39"/>
      <c r="L236" s="39"/>
      <c r="M236" s="39"/>
      <c r="N236" s="38">
        <f>+'[4]CBR Model'!CM35</f>
        <v>1442478.9147628329</v>
      </c>
      <c r="O236" s="39"/>
      <c r="P236" s="39"/>
      <c r="Q236" s="39">
        <f t="shared" si="213"/>
        <v>1442478.9147628329</v>
      </c>
      <c r="R236" s="39">
        <f t="shared" si="214"/>
        <v>13745377.544762831</v>
      </c>
      <c r="S236" s="72"/>
      <c r="T236" s="72"/>
      <c r="U236" s="72"/>
      <c r="V236" s="72">
        <f t="shared" si="259"/>
        <v>0</v>
      </c>
      <c r="W236" s="72">
        <f t="shared" si="260"/>
        <v>13745377.544762831</v>
      </c>
      <c r="X236" s="72"/>
      <c r="Y236" s="72"/>
      <c r="Z236" s="72"/>
      <c r="AA236" s="72"/>
      <c r="AB236" s="72"/>
      <c r="AC236" s="72"/>
      <c r="AD236" s="72"/>
      <c r="AE236" s="72">
        <f t="shared" si="261"/>
        <v>0</v>
      </c>
      <c r="AF236" s="72">
        <f t="shared" si="262"/>
        <v>13745377.544762831</v>
      </c>
      <c r="AG236" s="72"/>
      <c r="AH236" s="72"/>
      <c r="AI236" s="72"/>
      <c r="AJ236" s="72">
        <f t="shared" si="263"/>
        <v>0</v>
      </c>
      <c r="AK236" s="72">
        <f t="shared" si="264"/>
        <v>13745377.544762831</v>
      </c>
    </row>
    <row r="237" spans="1:37">
      <c r="A237" s="5" t="s">
        <v>315</v>
      </c>
      <c r="B237" s="38">
        <f>+'Gas 0618'!D237</f>
        <v>1549637.6099999901</v>
      </c>
      <c r="C237" s="39">
        <f>+'[4]CBR Model'!BZ35</f>
        <v>47</v>
      </c>
      <c r="D237" s="39">
        <f>+'[4]CBR Model'!CA35</f>
        <v>-721.17393999999945</v>
      </c>
      <c r="E237" s="39"/>
      <c r="F237" s="39"/>
      <c r="G237" s="39">
        <f>+'[4]CBR Model'!CD35</f>
        <v>-150810.03183750616</v>
      </c>
      <c r="H237" s="39">
        <f>+'[4]CBR Model'!CE35</f>
        <v>176200.85717000003</v>
      </c>
      <c r="I237" s="39"/>
      <c r="J237" s="39"/>
      <c r="K237" s="39">
        <f>+'[4]CBR Model'!CJ35</f>
        <v>-116874.89501999994</v>
      </c>
      <c r="L237" s="39"/>
      <c r="M237" s="39"/>
      <c r="N237" s="39"/>
      <c r="O237" s="39"/>
      <c r="P237" s="39"/>
      <c r="Q237" s="39">
        <f t="shared" si="213"/>
        <v>-92158.243627506075</v>
      </c>
      <c r="R237" s="39">
        <f t="shared" si="214"/>
        <v>1457479.366372484</v>
      </c>
      <c r="S237" s="72"/>
      <c r="T237" s="72"/>
      <c r="U237" s="72"/>
      <c r="V237" s="72">
        <f t="shared" si="259"/>
        <v>0</v>
      </c>
      <c r="W237" s="72">
        <f t="shared" si="260"/>
        <v>1457479.366372484</v>
      </c>
      <c r="X237" s="72">
        <f>+'[4]ERF Adj Summary'!E38</f>
        <v>-140116.55310973307</v>
      </c>
      <c r="Y237" s="72"/>
      <c r="Z237" s="72"/>
      <c r="AA237" s="72"/>
      <c r="AB237" s="72"/>
      <c r="AC237" s="72"/>
      <c r="AD237" s="72"/>
      <c r="AE237" s="72">
        <f t="shared" si="261"/>
        <v>-140116.55310973307</v>
      </c>
      <c r="AF237" s="72">
        <f t="shared" si="262"/>
        <v>1317362.8132627509</v>
      </c>
      <c r="AG237" s="72">
        <f>+'[4]Remove Non-ERF'!C$30</f>
        <v>-605864.6609432057</v>
      </c>
      <c r="AH237" s="72">
        <f>+'[4]Remove Non-ERF'!D$30</f>
        <v>-20923.825757726834</v>
      </c>
      <c r="AI237" s="72"/>
      <c r="AJ237" s="72">
        <f t="shared" si="263"/>
        <v>-626788.4867009325</v>
      </c>
      <c r="AK237" s="72">
        <f t="shared" si="264"/>
        <v>690574.32656181837</v>
      </c>
    </row>
    <row r="238" spans="1:37">
      <c r="A238" s="5" t="s">
        <v>316</v>
      </c>
      <c r="B238" s="38">
        <f>+'Gas 0618'!D238</f>
        <v>0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>
        <f t="shared" si="213"/>
        <v>0</v>
      </c>
      <c r="R238" s="39">
        <f t="shared" si="214"/>
        <v>0</v>
      </c>
      <c r="S238" s="72"/>
      <c r="T238" s="72"/>
      <c r="U238" s="72"/>
      <c r="V238" s="72">
        <f t="shared" si="259"/>
        <v>0</v>
      </c>
      <c r="W238" s="72">
        <f t="shared" si="260"/>
        <v>0</v>
      </c>
      <c r="X238" s="72"/>
      <c r="Y238" s="72"/>
      <c r="Z238" s="72"/>
      <c r="AA238" s="72"/>
      <c r="AB238" s="72"/>
      <c r="AC238" s="72"/>
      <c r="AD238" s="72"/>
      <c r="AE238" s="72">
        <f t="shared" si="261"/>
        <v>0</v>
      </c>
      <c r="AF238" s="72">
        <f t="shared" si="262"/>
        <v>0</v>
      </c>
      <c r="AG238" s="72"/>
      <c r="AH238" s="72"/>
      <c r="AI238" s="72"/>
      <c r="AJ238" s="72">
        <f t="shared" si="263"/>
        <v>0</v>
      </c>
      <c r="AK238" s="72">
        <f t="shared" si="264"/>
        <v>0</v>
      </c>
    </row>
    <row r="239" spans="1:37">
      <c r="A239" s="5" t="s">
        <v>317</v>
      </c>
      <c r="B239" s="38">
        <f>+'Gas 0618'!D239</f>
        <v>1994597.899999999</v>
      </c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>
        <f>-'[2]SAP 62100150'!$B$20*'[2]SAP 62100150'!$D$31</f>
        <v>-230.33102999999997</v>
      </c>
      <c r="Q239" s="39">
        <f t="shared" si="213"/>
        <v>-230.33102999999997</v>
      </c>
      <c r="R239" s="39">
        <f t="shared" si="214"/>
        <v>1994367.568969999</v>
      </c>
      <c r="S239" s="72"/>
      <c r="T239" s="72"/>
      <c r="U239" s="72"/>
      <c r="V239" s="72">
        <f t="shared" si="259"/>
        <v>0</v>
      </c>
      <c r="W239" s="72">
        <f t="shared" si="260"/>
        <v>1994367.568969999</v>
      </c>
      <c r="X239" s="72"/>
      <c r="Y239" s="72"/>
      <c r="Z239" s="72"/>
      <c r="AA239" s="72"/>
      <c r="AB239" s="72"/>
      <c r="AC239" s="72"/>
      <c r="AD239" s="72"/>
      <c r="AE239" s="72">
        <f t="shared" si="261"/>
        <v>0</v>
      </c>
      <c r="AF239" s="72">
        <f t="shared" si="262"/>
        <v>1994367.568969999</v>
      </c>
      <c r="AG239" s="72"/>
      <c r="AH239" s="72"/>
      <c r="AI239" s="72"/>
      <c r="AJ239" s="72">
        <f t="shared" si="263"/>
        <v>0</v>
      </c>
      <c r="AK239" s="72">
        <f t="shared" si="264"/>
        <v>1994367.568969999</v>
      </c>
    </row>
    <row r="240" spans="1:37">
      <c r="A240" s="5" t="s">
        <v>318</v>
      </c>
      <c r="B240" s="38">
        <f>+'Gas 0618'!D240</f>
        <v>2616186</v>
      </c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>
        <f t="shared" si="213"/>
        <v>0</v>
      </c>
      <c r="R240" s="39">
        <f t="shared" si="214"/>
        <v>2616186</v>
      </c>
      <c r="S240" s="72"/>
      <c r="T240" s="72"/>
      <c r="U240" s="72"/>
      <c r="V240" s="72">
        <f t="shared" si="259"/>
        <v>0</v>
      </c>
      <c r="W240" s="72">
        <f t="shared" si="260"/>
        <v>2616186</v>
      </c>
      <c r="X240" s="72"/>
      <c r="Y240" s="72"/>
      <c r="Z240" s="72"/>
      <c r="AA240" s="72"/>
      <c r="AB240" s="72"/>
      <c r="AC240" s="72"/>
      <c r="AD240" s="72"/>
      <c r="AE240" s="72">
        <f t="shared" si="261"/>
        <v>0</v>
      </c>
      <c r="AF240" s="72">
        <f t="shared" si="262"/>
        <v>2616186</v>
      </c>
      <c r="AG240" s="72"/>
      <c r="AH240" s="72"/>
      <c r="AI240" s="72"/>
      <c r="AJ240" s="72">
        <f t="shared" si="263"/>
        <v>0</v>
      </c>
      <c r="AK240" s="72">
        <f t="shared" si="264"/>
        <v>2616186</v>
      </c>
    </row>
    <row r="241" spans="1:37">
      <c r="A241" s="5" t="s">
        <v>319</v>
      </c>
      <c r="B241" s="38">
        <f>+'Gas 0618'!D241</f>
        <v>998764.94</v>
      </c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>
        <f t="shared" si="213"/>
        <v>0</v>
      </c>
      <c r="R241" s="39">
        <f t="shared" si="214"/>
        <v>998764.94</v>
      </c>
      <c r="S241" s="72"/>
      <c r="T241" s="72"/>
      <c r="U241" s="72"/>
      <c r="V241" s="72">
        <f t="shared" si="259"/>
        <v>0</v>
      </c>
      <c r="W241" s="72">
        <f t="shared" si="260"/>
        <v>998764.94</v>
      </c>
      <c r="X241" s="72"/>
      <c r="Y241" s="72"/>
      <c r="Z241" s="72"/>
      <c r="AA241" s="72"/>
      <c r="AB241" s="72"/>
      <c r="AC241" s="72"/>
      <c r="AD241" s="72"/>
      <c r="AE241" s="72">
        <f t="shared" si="261"/>
        <v>0</v>
      </c>
      <c r="AF241" s="72">
        <f t="shared" si="262"/>
        <v>998764.94</v>
      </c>
      <c r="AG241" s="72"/>
      <c r="AH241" s="72"/>
      <c r="AI241" s="72"/>
      <c r="AJ241" s="72">
        <f t="shared" si="263"/>
        <v>0</v>
      </c>
      <c r="AK241" s="72">
        <f t="shared" si="264"/>
        <v>998764.94</v>
      </c>
    </row>
    <row r="242" spans="1:37">
      <c r="A242" s="6" t="s">
        <v>320</v>
      </c>
      <c r="B242" s="38">
        <f>+'Gas 0618'!D242</f>
        <v>8194013</v>
      </c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>
        <f t="shared" si="213"/>
        <v>0</v>
      </c>
      <c r="R242" s="39">
        <f t="shared" si="214"/>
        <v>8194013</v>
      </c>
      <c r="S242" s="72"/>
      <c r="T242" s="72"/>
      <c r="U242" s="72"/>
      <c r="V242" s="72">
        <f t="shared" si="259"/>
        <v>0</v>
      </c>
      <c r="W242" s="72">
        <f t="shared" si="260"/>
        <v>8194013</v>
      </c>
      <c r="X242" s="72"/>
      <c r="Y242" s="72"/>
      <c r="Z242" s="72"/>
      <c r="AA242" s="72"/>
      <c r="AB242" s="72"/>
      <c r="AC242" s="72"/>
      <c r="AD242" s="72"/>
      <c r="AE242" s="72">
        <f t="shared" si="261"/>
        <v>0</v>
      </c>
      <c r="AF242" s="72">
        <f t="shared" si="262"/>
        <v>8194013</v>
      </c>
      <c r="AG242" s="72"/>
      <c r="AH242" s="72"/>
      <c r="AI242" s="72"/>
      <c r="AJ242" s="72">
        <f t="shared" si="263"/>
        <v>0</v>
      </c>
      <c r="AK242" s="72">
        <f t="shared" si="264"/>
        <v>8194013</v>
      </c>
    </row>
    <row r="243" spans="1:37">
      <c r="A243" s="8" t="s">
        <v>48</v>
      </c>
      <c r="B243" s="40">
        <f t="shared" ref="B243:Q243" si="265">SUM(B230:B242)</f>
        <v>59700338.539999992</v>
      </c>
      <c r="C243" s="40">
        <f t="shared" si="265"/>
        <v>47</v>
      </c>
      <c r="D243" s="40">
        <f t="shared" si="265"/>
        <v>-721.17393999999945</v>
      </c>
      <c r="E243" s="40">
        <f t="shared" si="265"/>
        <v>0</v>
      </c>
      <c r="F243" s="40">
        <f t="shared" si="265"/>
        <v>0</v>
      </c>
      <c r="G243" s="40">
        <f t="shared" si="265"/>
        <v>-150810.03183750616</v>
      </c>
      <c r="H243" s="40">
        <f t="shared" si="265"/>
        <v>176200.85717000003</v>
      </c>
      <c r="I243" s="40">
        <f t="shared" si="265"/>
        <v>0</v>
      </c>
      <c r="J243" s="40">
        <f>SUM(J230:J242)</f>
        <v>-1138688.2512598033</v>
      </c>
      <c r="K243" s="40">
        <f t="shared" si="265"/>
        <v>-116874.89501999994</v>
      </c>
      <c r="L243" s="40">
        <f t="shared" si="265"/>
        <v>-5285.745582969379</v>
      </c>
      <c r="M243" s="40">
        <f t="shared" si="265"/>
        <v>0</v>
      </c>
      <c r="N243" s="40">
        <f t="shared" si="265"/>
        <v>1442478.9147628329</v>
      </c>
      <c r="O243" s="40">
        <f t="shared" si="265"/>
        <v>-807194.0084720772</v>
      </c>
      <c r="P243" s="40">
        <f t="shared" si="265"/>
        <v>-513041.81252500002</v>
      </c>
      <c r="Q243" s="40">
        <f t="shared" si="265"/>
        <v>-1113889.1467045229</v>
      </c>
      <c r="R243" s="51">
        <f t="shared" si="214"/>
        <v>58586449.393295467</v>
      </c>
      <c r="S243" s="40">
        <f t="shared" ref="S243:V243" si="266">SUM(S230:S242)</f>
        <v>0</v>
      </c>
      <c r="T243" s="40">
        <f t="shared" si="266"/>
        <v>0</v>
      </c>
      <c r="U243" s="40">
        <f t="shared" si="266"/>
        <v>0</v>
      </c>
      <c r="V243" s="40">
        <f t="shared" si="266"/>
        <v>0</v>
      </c>
      <c r="W243" s="73">
        <f t="shared" si="260"/>
        <v>58586449.393295467</v>
      </c>
      <c r="X243" s="40">
        <f t="shared" ref="X243:AB243" si="267">SUM(X230:X242)</f>
        <v>-140116.55310973307</v>
      </c>
      <c r="Y243" s="40">
        <f t="shared" ref="Y243:AA243" si="268">SUM(Y230:Y242)</f>
        <v>0</v>
      </c>
      <c r="Z243" s="40">
        <f t="shared" si="268"/>
        <v>0</v>
      </c>
      <c r="AA243" s="40">
        <f t="shared" si="268"/>
        <v>0</v>
      </c>
      <c r="AB243" s="40">
        <f t="shared" si="267"/>
        <v>0</v>
      </c>
      <c r="AC243" s="40">
        <f t="shared" ref="AC243:AD243" si="269">SUM(AC230:AC242)</f>
        <v>0</v>
      </c>
      <c r="AD243" s="40">
        <f t="shared" si="269"/>
        <v>0</v>
      </c>
      <c r="AE243" s="40">
        <f t="shared" ref="AE243" si="270">SUM(AE230:AE242)</f>
        <v>-140116.55310973307</v>
      </c>
      <c r="AF243" s="73">
        <f t="shared" si="262"/>
        <v>58446332.840185732</v>
      </c>
      <c r="AG243" s="40">
        <f t="shared" ref="AG243:AI243" si="271">SUM(AG230:AG242)</f>
        <v>-605864.6609432057</v>
      </c>
      <c r="AH243" s="40">
        <f t="shared" si="271"/>
        <v>-20923.825757726834</v>
      </c>
      <c r="AI243" s="40">
        <f t="shared" si="271"/>
        <v>0</v>
      </c>
      <c r="AJ243" s="40">
        <f t="shared" ref="AJ243" si="272">SUM(AJ230:AJ242)</f>
        <v>-626788.4867009325</v>
      </c>
      <c r="AK243" s="73">
        <f t="shared" si="264"/>
        <v>57819544.353484802</v>
      </c>
    </row>
    <row r="244" spans="1:37" ht="15.75" thickBot="1">
      <c r="A244" s="12" t="s">
        <v>50</v>
      </c>
      <c r="B244" s="40">
        <f>B243+B228+B225+B216+B209+B171+B141</f>
        <v>178903530.26999989</v>
      </c>
      <c r="C244" s="40">
        <f t="shared" ref="C244:S244" si="273">C243+C228+C225+C216+C209+C171+C141</f>
        <v>170</v>
      </c>
      <c r="D244" s="40">
        <f t="shared" si="273"/>
        <v>-2624.7125546299981</v>
      </c>
      <c r="E244" s="40">
        <f t="shared" si="273"/>
        <v>0</v>
      </c>
      <c r="F244" s="40">
        <f t="shared" si="273"/>
        <v>0</v>
      </c>
      <c r="G244" s="40">
        <f t="shared" si="273"/>
        <v>-20849194.3808726</v>
      </c>
      <c r="H244" s="40">
        <f t="shared" si="273"/>
        <v>176200.85717000003</v>
      </c>
      <c r="I244" s="40">
        <f t="shared" si="273"/>
        <v>1044635</v>
      </c>
      <c r="J244" s="40">
        <f t="shared" si="273"/>
        <v>-1138688.2512598033</v>
      </c>
      <c r="K244" s="40">
        <f t="shared" si="273"/>
        <v>-116874.89501999994</v>
      </c>
      <c r="L244" s="40">
        <f t="shared" si="273"/>
        <v>-5285.745582969379</v>
      </c>
      <c r="M244" s="40">
        <f t="shared" si="273"/>
        <v>101802.26742759805</v>
      </c>
      <c r="N244" s="40">
        <f t="shared" si="273"/>
        <v>1442478.9147628329</v>
      </c>
      <c r="O244" s="40">
        <f t="shared" si="273"/>
        <v>-807194.0084720772</v>
      </c>
      <c r="P244" s="40">
        <f t="shared" si="273"/>
        <v>-513041.81252500002</v>
      </c>
      <c r="Q244" s="40">
        <f t="shared" si="273"/>
        <v>-20667616.76692665</v>
      </c>
      <c r="R244" s="51">
        <f t="shared" si="214"/>
        <v>158235913.50307325</v>
      </c>
      <c r="S244" s="40">
        <f t="shared" si="273"/>
        <v>0</v>
      </c>
      <c r="T244" s="40">
        <f t="shared" ref="T244" si="274">T243+T228+T225+T216+T209+T171+T141</f>
        <v>0</v>
      </c>
      <c r="U244" s="40">
        <f t="shared" ref="U244" si="275">U243+U228+U225+U216+U209+U171+U141</f>
        <v>0</v>
      </c>
      <c r="V244" s="40">
        <f t="shared" ref="V244" si="276">V243+V228+V225+V216+V209+V171+V141</f>
        <v>0</v>
      </c>
      <c r="W244" s="73">
        <f t="shared" si="260"/>
        <v>158235913.50307325</v>
      </c>
      <c r="X244" s="40">
        <f t="shared" ref="X244" si="277">X243+X228+X225+X216+X209+X171+X141</f>
        <v>-509954.1950428735</v>
      </c>
      <c r="Y244" s="40">
        <f t="shared" ref="Y244" si="278">Y243+Y228+Y225+Y216+Y209+Y171+Y141</f>
        <v>0</v>
      </c>
      <c r="Z244" s="40">
        <f t="shared" ref="Z244" si="279">Z243+Z228+Z225+Z216+Z209+Z171+Z141</f>
        <v>0</v>
      </c>
      <c r="AA244" s="40">
        <f t="shared" ref="AA244" si="280">AA243+AA228+AA225+AA216+AA209+AA171+AA141</f>
        <v>0</v>
      </c>
      <c r="AB244" s="40">
        <f t="shared" ref="AB244" si="281">AB243+AB228+AB225+AB216+AB209+AB171+AB141</f>
        <v>0</v>
      </c>
      <c r="AC244" s="40">
        <f t="shared" ref="AC244:AE244" si="282">AC243+AC228+AC225+AC216+AC209+AC171+AC141</f>
        <v>0</v>
      </c>
      <c r="AD244" s="40">
        <f t="shared" si="282"/>
        <v>1103899.2402636441</v>
      </c>
      <c r="AE244" s="40">
        <f t="shared" si="282"/>
        <v>593945.04522077064</v>
      </c>
      <c r="AF244" s="73">
        <f t="shared" si="262"/>
        <v>158829858.54829401</v>
      </c>
      <c r="AG244" s="40">
        <f t="shared" ref="AG244:AI244" si="283">AG243+AG228+AG225+AG216+AG209+AG171+AG141</f>
        <v>-2205044.433502797</v>
      </c>
      <c r="AH244" s="40">
        <f t="shared" si="283"/>
        <v>-76152.263845246809</v>
      </c>
      <c r="AI244" s="40">
        <f t="shared" si="283"/>
        <v>0</v>
      </c>
      <c r="AJ244" s="40">
        <f t="shared" ref="AJ244" si="284">AJ243+AJ228+AJ225+AJ216+AJ209+AJ171+AJ141</f>
        <v>-2281196.6973480438</v>
      </c>
      <c r="AK244" s="73">
        <f t="shared" si="264"/>
        <v>156548661.85094595</v>
      </c>
    </row>
    <row r="245" spans="1:37" ht="15.75" thickTop="1">
      <c r="A245" s="5"/>
      <c r="B245" s="47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</row>
    <row r="246" spans="1:37">
      <c r="A246" s="5" t="s">
        <v>51</v>
      </c>
      <c r="B246" s="36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</row>
    <row r="247" spans="1:37">
      <c r="A247" s="7" t="s">
        <v>322</v>
      </c>
      <c r="B247" s="36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</row>
    <row r="248" spans="1:37">
      <c r="A248" s="5" t="s">
        <v>342</v>
      </c>
      <c r="B248" s="38">
        <f>+'Gas 0618'!D248</f>
        <v>123945168.09999999</v>
      </c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>
        <f t="shared" si="213"/>
        <v>0</v>
      </c>
      <c r="R248" s="39">
        <f t="shared" si="214"/>
        <v>123945168.09999999</v>
      </c>
      <c r="S248" s="72"/>
      <c r="T248" s="72">
        <f>+'[4]EOP Adj Summary'!$F$39</f>
        <v>8951741.9317219872</v>
      </c>
      <c r="U248" s="72"/>
      <c r="V248" s="72">
        <f>SUM(S248:U248)</f>
        <v>8951741.9317219872</v>
      </c>
      <c r="W248" s="72">
        <f>SUM(R248,V248)</f>
        <v>132896910.03172198</v>
      </c>
      <c r="X248" s="72"/>
      <c r="Y248" s="72">
        <f>+'[4]ERF Adj Summary'!F39</f>
        <v>-11068115.776930269</v>
      </c>
      <c r="Z248" s="72"/>
      <c r="AA248" s="72"/>
      <c r="AB248" s="72"/>
      <c r="AC248" s="72"/>
      <c r="AD248" s="72"/>
      <c r="AE248" s="72">
        <f>SUM(X248:AD248)</f>
        <v>-11068115.776930269</v>
      </c>
      <c r="AF248" s="72">
        <f>SUM(W248,AE248)</f>
        <v>121828794.25479171</v>
      </c>
      <c r="AG248" s="72"/>
      <c r="AH248" s="72">
        <f>+'[4]Remove Non-ERF'!$D$31</f>
        <v>-1410708.3976719463</v>
      </c>
      <c r="AI248" s="72"/>
      <c r="AJ248" s="72">
        <f>SUM(AG248:AI248)</f>
        <v>-1410708.3976719463</v>
      </c>
      <c r="AK248" s="72">
        <f>SUM(AF248,AJ248)</f>
        <v>120418085.85711975</v>
      </c>
    </row>
    <row r="249" spans="1:37">
      <c r="A249" s="6" t="s">
        <v>343</v>
      </c>
      <c r="B249" s="38">
        <f>+'Gas 0618'!D249</f>
        <v>144051.96</v>
      </c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>
        <f t="shared" si="213"/>
        <v>0</v>
      </c>
      <c r="R249" s="39">
        <f t="shared" si="214"/>
        <v>144051.96</v>
      </c>
      <c r="S249" s="72"/>
      <c r="T249" s="72"/>
      <c r="U249" s="72"/>
      <c r="V249" s="72">
        <f>SUM(S249:U249)</f>
        <v>0</v>
      </c>
      <c r="W249" s="72">
        <f>SUM(R249,V249)</f>
        <v>144051.96</v>
      </c>
      <c r="X249" s="72"/>
      <c r="Y249" s="72"/>
      <c r="Z249" s="72"/>
      <c r="AA249" s="72"/>
      <c r="AB249" s="72"/>
      <c r="AC249" s="72"/>
      <c r="AD249" s="72"/>
      <c r="AE249" s="72">
        <f>SUM(X249:AD249)</f>
        <v>0</v>
      </c>
      <c r="AF249" s="72">
        <f>SUM(W249,AE249)</f>
        <v>144051.96</v>
      </c>
      <c r="AG249" s="72"/>
      <c r="AH249" s="72"/>
      <c r="AI249" s="72"/>
      <c r="AJ249" s="72">
        <f>SUM(AG249:AI249)</f>
        <v>0</v>
      </c>
      <c r="AK249" s="72">
        <f>SUM(AF249,AJ249)</f>
        <v>144051.96</v>
      </c>
    </row>
    <row r="250" spans="1:37">
      <c r="A250" s="5" t="s">
        <v>49</v>
      </c>
      <c r="B250" s="40">
        <f t="shared" ref="B250:Q250" si="285">SUM(B248:B249)</f>
        <v>124089220.05999999</v>
      </c>
      <c r="C250" s="40">
        <f t="shared" si="285"/>
        <v>0</v>
      </c>
      <c r="D250" s="40">
        <f t="shared" si="285"/>
        <v>0</v>
      </c>
      <c r="E250" s="40">
        <f t="shared" si="285"/>
        <v>0</v>
      </c>
      <c r="F250" s="40">
        <f t="shared" si="285"/>
        <v>0</v>
      </c>
      <c r="G250" s="40">
        <f t="shared" si="285"/>
        <v>0</v>
      </c>
      <c r="H250" s="40">
        <f t="shared" si="285"/>
        <v>0</v>
      </c>
      <c r="I250" s="40">
        <f t="shared" si="285"/>
        <v>0</v>
      </c>
      <c r="J250" s="40">
        <f t="shared" si="285"/>
        <v>0</v>
      </c>
      <c r="K250" s="40">
        <f t="shared" si="285"/>
        <v>0</v>
      </c>
      <c r="L250" s="40">
        <f t="shared" si="285"/>
        <v>0</v>
      </c>
      <c r="M250" s="40">
        <f t="shared" si="285"/>
        <v>0</v>
      </c>
      <c r="N250" s="40">
        <f t="shared" si="285"/>
        <v>0</v>
      </c>
      <c r="O250" s="40">
        <f t="shared" si="285"/>
        <v>0</v>
      </c>
      <c r="P250" s="40">
        <f t="shared" si="285"/>
        <v>0</v>
      </c>
      <c r="Q250" s="40">
        <f t="shared" si="285"/>
        <v>0</v>
      </c>
      <c r="R250" s="51">
        <f t="shared" si="214"/>
        <v>124089220.05999999</v>
      </c>
      <c r="S250" s="40">
        <f t="shared" ref="S250:V250" si="286">SUM(S248:S249)</f>
        <v>0</v>
      </c>
      <c r="T250" s="40">
        <f t="shared" si="286"/>
        <v>8951741.9317219872</v>
      </c>
      <c r="U250" s="40">
        <f t="shared" si="286"/>
        <v>0</v>
      </c>
      <c r="V250" s="40">
        <f t="shared" si="286"/>
        <v>8951741.9317219872</v>
      </c>
      <c r="W250" s="73">
        <f>SUM(R250,V250)</f>
        <v>133040961.99172197</v>
      </c>
      <c r="X250" s="40">
        <f t="shared" ref="X250:AB250" si="287">SUM(X248:X249)</f>
        <v>0</v>
      </c>
      <c r="Y250" s="40">
        <f t="shared" ref="Y250:AA250" si="288">SUM(Y248:Y249)</f>
        <v>-11068115.776930269</v>
      </c>
      <c r="Z250" s="40">
        <f t="shared" si="288"/>
        <v>0</v>
      </c>
      <c r="AA250" s="40">
        <f t="shared" si="288"/>
        <v>0</v>
      </c>
      <c r="AB250" s="40">
        <f t="shared" si="287"/>
        <v>0</v>
      </c>
      <c r="AC250" s="40">
        <f t="shared" ref="AC250:AD250" si="289">SUM(AC248:AC249)</f>
        <v>0</v>
      </c>
      <c r="AD250" s="40">
        <f t="shared" si="289"/>
        <v>0</v>
      </c>
      <c r="AE250" s="40">
        <f t="shared" ref="AE250" si="290">SUM(AE248:AE249)</f>
        <v>-11068115.776930269</v>
      </c>
      <c r="AF250" s="73">
        <f>SUM(W250,AE250)</f>
        <v>121972846.2147917</v>
      </c>
      <c r="AG250" s="40">
        <f t="shared" ref="AG250:AI250" si="291">SUM(AG248:AG249)</f>
        <v>0</v>
      </c>
      <c r="AH250" s="40">
        <f t="shared" si="291"/>
        <v>-1410708.3976719463</v>
      </c>
      <c r="AI250" s="40">
        <f t="shared" si="291"/>
        <v>0</v>
      </c>
      <c r="AJ250" s="40">
        <f t="shared" ref="AJ250" si="292">SUM(AJ248:AJ249)</f>
        <v>-1410708.3976719463</v>
      </c>
      <c r="AK250" s="73">
        <f>SUM(AF250,AJ250)</f>
        <v>120562137.81711975</v>
      </c>
    </row>
    <row r="251" spans="1:37">
      <c r="A251" s="7" t="s">
        <v>347</v>
      </c>
      <c r="B251" s="36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</row>
    <row r="252" spans="1:37">
      <c r="A252" s="5" t="s">
        <v>344</v>
      </c>
      <c r="B252" s="38">
        <f>+'Gas 0618'!D252</f>
        <v>20132942.73</v>
      </c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>
        <f t="shared" si="213"/>
        <v>0</v>
      </c>
      <c r="R252" s="39">
        <f t="shared" si="214"/>
        <v>20132942.73</v>
      </c>
      <c r="S252" s="72"/>
      <c r="T252" s="72"/>
      <c r="U252" s="72"/>
      <c r="V252" s="72">
        <f>SUM(S252:U252)</f>
        <v>0</v>
      </c>
      <c r="W252" s="72">
        <f>SUM(R252,V252)</f>
        <v>20132942.73</v>
      </c>
      <c r="X252" s="72"/>
      <c r="Y252" s="72"/>
      <c r="Z252" s="72"/>
      <c r="AA252" s="72"/>
      <c r="AB252" s="72"/>
      <c r="AC252" s="72"/>
      <c r="AD252" s="72"/>
      <c r="AE252" s="72">
        <f>SUM(X252:AD252)</f>
        <v>0</v>
      </c>
      <c r="AF252" s="72">
        <f>SUM(W252,AE252)</f>
        <v>20132942.73</v>
      </c>
      <c r="AG252" s="72"/>
      <c r="AH252" s="72"/>
      <c r="AI252" s="72"/>
      <c r="AJ252" s="72">
        <f>SUM(AG252:AI252)</f>
        <v>0</v>
      </c>
      <c r="AK252" s="72">
        <f>SUM(AF252,AJ252)</f>
        <v>20132942.73</v>
      </c>
    </row>
    <row r="253" spans="1:37">
      <c r="A253" s="11" t="s">
        <v>345</v>
      </c>
      <c r="B253" s="38">
        <f>+'Gas 0618'!D253</f>
        <v>0</v>
      </c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>
        <f t="shared" si="213"/>
        <v>0</v>
      </c>
      <c r="R253" s="39">
        <f t="shared" si="214"/>
        <v>0</v>
      </c>
      <c r="S253" s="72"/>
      <c r="T253" s="72"/>
      <c r="U253" s="72"/>
      <c r="V253" s="72">
        <f>SUM(S253:U253)</f>
        <v>0</v>
      </c>
      <c r="W253" s="72">
        <f>SUM(R253,V253)</f>
        <v>0</v>
      </c>
      <c r="X253" s="72"/>
      <c r="Y253" s="72"/>
      <c r="Z253" s="72"/>
      <c r="AA253" s="72"/>
      <c r="AB253" s="72"/>
      <c r="AC253" s="72"/>
      <c r="AD253" s="72"/>
      <c r="AE253" s="72">
        <f>SUM(X253:AD253)</f>
        <v>0</v>
      </c>
      <c r="AF253" s="72">
        <f>SUM(W253,AE253)</f>
        <v>0</v>
      </c>
      <c r="AG253" s="72"/>
      <c r="AH253" s="72"/>
      <c r="AI253" s="72"/>
      <c r="AJ253" s="72">
        <f>SUM(AG253:AI253)</f>
        <v>0</v>
      </c>
      <c r="AK253" s="72">
        <f>SUM(AF253,AJ253)</f>
        <v>0</v>
      </c>
    </row>
    <row r="254" spans="1:37">
      <c r="A254" s="6" t="s">
        <v>346</v>
      </c>
      <c r="B254" s="38">
        <f>+'Gas 0618'!D254</f>
        <v>102326.39999999999</v>
      </c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>
        <f t="shared" si="213"/>
        <v>0</v>
      </c>
      <c r="R254" s="39">
        <f t="shared" si="214"/>
        <v>102326.39999999999</v>
      </c>
      <c r="S254" s="72"/>
      <c r="T254" s="72"/>
      <c r="U254" s="72"/>
      <c r="V254" s="72">
        <f>SUM(S254:U254)</f>
        <v>0</v>
      </c>
      <c r="W254" s="72">
        <f>SUM(R254,V254)</f>
        <v>102326.39999999999</v>
      </c>
      <c r="X254" s="72"/>
      <c r="Y254" s="72"/>
      <c r="Z254" s="72"/>
      <c r="AA254" s="72"/>
      <c r="AB254" s="72"/>
      <c r="AC254" s="72"/>
      <c r="AD254" s="72"/>
      <c r="AE254" s="72">
        <f>SUM(X254:AD254)</f>
        <v>0</v>
      </c>
      <c r="AF254" s="72">
        <f>SUM(W254,AE254)</f>
        <v>102326.39999999999</v>
      </c>
      <c r="AG254" s="72"/>
      <c r="AH254" s="72"/>
      <c r="AI254" s="72"/>
      <c r="AJ254" s="72">
        <f>SUM(AG254:AI254)</f>
        <v>0</v>
      </c>
      <c r="AK254" s="72">
        <f>SUM(AF254,AJ254)</f>
        <v>102326.39999999999</v>
      </c>
    </row>
    <row r="255" spans="1:37">
      <c r="A255" s="5" t="s">
        <v>52</v>
      </c>
      <c r="B255" s="40">
        <f t="shared" ref="B255:Q255" si="293">SUM(B252:B254)</f>
        <v>20235269.129999999</v>
      </c>
      <c r="C255" s="40">
        <f t="shared" si="293"/>
        <v>0</v>
      </c>
      <c r="D255" s="40">
        <f t="shared" si="293"/>
        <v>0</v>
      </c>
      <c r="E255" s="40">
        <f t="shared" si="293"/>
        <v>0</v>
      </c>
      <c r="F255" s="40">
        <f t="shared" si="293"/>
        <v>0</v>
      </c>
      <c r="G255" s="40">
        <f t="shared" si="293"/>
        <v>0</v>
      </c>
      <c r="H255" s="40">
        <f t="shared" si="293"/>
        <v>0</v>
      </c>
      <c r="I255" s="40">
        <f t="shared" si="293"/>
        <v>0</v>
      </c>
      <c r="J255" s="40">
        <f t="shared" si="293"/>
        <v>0</v>
      </c>
      <c r="K255" s="40">
        <f t="shared" si="293"/>
        <v>0</v>
      </c>
      <c r="L255" s="40">
        <f t="shared" si="293"/>
        <v>0</v>
      </c>
      <c r="M255" s="40">
        <f t="shared" si="293"/>
        <v>0</v>
      </c>
      <c r="N255" s="40">
        <f t="shared" si="293"/>
        <v>0</v>
      </c>
      <c r="O255" s="40">
        <f t="shared" si="293"/>
        <v>0</v>
      </c>
      <c r="P255" s="40">
        <f t="shared" si="293"/>
        <v>0</v>
      </c>
      <c r="Q255" s="40">
        <f t="shared" si="293"/>
        <v>0</v>
      </c>
      <c r="R255" s="51">
        <f t="shared" si="214"/>
        <v>20235269.129999999</v>
      </c>
      <c r="S255" s="40">
        <f t="shared" ref="S255:V255" si="294">SUM(S252:S254)</f>
        <v>0</v>
      </c>
      <c r="T255" s="40">
        <f t="shared" si="294"/>
        <v>0</v>
      </c>
      <c r="U255" s="40">
        <f t="shared" si="294"/>
        <v>0</v>
      </c>
      <c r="V255" s="40">
        <f t="shared" si="294"/>
        <v>0</v>
      </c>
      <c r="W255" s="73">
        <f>SUM(R255,V255)</f>
        <v>20235269.129999999</v>
      </c>
      <c r="X255" s="40">
        <f t="shared" ref="X255:AB255" si="295">SUM(X252:X254)</f>
        <v>0</v>
      </c>
      <c r="Y255" s="40">
        <f t="shared" ref="Y255:AA255" si="296">SUM(Y252:Y254)</f>
        <v>0</v>
      </c>
      <c r="Z255" s="40">
        <f t="shared" si="296"/>
        <v>0</v>
      </c>
      <c r="AA255" s="40">
        <f t="shared" si="296"/>
        <v>0</v>
      </c>
      <c r="AB255" s="40">
        <f t="shared" si="295"/>
        <v>0</v>
      </c>
      <c r="AC255" s="40">
        <f t="shared" ref="AC255:AD255" si="297">SUM(AC252:AC254)</f>
        <v>0</v>
      </c>
      <c r="AD255" s="40">
        <f t="shared" si="297"/>
        <v>0</v>
      </c>
      <c r="AE255" s="40">
        <f t="shared" ref="AE255" si="298">SUM(AE252:AE254)</f>
        <v>0</v>
      </c>
      <c r="AF255" s="73">
        <f>SUM(W255,AE255)</f>
        <v>20235269.129999999</v>
      </c>
      <c r="AG255" s="40">
        <f t="shared" ref="AG255:AI255" si="299">SUM(AG252:AG254)</f>
        <v>0</v>
      </c>
      <c r="AH255" s="40">
        <f t="shared" si="299"/>
        <v>0</v>
      </c>
      <c r="AI255" s="40">
        <f t="shared" si="299"/>
        <v>0</v>
      </c>
      <c r="AJ255" s="40">
        <f t="shared" ref="AJ255" si="300">SUM(AJ252:AJ254)</f>
        <v>0</v>
      </c>
      <c r="AK255" s="73">
        <f>SUM(AF255,AJ255)</f>
        <v>20235269.129999999</v>
      </c>
    </row>
    <row r="256" spans="1:37">
      <c r="A256" s="7" t="s">
        <v>341</v>
      </c>
      <c r="B256" s="36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</row>
    <row r="257" spans="1:37">
      <c r="A257" s="6" t="s">
        <v>340</v>
      </c>
      <c r="B257" s="38">
        <f>+'Gas 0618'!D257</f>
        <v>0</v>
      </c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>
        <f t="shared" si="213"/>
        <v>0</v>
      </c>
      <c r="R257" s="39">
        <f t="shared" si="214"/>
        <v>0</v>
      </c>
      <c r="S257" s="72"/>
      <c r="T257" s="72"/>
      <c r="U257" s="72"/>
      <c r="V257" s="72">
        <f>SUM(S257:U257)</f>
        <v>0</v>
      </c>
      <c r="W257" s="72">
        <f>SUM(R257,V257)</f>
        <v>0</v>
      </c>
      <c r="X257" s="72"/>
      <c r="Y257" s="72"/>
      <c r="Z257" s="72"/>
      <c r="AA257" s="72"/>
      <c r="AB257" s="72"/>
      <c r="AC257" s="72"/>
      <c r="AD257" s="72"/>
      <c r="AE257" s="72">
        <f>SUM(X257:AD257)</f>
        <v>0</v>
      </c>
      <c r="AF257" s="72">
        <f>SUM(W257,AE257)</f>
        <v>0</v>
      </c>
      <c r="AG257" s="72"/>
      <c r="AH257" s="72"/>
      <c r="AI257" s="72"/>
      <c r="AJ257" s="72">
        <f>SUM(AG257:AI257)</f>
        <v>0</v>
      </c>
      <c r="AK257" s="72">
        <f>SUM(AF257,AJ257)</f>
        <v>0</v>
      </c>
    </row>
    <row r="258" spans="1:37">
      <c r="A258" s="5" t="s">
        <v>53</v>
      </c>
      <c r="B258" s="40">
        <f t="shared" ref="B258:Q258" si="301">SUM(B257)</f>
        <v>0</v>
      </c>
      <c r="C258" s="40">
        <f t="shared" si="301"/>
        <v>0</v>
      </c>
      <c r="D258" s="40">
        <f t="shared" si="301"/>
        <v>0</v>
      </c>
      <c r="E258" s="40">
        <f t="shared" si="301"/>
        <v>0</v>
      </c>
      <c r="F258" s="40">
        <f t="shared" si="301"/>
        <v>0</v>
      </c>
      <c r="G258" s="40">
        <f t="shared" si="301"/>
        <v>0</v>
      </c>
      <c r="H258" s="40">
        <f t="shared" si="301"/>
        <v>0</v>
      </c>
      <c r="I258" s="40">
        <f t="shared" si="301"/>
        <v>0</v>
      </c>
      <c r="J258" s="40">
        <f t="shared" si="301"/>
        <v>0</v>
      </c>
      <c r="K258" s="40">
        <f t="shared" si="301"/>
        <v>0</v>
      </c>
      <c r="L258" s="40">
        <f t="shared" si="301"/>
        <v>0</v>
      </c>
      <c r="M258" s="40">
        <f t="shared" si="301"/>
        <v>0</v>
      </c>
      <c r="N258" s="40">
        <f t="shared" si="301"/>
        <v>0</v>
      </c>
      <c r="O258" s="40">
        <f t="shared" si="301"/>
        <v>0</v>
      </c>
      <c r="P258" s="40">
        <f t="shared" si="301"/>
        <v>0</v>
      </c>
      <c r="Q258" s="40">
        <f t="shared" si="301"/>
        <v>0</v>
      </c>
      <c r="R258" s="51">
        <f t="shared" si="214"/>
        <v>0</v>
      </c>
      <c r="S258" s="40">
        <f t="shared" ref="S258:V258" si="302">SUM(S257)</f>
        <v>0</v>
      </c>
      <c r="T258" s="40">
        <f t="shared" si="302"/>
        <v>0</v>
      </c>
      <c r="U258" s="40">
        <f t="shared" si="302"/>
        <v>0</v>
      </c>
      <c r="V258" s="40">
        <f t="shared" si="302"/>
        <v>0</v>
      </c>
      <c r="W258" s="73">
        <f>SUM(R258,V258)</f>
        <v>0</v>
      </c>
      <c r="X258" s="40">
        <f t="shared" ref="X258:AB258" si="303">SUM(X257)</f>
        <v>0</v>
      </c>
      <c r="Y258" s="40">
        <f t="shared" ref="Y258:AA258" si="304">SUM(Y257)</f>
        <v>0</v>
      </c>
      <c r="Z258" s="40">
        <f t="shared" si="304"/>
        <v>0</v>
      </c>
      <c r="AA258" s="40">
        <f t="shared" si="304"/>
        <v>0</v>
      </c>
      <c r="AB258" s="40">
        <f t="shared" si="303"/>
        <v>0</v>
      </c>
      <c r="AC258" s="40">
        <f t="shared" ref="AC258:AE258" si="305">SUM(AC257)</f>
        <v>0</v>
      </c>
      <c r="AD258" s="40">
        <f t="shared" si="305"/>
        <v>0</v>
      </c>
      <c r="AE258" s="40">
        <f t="shared" si="305"/>
        <v>0</v>
      </c>
      <c r="AF258" s="73">
        <f>SUM(W258,AE258)</f>
        <v>0</v>
      </c>
      <c r="AG258" s="40">
        <f t="shared" ref="AG258:AI258" si="306">SUM(AG257)</f>
        <v>0</v>
      </c>
      <c r="AH258" s="40">
        <f t="shared" si="306"/>
        <v>0</v>
      </c>
      <c r="AI258" s="40">
        <f t="shared" si="306"/>
        <v>0</v>
      </c>
      <c r="AJ258" s="40">
        <f t="shared" ref="AJ258" si="307">SUM(AJ257)</f>
        <v>0</v>
      </c>
      <c r="AK258" s="73">
        <f>SUM(AF258,AJ258)</f>
        <v>0</v>
      </c>
    </row>
    <row r="259" spans="1:37">
      <c r="A259" s="7" t="s">
        <v>339</v>
      </c>
      <c r="B259" s="36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</row>
    <row r="260" spans="1:37">
      <c r="A260" s="5" t="s">
        <v>333</v>
      </c>
      <c r="B260" s="38">
        <f>+'Gas 0618'!D260</f>
        <v>4672945.79</v>
      </c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>
        <f t="shared" si="213"/>
        <v>0</v>
      </c>
      <c r="R260" s="39">
        <f t="shared" si="214"/>
        <v>4672945.79</v>
      </c>
      <c r="S260" s="72"/>
      <c r="T260" s="72"/>
      <c r="U260" s="72"/>
      <c r="V260" s="72">
        <f t="shared" ref="V260:V265" si="308">SUM(S260:U260)</f>
        <v>0</v>
      </c>
      <c r="W260" s="72">
        <f t="shared" ref="W260:W266" si="309">SUM(R260,V260)</f>
        <v>4672945.79</v>
      </c>
      <c r="X260" s="72"/>
      <c r="Y260" s="72"/>
      <c r="Z260" s="72"/>
      <c r="AA260" s="72"/>
      <c r="AB260" s="72"/>
      <c r="AC260" s="72">
        <f>+'[4]ERF Adj Summary'!J42</f>
        <v>4000984.7317649527</v>
      </c>
      <c r="AD260" s="72"/>
      <c r="AE260" s="72">
        <f t="shared" ref="AE260:AE265" si="310">SUM(X260:AD260)</f>
        <v>4000984.7317649527</v>
      </c>
      <c r="AF260" s="72">
        <f t="shared" ref="AF260:AF266" si="311">SUM(W260,AE260)</f>
        <v>8673930.5217649527</v>
      </c>
      <c r="AG260" s="72"/>
      <c r="AH260" s="72"/>
      <c r="AI260" s="72"/>
      <c r="AJ260" s="72">
        <f t="shared" ref="AJ260:AJ265" si="312">SUM(AG260:AI260)</f>
        <v>0</v>
      </c>
      <c r="AK260" s="72">
        <f t="shared" ref="AK260:AK266" si="313">SUM(AF260,AJ260)</f>
        <v>8673930.5217649527</v>
      </c>
    </row>
    <row r="261" spans="1:37">
      <c r="A261" s="5" t="s">
        <v>334</v>
      </c>
      <c r="B261" s="38">
        <f>+'Gas 0618'!D261</f>
        <v>0</v>
      </c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>
        <f t="shared" si="213"/>
        <v>0</v>
      </c>
      <c r="R261" s="39">
        <f t="shared" si="214"/>
        <v>0</v>
      </c>
      <c r="S261" s="72"/>
      <c r="T261" s="72"/>
      <c r="U261" s="72"/>
      <c r="V261" s="72">
        <f t="shared" si="308"/>
        <v>0</v>
      </c>
      <c r="W261" s="72">
        <f t="shared" si="309"/>
        <v>0</v>
      </c>
      <c r="X261" s="72"/>
      <c r="Y261" s="72"/>
      <c r="Z261" s="72"/>
      <c r="AA261" s="72"/>
      <c r="AB261" s="72"/>
      <c r="AC261" s="72"/>
      <c r="AD261" s="72"/>
      <c r="AE261" s="72">
        <f t="shared" si="310"/>
        <v>0</v>
      </c>
      <c r="AF261" s="72">
        <f t="shared" si="311"/>
        <v>0</v>
      </c>
      <c r="AG261" s="72"/>
      <c r="AH261" s="72"/>
      <c r="AI261" s="72"/>
      <c r="AJ261" s="72">
        <f t="shared" si="312"/>
        <v>0</v>
      </c>
      <c r="AK261" s="72">
        <f t="shared" si="313"/>
        <v>0</v>
      </c>
    </row>
    <row r="262" spans="1:37">
      <c r="A262" s="5" t="s">
        <v>335</v>
      </c>
      <c r="B262" s="38">
        <f>+'Gas 0618'!D262</f>
        <v>-14862.55</v>
      </c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>
        <f t="shared" si="213"/>
        <v>0</v>
      </c>
      <c r="R262" s="39">
        <f t="shared" si="214"/>
        <v>-14862.55</v>
      </c>
      <c r="S262" s="72"/>
      <c r="T262" s="72"/>
      <c r="U262" s="72"/>
      <c r="V262" s="72">
        <f t="shared" si="308"/>
        <v>0</v>
      </c>
      <c r="W262" s="72">
        <f t="shared" si="309"/>
        <v>-14862.55</v>
      </c>
      <c r="X262" s="72"/>
      <c r="Y262" s="72"/>
      <c r="Z262" s="72"/>
      <c r="AA262" s="72"/>
      <c r="AB262" s="72">
        <f>+'[3]Lead G'!$D$14/36*12-'[3]Charged to IS Gas'!$H$21</f>
        <v>40847.596666666621</v>
      </c>
      <c r="AD262" s="72"/>
      <c r="AE262" s="72">
        <f t="shared" si="310"/>
        <v>40847.596666666621</v>
      </c>
      <c r="AF262" s="72">
        <f t="shared" si="311"/>
        <v>25985.046666666622</v>
      </c>
      <c r="AG262" s="72"/>
      <c r="AH262" s="72"/>
      <c r="AI262" s="72"/>
      <c r="AJ262" s="72">
        <f t="shared" si="312"/>
        <v>0</v>
      </c>
      <c r="AK262" s="72">
        <f t="shared" si="313"/>
        <v>25985.046666666622</v>
      </c>
    </row>
    <row r="263" spans="1:37">
      <c r="A263" s="5" t="s">
        <v>336</v>
      </c>
      <c r="B263" s="38">
        <f>+'Gas 0618'!D263</f>
        <v>55980.639999999898</v>
      </c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>
        <f t="shared" si="213"/>
        <v>0</v>
      </c>
      <c r="R263" s="39">
        <f t="shared" si="214"/>
        <v>55980.639999999898</v>
      </c>
      <c r="S263" s="72"/>
      <c r="T263" s="72"/>
      <c r="U263" s="72"/>
      <c r="V263" s="72">
        <f t="shared" si="308"/>
        <v>0</v>
      </c>
      <c r="W263" s="72">
        <f t="shared" si="309"/>
        <v>55980.639999999898</v>
      </c>
      <c r="X263" s="72"/>
      <c r="Y263" s="72"/>
      <c r="Z263" s="72"/>
      <c r="AA263" s="72"/>
      <c r="AB263" s="72">
        <f>+'[3]Lead G'!$D$15/36*12-'[3]Charged to IS Gas'!$H$40</f>
        <v>34340.760000000017</v>
      </c>
      <c r="AC263" s="72"/>
      <c r="AD263" s="72"/>
      <c r="AE263" s="72">
        <f t="shared" si="310"/>
        <v>34340.760000000017</v>
      </c>
      <c r="AF263" s="72">
        <f t="shared" si="311"/>
        <v>90321.399999999907</v>
      </c>
      <c r="AG263" s="72"/>
      <c r="AH263" s="72"/>
      <c r="AI263" s="72"/>
      <c r="AJ263" s="72">
        <f t="shared" si="312"/>
        <v>0</v>
      </c>
      <c r="AK263" s="72">
        <f t="shared" si="313"/>
        <v>90321.399999999907</v>
      </c>
    </row>
    <row r="264" spans="1:37">
      <c r="A264" s="5" t="s">
        <v>337</v>
      </c>
      <c r="B264" s="38">
        <f>+'Gas 0618'!D264</f>
        <v>0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>
        <f t="shared" si="213"/>
        <v>0</v>
      </c>
      <c r="R264" s="39">
        <f t="shared" si="214"/>
        <v>0</v>
      </c>
      <c r="S264" s="72"/>
      <c r="T264" s="72"/>
      <c r="U264" s="72"/>
      <c r="V264" s="72">
        <f t="shared" si="308"/>
        <v>0</v>
      </c>
      <c r="W264" s="72">
        <f t="shared" si="309"/>
        <v>0</v>
      </c>
      <c r="X264" s="72"/>
      <c r="Y264" s="72"/>
      <c r="Z264" s="72"/>
      <c r="AA264" s="72"/>
      <c r="AB264" s="72"/>
      <c r="AC264" s="72"/>
      <c r="AD264" s="72"/>
      <c r="AE264" s="72">
        <f t="shared" si="310"/>
        <v>0</v>
      </c>
      <c r="AF264" s="72">
        <f t="shared" si="311"/>
        <v>0</v>
      </c>
      <c r="AG264" s="72"/>
      <c r="AH264" s="72"/>
      <c r="AI264" s="72"/>
      <c r="AJ264" s="72">
        <f t="shared" si="312"/>
        <v>0</v>
      </c>
      <c r="AK264" s="72">
        <f t="shared" si="313"/>
        <v>0</v>
      </c>
    </row>
    <row r="265" spans="1:37">
      <c r="A265" s="6" t="s">
        <v>338</v>
      </c>
      <c r="B265" s="38">
        <f>+'Gas 0618'!D265</f>
        <v>0</v>
      </c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>
        <f t="shared" si="213"/>
        <v>0</v>
      </c>
      <c r="R265" s="39">
        <f t="shared" si="214"/>
        <v>0</v>
      </c>
      <c r="S265" s="72"/>
      <c r="T265" s="72"/>
      <c r="U265" s="72"/>
      <c r="V265" s="72">
        <f t="shared" si="308"/>
        <v>0</v>
      </c>
      <c r="W265" s="72">
        <f t="shared" si="309"/>
        <v>0</v>
      </c>
      <c r="X265" s="72"/>
      <c r="Y265" s="72"/>
      <c r="Z265" s="72"/>
      <c r="AA265" s="72"/>
      <c r="AB265" s="72"/>
      <c r="AC265" s="72"/>
      <c r="AD265" s="72"/>
      <c r="AE265" s="72">
        <f t="shared" si="310"/>
        <v>0</v>
      </c>
      <c r="AF265" s="72">
        <f t="shared" si="311"/>
        <v>0</v>
      </c>
      <c r="AG265" s="72"/>
      <c r="AH265" s="72"/>
      <c r="AI265" s="72"/>
      <c r="AJ265" s="72">
        <f t="shared" si="312"/>
        <v>0</v>
      </c>
      <c r="AK265" s="72">
        <f t="shared" si="313"/>
        <v>0</v>
      </c>
    </row>
    <row r="266" spans="1:37">
      <c r="A266" s="5" t="s">
        <v>54</v>
      </c>
      <c r="B266" s="40">
        <f t="shared" ref="B266:Q266" si="314">SUM(B260:B265)</f>
        <v>4714063.88</v>
      </c>
      <c r="C266" s="40">
        <f t="shared" si="314"/>
        <v>0</v>
      </c>
      <c r="D266" s="40">
        <f t="shared" si="314"/>
        <v>0</v>
      </c>
      <c r="E266" s="40">
        <f t="shared" si="314"/>
        <v>0</v>
      </c>
      <c r="F266" s="40">
        <f t="shared" si="314"/>
        <v>0</v>
      </c>
      <c r="G266" s="40">
        <f t="shared" si="314"/>
        <v>0</v>
      </c>
      <c r="H266" s="40">
        <f t="shared" si="314"/>
        <v>0</v>
      </c>
      <c r="I266" s="40">
        <f t="shared" si="314"/>
        <v>0</v>
      </c>
      <c r="J266" s="40">
        <f t="shared" si="314"/>
        <v>0</v>
      </c>
      <c r="K266" s="40">
        <f t="shared" si="314"/>
        <v>0</v>
      </c>
      <c r="L266" s="40">
        <f t="shared" si="314"/>
        <v>0</v>
      </c>
      <c r="M266" s="40">
        <f t="shared" si="314"/>
        <v>0</v>
      </c>
      <c r="N266" s="40">
        <f t="shared" si="314"/>
        <v>0</v>
      </c>
      <c r="O266" s="40">
        <f t="shared" si="314"/>
        <v>0</v>
      </c>
      <c r="P266" s="40">
        <f t="shared" si="314"/>
        <v>0</v>
      </c>
      <c r="Q266" s="40">
        <f t="shared" si="314"/>
        <v>0</v>
      </c>
      <c r="R266" s="51">
        <f t="shared" si="214"/>
        <v>4714063.88</v>
      </c>
      <c r="S266" s="40">
        <f t="shared" ref="S266:V266" si="315">SUM(S260:S265)</f>
        <v>0</v>
      </c>
      <c r="T266" s="40">
        <f t="shared" si="315"/>
        <v>0</v>
      </c>
      <c r="U266" s="40">
        <f t="shared" si="315"/>
        <v>0</v>
      </c>
      <c r="V266" s="40">
        <f t="shared" si="315"/>
        <v>0</v>
      </c>
      <c r="W266" s="73">
        <f t="shared" si="309"/>
        <v>4714063.88</v>
      </c>
      <c r="X266" s="40">
        <f t="shared" ref="X266:AB266" si="316">SUM(X260:X265)</f>
        <v>0</v>
      </c>
      <c r="Y266" s="40">
        <f t="shared" ref="Y266:AA266" si="317">SUM(Y260:Y265)</f>
        <v>0</v>
      </c>
      <c r="Z266" s="40">
        <f t="shared" si="317"/>
        <v>0</v>
      </c>
      <c r="AA266" s="40">
        <f t="shared" si="317"/>
        <v>0</v>
      </c>
      <c r="AB266" s="40">
        <f t="shared" si="316"/>
        <v>75188.35666666663</v>
      </c>
      <c r="AC266" s="40">
        <f>SUM(AC260:AC265)</f>
        <v>4000984.7317649527</v>
      </c>
      <c r="AD266" s="40">
        <f t="shared" ref="AD266" si="318">SUM(AD260:AD265)</f>
        <v>0</v>
      </c>
      <c r="AE266" s="40">
        <f t="shared" ref="AE266" si="319">SUM(AE260:AE265)</f>
        <v>4076173.0884316196</v>
      </c>
      <c r="AF266" s="73">
        <f t="shared" si="311"/>
        <v>8790236.9684316199</v>
      </c>
      <c r="AG266" s="40">
        <f t="shared" ref="AG266:AI266" si="320">SUM(AG260:AG265)</f>
        <v>0</v>
      </c>
      <c r="AH266" s="40">
        <f t="shared" si="320"/>
        <v>0</v>
      </c>
      <c r="AI266" s="40">
        <f t="shared" si="320"/>
        <v>0</v>
      </c>
      <c r="AJ266" s="40">
        <f t="shared" ref="AJ266" si="321">SUM(AJ260:AJ265)</f>
        <v>0</v>
      </c>
      <c r="AK266" s="73">
        <f t="shared" si="313"/>
        <v>8790236.9684316199</v>
      </c>
    </row>
    <row r="267" spans="1:37">
      <c r="A267" s="7" t="s">
        <v>348</v>
      </c>
      <c r="B267" s="36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</row>
    <row r="268" spans="1:37">
      <c r="A268" s="5" t="s">
        <v>55</v>
      </c>
      <c r="B268" s="38">
        <f>+'Gas 0618'!D268</f>
        <v>0</v>
      </c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>
        <f t="shared" si="213"/>
        <v>0</v>
      </c>
      <c r="R268" s="39">
        <f t="shared" si="214"/>
        <v>0</v>
      </c>
      <c r="S268" s="72"/>
      <c r="T268" s="72"/>
      <c r="U268" s="72"/>
      <c r="V268" s="72">
        <f>SUM(S268:U268)</f>
        <v>0</v>
      </c>
      <c r="W268" s="72">
        <f>SUM(R268,V268)</f>
        <v>0</v>
      </c>
      <c r="X268" s="72"/>
      <c r="Y268" s="72"/>
      <c r="Z268" s="72"/>
      <c r="AA268" s="72"/>
      <c r="AB268" s="72"/>
      <c r="AC268" s="72"/>
      <c r="AD268" s="72"/>
      <c r="AE268" s="72">
        <f>SUM(X268:AD268)</f>
        <v>0</v>
      </c>
      <c r="AF268" s="72">
        <f>SUM(W268,AE268)</f>
        <v>0</v>
      </c>
      <c r="AG268" s="72"/>
      <c r="AH268" s="72"/>
      <c r="AI268" s="72"/>
      <c r="AJ268" s="72">
        <f>SUM(AG268:AI268)</f>
        <v>0</v>
      </c>
      <c r="AK268" s="72">
        <f>SUM(AF268,AJ268)</f>
        <v>0</v>
      </c>
    </row>
    <row r="269" spans="1:37">
      <c r="A269" s="6" t="s">
        <v>56</v>
      </c>
      <c r="B269" s="38">
        <f>+'Gas 0618'!D269</f>
        <v>0</v>
      </c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>
        <f t="shared" si="213"/>
        <v>0</v>
      </c>
      <c r="R269" s="39">
        <f t="shared" si="214"/>
        <v>0</v>
      </c>
      <c r="S269" s="72"/>
      <c r="T269" s="72"/>
      <c r="U269" s="72"/>
      <c r="V269" s="72">
        <f>SUM(S269:U269)</f>
        <v>0</v>
      </c>
      <c r="W269" s="72">
        <f>SUM(R269,V269)</f>
        <v>0</v>
      </c>
      <c r="X269" s="72"/>
      <c r="Y269" s="72"/>
      <c r="Z269" s="72"/>
      <c r="AA269" s="72"/>
      <c r="AB269" s="72"/>
      <c r="AC269" s="72"/>
      <c r="AD269" s="72"/>
      <c r="AE269" s="72">
        <f>SUM(X269:AD269)</f>
        <v>0</v>
      </c>
      <c r="AF269" s="72">
        <f>SUM(W269,AE269)</f>
        <v>0</v>
      </c>
      <c r="AG269" s="72"/>
      <c r="AH269" s="72"/>
      <c r="AI269" s="72"/>
      <c r="AJ269" s="72">
        <f>SUM(AG269:AI269)</f>
        <v>0</v>
      </c>
      <c r="AK269" s="72">
        <f>SUM(AF269,AJ269)</f>
        <v>0</v>
      </c>
    </row>
    <row r="270" spans="1:37">
      <c r="A270" s="8" t="s">
        <v>57</v>
      </c>
      <c r="B270" s="40">
        <f t="shared" ref="B270" si="322">SUM(B268:B269)</f>
        <v>0</v>
      </c>
      <c r="C270" s="40">
        <f t="shared" ref="C270:Q270" si="323">SUM(C268:C269)</f>
        <v>0</v>
      </c>
      <c r="D270" s="40">
        <f t="shared" si="323"/>
        <v>0</v>
      </c>
      <c r="E270" s="40">
        <f t="shared" si="323"/>
        <v>0</v>
      </c>
      <c r="F270" s="40">
        <f t="shared" si="323"/>
        <v>0</v>
      </c>
      <c r="G270" s="40">
        <f t="shared" si="323"/>
        <v>0</v>
      </c>
      <c r="H270" s="40">
        <f t="shared" si="323"/>
        <v>0</v>
      </c>
      <c r="I270" s="40">
        <f t="shared" si="323"/>
        <v>0</v>
      </c>
      <c r="J270" s="40">
        <f t="shared" si="323"/>
        <v>0</v>
      </c>
      <c r="K270" s="40">
        <f t="shared" si="323"/>
        <v>0</v>
      </c>
      <c r="L270" s="40">
        <f t="shared" si="323"/>
        <v>0</v>
      </c>
      <c r="M270" s="40">
        <f t="shared" si="323"/>
        <v>0</v>
      </c>
      <c r="N270" s="40">
        <f t="shared" si="323"/>
        <v>0</v>
      </c>
      <c r="O270" s="40">
        <f t="shared" si="323"/>
        <v>0</v>
      </c>
      <c r="P270" s="40">
        <f t="shared" si="323"/>
        <v>0</v>
      </c>
      <c r="Q270" s="40">
        <f t="shared" si="323"/>
        <v>0</v>
      </c>
      <c r="R270" s="51">
        <f t="shared" si="214"/>
        <v>0</v>
      </c>
      <c r="S270" s="40">
        <f t="shared" ref="S270:V270" si="324">SUM(S268:S269)</f>
        <v>0</v>
      </c>
      <c r="T270" s="40">
        <f t="shared" si="324"/>
        <v>0</v>
      </c>
      <c r="U270" s="40">
        <f t="shared" si="324"/>
        <v>0</v>
      </c>
      <c r="V270" s="40">
        <f t="shared" si="324"/>
        <v>0</v>
      </c>
      <c r="W270" s="73">
        <f>SUM(R270,V270)</f>
        <v>0</v>
      </c>
      <c r="X270" s="40">
        <f t="shared" ref="X270:AB270" si="325">SUM(X268:X269)</f>
        <v>0</v>
      </c>
      <c r="Y270" s="40">
        <f t="shared" ref="Y270:AA270" si="326">SUM(Y268:Y269)</f>
        <v>0</v>
      </c>
      <c r="Z270" s="40">
        <f t="shared" si="326"/>
        <v>0</v>
      </c>
      <c r="AA270" s="40">
        <f t="shared" si="326"/>
        <v>0</v>
      </c>
      <c r="AB270" s="40">
        <f t="shared" si="325"/>
        <v>0</v>
      </c>
      <c r="AC270" s="40">
        <f t="shared" ref="AC270:AE270" si="327">SUM(AC268:AC269)</f>
        <v>0</v>
      </c>
      <c r="AD270" s="40">
        <f t="shared" si="327"/>
        <v>0</v>
      </c>
      <c r="AE270" s="40">
        <f t="shared" si="327"/>
        <v>0</v>
      </c>
      <c r="AF270" s="73">
        <f>SUM(W270,AE270)</f>
        <v>0</v>
      </c>
      <c r="AG270" s="40">
        <f t="shared" ref="AG270:AI270" si="328">SUM(AG268:AG269)</f>
        <v>0</v>
      </c>
      <c r="AH270" s="40">
        <f t="shared" si="328"/>
        <v>0</v>
      </c>
      <c r="AI270" s="40">
        <f t="shared" si="328"/>
        <v>0</v>
      </c>
      <c r="AJ270" s="40">
        <f t="shared" ref="AJ270" si="329">SUM(AJ268:AJ269)</f>
        <v>0</v>
      </c>
      <c r="AK270" s="73">
        <f>SUM(AF270,AJ270)</f>
        <v>0</v>
      </c>
    </row>
    <row r="271" spans="1:37" ht="15.75" thickBot="1">
      <c r="A271" s="12" t="s">
        <v>58</v>
      </c>
      <c r="B271" s="40">
        <f t="shared" ref="B271" si="330">B270+B266+B258+B255+B250</f>
        <v>149038553.06999999</v>
      </c>
      <c r="C271" s="40">
        <f t="shared" ref="C271:Q271" si="331">C270+C266+C258+C255+C250</f>
        <v>0</v>
      </c>
      <c r="D271" s="40">
        <f t="shared" si="331"/>
        <v>0</v>
      </c>
      <c r="E271" s="40">
        <f t="shared" si="331"/>
        <v>0</v>
      </c>
      <c r="F271" s="40">
        <f t="shared" si="331"/>
        <v>0</v>
      </c>
      <c r="G271" s="40">
        <f t="shared" si="331"/>
        <v>0</v>
      </c>
      <c r="H271" s="40">
        <f t="shared" si="331"/>
        <v>0</v>
      </c>
      <c r="I271" s="40">
        <f t="shared" si="331"/>
        <v>0</v>
      </c>
      <c r="J271" s="40">
        <f t="shared" si="331"/>
        <v>0</v>
      </c>
      <c r="K271" s="40">
        <f t="shared" si="331"/>
        <v>0</v>
      </c>
      <c r="L271" s="40">
        <f t="shared" si="331"/>
        <v>0</v>
      </c>
      <c r="M271" s="40">
        <f t="shared" si="331"/>
        <v>0</v>
      </c>
      <c r="N271" s="40">
        <f t="shared" si="331"/>
        <v>0</v>
      </c>
      <c r="O271" s="40">
        <f t="shared" si="331"/>
        <v>0</v>
      </c>
      <c r="P271" s="40">
        <f t="shared" si="331"/>
        <v>0</v>
      </c>
      <c r="Q271" s="40">
        <f t="shared" si="331"/>
        <v>0</v>
      </c>
      <c r="R271" s="51">
        <f t="shared" ref="R271:R285" si="332">SUM(B271,Q271)</f>
        <v>149038553.06999999</v>
      </c>
      <c r="S271" s="40">
        <f t="shared" ref="S271:V271" si="333">S270+S266+S258+S255+S250</f>
        <v>0</v>
      </c>
      <c r="T271" s="40">
        <f t="shared" si="333"/>
        <v>8951741.9317219872</v>
      </c>
      <c r="U271" s="40">
        <f t="shared" si="333"/>
        <v>0</v>
      </c>
      <c r="V271" s="40">
        <f t="shared" si="333"/>
        <v>8951741.9317219872</v>
      </c>
      <c r="W271" s="73">
        <f>SUM(R271,V271)</f>
        <v>157990295.00172198</v>
      </c>
      <c r="X271" s="40">
        <f t="shared" ref="X271:AB271" si="334">X270+X266+X258+X255+X250</f>
        <v>0</v>
      </c>
      <c r="Y271" s="40">
        <f t="shared" ref="Y271:AA271" si="335">Y270+Y266+Y258+Y255+Y250</f>
        <v>-11068115.776930269</v>
      </c>
      <c r="Z271" s="40">
        <f t="shared" si="335"/>
        <v>0</v>
      </c>
      <c r="AA271" s="40">
        <f t="shared" si="335"/>
        <v>0</v>
      </c>
      <c r="AB271" s="40">
        <f t="shared" si="334"/>
        <v>75188.35666666663</v>
      </c>
      <c r="AC271" s="40">
        <f t="shared" ref="AC271:AE271" si="336">AC270+AC266+AC258+AC255+AC250</f>
        <v>4000984.7317649527</v>
      </c>
      <c r="AD271" s="40">
        <f t="shared" si="336"/>
        <v>0</v>
      </c>
      <c r="AE271" s="40">
        <f t="shared" si="336"/>
        <v>-6991942.6884986497</v>
      </c>
      <c r="AF271" s="73">
        <f>SUM(W271,AE271)</f>
        <v>150998352.31322333</v>
      </c>
      <c r="AG271" s="40">
        <f t="shared" ref="AG271:AI271" si="337">AG270+AG266+AG258+AG255+AG250</f>
        <v>0</v>
      </c>
      <c r="AH271" s="40">
        <f t="shared" si="337"/>
        <v>-1410708.3976719463</v>
      </c>
      <c r="AI271" s="40">
        <f t="shared" si="337"/>
        <v>0</v>
      </c>
      <c r="AJ271" s="40">
        <f t="shared" ref="AJ271" si="338">AJ270+AJ266+AJ258+AJ255+AJ250</f>
        <v>-1410708.3976719463</v>
      </c>
      <c r="AK271" s="73">
        <f>SUM(AF271,AJ271)</f>
        <v>149587643.91555139</v>
      </c>
    </row>
    <row r="272" spans="1:37" ht="15.75" thickTop="1">
      <c r="A272" s="5" t="s">
        <v>59</v>
      </c>
      <c r="B272" s="47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>
        <f t="shared" ref="Q272:Q285" si="339">SUM(C272:P272)</f>
        <v>0</v>
      </c>
      <c r="R272" s="48">
        <f t="shared" si="332"/>
        <v>0</v>
      </c>
      <c r="S272" s="78"/>
      <c r="T272" s="78"/>
      <c r="U272" s="78"/>
      <c r="V272" s="78">
        <f>SUM(S272:U272)</f>
        <v>0</v>
      </c>
      <c r="W272" s="78">
        <f>SUM(R272,V272)</f>
        <v>0</v>
      </c>
      <c r="X272" s="78"/>
      <c r="Y272" s="78"/>
      <c r="Z272" s="78"/>
      <c r="AA272" s="78"/>
      <c r="AB272" s="78"/>
      <c r="AC272" s="78"/>
      <c r="AD272" s="78"/>
      <c r="AE272" s="78">
        <f>SUM(X272:AD272)</f>
        <v>0</v>
      </c>
      <c r="AF272" s="78">
        <f>SUM(W272,AE272)</f>
        <v>0</v>
      </c>
      <c r="AG272" s="78"/>
      <c r="AH272" s="78"/>
      <c r="AI272" s="78"/>
      <c r="AJ272" s="78">
        <f>SUM(AG272:AI272)</f>
        <v>0</v>
      </c>
      <c r="AK272" s="78">
        <f>SUM(AF272,AJ272)</f>
        <v>0</v>
      </c>
    </row>
    <row r="273" spans="1:37">
      <c r="A273" s="7" t="s">
        <v>332</v>
      </c>
      <c r="B273" s="36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</row>
    <row r="274" spans="1:37">
      <c r="A274" s="6" t="s">
        <v>330</v>
      </c>
      <c r="B274" s="38">
        <f>+'Gas 0618'!D274</f>
        <v>106285828.27</v>
      </c>
      <c r="C274" s="39">
        <f>+'[4]CBR Model'!BZ40</f>
        <v>892</v>
      </c>
      <c r="D274" s="39">
        <f>+'[4]CBR Model'!CA40</f>
        <v>-13816.610929489989</v>
      </c>
      <c r="E274" s="39"/>
      <c r="F274" s="39"/>
      <c r="G274" s="39">
        <f>+'[4]CBR Model'!CD40</f>
        <v>-68213934.574958861</v>
      </c>
      <c r="H274" s="39"/>
      <c r="I274" s="39"/>
      <c r="J274" s="38">
        <f>+'[4]CBR Model'!CI40</f>
        <v>-96369.909977490082</v>
      </c>
      <c r="K274" s="39">
        <f>+'[4]CBR Model'!CJ40</f>
        <v>592.67654498666525</v>
      </c>
      <c r="L274" s="39"/>
      <c r="M274" s="39"/>
      <c r="N274" s="39"/>
      <c r="O274" s="39"/>
      <c r="P274" s="38"/>
      <c r="Q274" s="39">
        <f t="shared" si="339"/>
        <v>-68322636.419320852</v>
      </c>
      <c r="R274" s="39">
        <f t="shared" si="332"/>
        <v>37963191.850679144</v>
      </c>
      <c r="S274" s="71"/>
      <c r="T274" s="71"/>
      <c r="U274" s="71"/>
      <c r="V274" s="72">
        <f>SUM(S274:U274)</f>
        <v>0</v>
      </c>
      <c r="W274" s="72">
        <f>SUM(R274,V274)</f>
        <v>37963191.850679144</v>
      </c>
      <c r="X274" s="72">
        <f>+'[4]ERF Adj Summary'!E43</f>
        <v>-2684422.9827528209</v>
      </c>
      <c r="Y274" s="71"/>
      <c r="Z274" s="71"/>
      <c r="AA274" s="71"/>
      <c r="AB274" s="71"/>
      <c r="AC274" s="71"/>
      <c r="AD274" s="71"/>
      <c r="AE274" s="72">
        <f>SUM(X274:AD274)</f>
        <v>-2684422.9827528209</v>
      </c>
      <c r="AF274" s="72">
        <f>SUM(W274,AE274)</f>
        <v>35278768.867926322</v>
      </c>
      <c r="AG274" s="72">
        <f>+'[4]Remove Non-ERF'!$C$35</f>
        <v>-11607458.106680406</v>
      </c>
      <c r="AH274" s="72">
        <f>+'[4]Remove Non-ERF'!$D$35</f>
        <v>-400869.11577940948</v>
      </c>
      <c r="AI274" s="71"/>
      <c r="AJ274" s="72">
        <f>SUM(AG274:AI274)</f>
        <v>-12008327.222459815</v>
      </c>
      <c r="AK274" s="72">
        <f>SUM(AF274,AJ274)</f>
        <v>23270441.645466506</v>
      </c>
    </row>
    <row r="275" spans="1:37">
      <c r="A275" s="5" t="s">
        <v>331</v>
      </c>
      <c r="B275" s="40">
        <f t="shared" ref="B275:R275" si="340">SUM(B274)</f>
        <v>106285828.27</v>
      </c>
      <c r="C275" s="40">
        <f t="shared" si="340"/>
        <v>892</v>
      </c>
      <c r="D275" s="40">
        <f t="shared" si="340"/>
        <v>-13816.610929489989</v>
      </c>
      <c r="E275" s="40">
        <f t="shared" si="340"/>
        <v>0</v>
      </c>
      <c r="F275" s="40">
        <f t="shared" si="340"/>
        <v>0</v>
      </c>
      <c r="G275" s="40">
        <f t="shared" si="340"/>
        <v>-68213934.574958861</v>
      </c>
      <c r="H275" s="40">
        <f t="shared" si="340"/>
        <v>0</v>
      </c>
      <c r="I275" s="40">
        <f t="shared" si="340"/>
        <v>0</v>
      </c>
      <c r="J275" s="40">
        <f t="shared" si="340"/>
        <v>-96369.909977490082</v>
      </c>
      <c r="K275" s="40">
        <f t="shared" si="340"/>
        <v>592.67654498666525</v>
      </c>
      <c r="L275" s="40">
        <f t="shared" si="340"/>
        <v>0</v>
      </c>
      <c r="M275" s="40">
        <f t="shared" si="340"/>
        <v>0</v>
      </c>
      <c r="N275" s="40">
        <f t="shared" si="340"/>
        <v>0</v>
      </c>
      <c r="O275" s="40">
        <f t="shared" si="340"/>
        <v>0</v>
      </c>
      <c r="P275" s="40">
        <f t="shared" si="340"/>
        <v>0</v>
      </c>
      <c r="Q275" s="40">
        <f t="shared" si="340"/>
        <v>-68322636.419320852</v>
      </c>
      <c r="R275" s="40">
        <f t="shared" si="340"/>
        <v>37963191.850679144</v>
      </c>
      <c r="S275" s="40">
        <f t="shared" ref="S275:AB275" si="341">SUM(S274)</f>
        <v>0</v>
      </c>
      <c r="T275" s="40">
        <f t="shared" si="341"/>
        <v>0</v>
      </c>
      <c r="U275" s="40">
        <f t="shared" si="341"/>
        <v>0</v>
      </c>
      <c r="V275" s="40">
        <f t="shared" si="341"/>
        <v>0</v>
      </c>
      <c r="W275" s="40">
        <f t="shared" si="341"/>
        <v>37963191.850679144</v>
      </c>
      <c r="X275" s="40">
        <f t="shared" si="341"/>
        <v>-2684422.9827528209</v>
      </c>
      <c r="Y275" s="40">
        <f t="shared" ref="Y275:AA275" si="342">SUM(Y274)</f>
        <v>0</v>
      </c>
      <c r="Z275" s="40">
        <f t="shared" si="342"/>
        <v>0</v>
      </c>
      <c r="AA275" s="40">
        <f t="shared" si="342"/>
        <v>0</v>
      </c>
      <c r="AB275" s="40">
        <f t="shared" si="341"/>
        <v>0</v>
      </c>
      <c r="AC275" s="40">
        <f t="shared" ref="AC275:AF275" si="343">SUM(AC274)</f>
        <v>0</v>
      </c>
      <c r="AD275" s="40">
        <f t="shared" si="343"/>
        <v>0</v>
      </c>
      <c r="AE275" s="40">
        <f t="shared" si="343"/>
        <v>-2684422.9827528209</v>
      </c>
      <c r="AF275" s="40">
        <f t="shared" si="343"/>
        <v>35278768.867926322</v>
      </c>
      <c r="AG275" s="40">
        <f t="shared" ref="AG275:AI275" si="344">SUM(AG274)</f>
        <v>-11607458.106680406</v>
      </c>
      <c r="AH275" s="40">
        <f t="shared" si="344"/>
        <v>-400869.11577940948</v>
      </c>
      <c r="AI275" s="40">
        <f t="shared" si="344"/>
        <v>0</v>
      </c>
      <c r="AJ275" s="40">
        <f t="shared" ref="AJ275:AK275" si="345">SUM(AJ274)</f>
        <v>-12008327.222459815</v>
      </c>
      <c r="AK275" s="40">
        <f t="shared" si="345"/>
        <v>23270441.645466506</v>
      </c>
    </row>
    <row r="276" spans="1:37">
      <c r="A276" s="7" t="s">
        <v>327</v>
      </c>
      <c r="B276" s="36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</row>
    <row r="277" spans="1:37">
      <c r="A277" s="5"/>
      <c r="B277" s="38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</row>
    <row r="278" spans="1:37">
      <c r="A278" s="6" t="s">
        <v>328</v>
      </c>
      <c r="B278" s="38">
        <f>+'Gas 0618'!D278</f>
        <v>16036579.960000001</v>
      </c>
      <c r="C278" s="39">
        <f>+'[4]CBR Model'!BZ41</f>
        <v>6222</v>
      </c>
      <c r="D278" s="39">
        <f>+'[4]CBR Model'!CA41</f>
        <v>-96361</v>
      </c>
      <c r="E278" s="39">
        <f>+'[4]CBR Model'!CB41</f>
        <v>1666479.1505043991</v>
      </c>
      <c r="F278" s="39">
        <f>+'[4]CBR Model'!CC41</f>
        <v>-15056153.456044188</v>
      </c>
      <c r="G278" s="39">
        <f>+'[4]CBR Model'!CD41</f>
        <v>-415388.55761805171</v>
      </c>
      <c r="H278" s="39">
        <f>+'[4]CBR Model'!CE41</f>
        <v>-49336.240007600005</v>
      </c>
      <c r="I278" s="39">
        <f>+'[4]CBR Model'!CF41</f>
        <v>-292498</v>
      </c>
      <c r="J278" s="38">
        <f>+'[4]CBR Model'!CI41</f>
        <v>345816</v>
      </c>
      <c r="K278" s="38">
        <f>+'[4]CBR Model'!CJ41</f>
        <v>32559.021173003712</v>
      </c>
      <c r="L278" s="38">
        <f>+'[4]CBR Model'!CK41</f>
        <v>1480.008763231426</v>
      </c>
      <c r="M278" s="38">
        <f>+'[4]CBR Model'!CL41</f>
        <v>0</v>
      </c>
      <c r="N278" s="38">
        <f>+'[4]CBR Model'!CM41</f>
        <v>-403894.09613359318</v>
      </c>
      <c r="O278" s="38">
        <f>+'[4]CBR Model'!CN41</f>
        <v>226014</v>
      </c>
      <c r="P278" s="38">
        <f>+'[4]CBR Model'!CO41</f>
        <v>143652</v>
      </c>
      <c r="Q278" s="39">
        <f t="shared" si="339"/>
        <v>-13891409.169362798</v>
      </c>
      <c r="R278" s="39">
        <f t="shared" si="332"/>
        <v>2145170.7906372026</v>
      </c>
      <c r="S278" s="71"/>
      <c r="T278" s="72">
        <f>+'[4]EOP Adj Summary'!$F$44</f>
        <v>-2506487.7408821569</v>
      </c>
      <c r="U278" s="72">
        <f>+'[4]EOP Adj Summary'!$G$44</f>
        <v>-543677.83465428022</v>
      </c>
      <c r="V278" s="72">
        <f>SUM(S278:U278)</f>
        <v>-3050165.5755364373</v>
      </c>
      <c r="W278" s="72">
        <f>SUM(R278,V278)</f>
        <v>-904994.78489923477</v>
      </c>
      <c r="X278" s="72">
        <f>+'[4]ERF Adj Summary'!E44</f>
        <v>-3030980.2260476374</v>
      </c>
      <c r="Y278" s="72">
        <f>+'[4]ERF Adj Summary'!F44</f>
        <v>2324304.3131553563</v>
      </c>
      <c r="Z278" s="72">
        <f>+'[4]ERF Adj Summary'!G44</f>
        <v>25816938.66638007</v>
      </c>
      <c r="AA278" s="72">
        <f>+'[4]ERF Adj Summary'!H44</f>
        <v>-11712272.048517926</v>
      </c>
      <c r="AB278" s="72">
        <f>+'[4]ERF Adj Summary'!I44</f>
        <v>-15789.554899999996</v>
      </c>
      <c r="AC278" s="72">
        <f>+'[4]ERF Adj Summary'!J44</f>
        <v>-840206.79367063998</v>
      </c>
      <c r="AD278" s="72">
        <f>+'[4]ERF Adj Summary'!K44</f>
        <v>-231818.84045536525</v>
      </c>
      <c r="AE278" s="72">
        <f>SUM(X278:AD278)</f>
        <v>12310175.515943859</v>
      </c>
      <c r="AF278" s="72">
        <f>SUM(W278,AE278)</f>
        <v>11405180.731044624</v>
      </c>
      <c r="AG278" s="72">
        <f>+'[4]Remove Non-ERF'!$C$36</f>
        <v>-188384.60903539715</v>
      </c>
      <c r="AH278" s="72">
        <f>+'[4]Remove Non-ERF'!$D$36</f>
        <v>-1800578</v>
      </c>
      <c r="AI278" s="72">
        <f>+'[4]Remove Non-ERF'!$E$36</f>
        <v>441602.64362455183</v>
      </c>
      <c r="AJ278" s="72">
        <f>SUM(AG278:AI278)</f>
        <v>-1547359.9654108454</v>
      </c>
      <c r="AK278" s="72">
        <f>SUM(AF278,AJ278)</f>
        <v>9857820.7656337786</v>
      </c>
    </row>
    <row r="279" spans="1:37">
      <c r="A279" s="5" t="s">
        <v>329</v>
      </c>
      <c r="B279" s="40">
        <f>SUM(B277:B278)</f>
        <v>16036579.960000001</v>
      </c>
      <c r="C279" s="40">
        <f t="shared" ref="C279:S279" si="346">SUM(C277:C278)</f>
        <v>6222</v>
      </c>
      <c r="D279" s="40">
        <f t="shared" si="346"/>
        <v>-96361</v>
      </c>
      <c r="E279" s="40">
        <f t="shared" si="346"/>
        <v>1666479.1505043991</v>
      </c>
      <c r="F279" s="40">
        <f t="shared" si="346"/>
        <v>-15056153.456044188</v>
      </c>
      <c r="G279" s="40">
        <f t="shared" si="346"/>
        <v>-415388.55761805171</v>
      </c>
      <c r="H279" s="40">
        <f t="shared" si="346"/>
        <v>-49336.240007600005</v>
      </c>
      <c r="I279" s="40">
        <f t="shared" si="346"/>
        <v>-292498</v>
      </c>
      <c r="J279" s="40">
        <f t="shared" si="346"/>
        <v>345816</v>
      </c>
      <c r="K279" s="40">
        <f t="shared" si="346"/>
        <v>32559.021173003712</v>
      </c>
      <c r="L279" s="40">
        <f t="shared" si="346"/>
        <v>1480.008763231426</v>
      </c>
      <c r="M279" s="40">
        <f t="shared" si="346"/>
        <v>0</v>
      </c>
      <c r="N279" s="40">
        <f t="shared" si="346"/>
        <v>-403894.09613359318</v>
      </c>
      <c r="O279" s="40">
        <f t="shared" si="346"/>
        <v>226014</v>
      </c>
      <c r="P279" s="40">
        <f t="shared" si="346"/>
        <v>143652</v>
      </c>
      <c r="Q279" s="40">
        <f t="shared" si="346"/>
        <v>-13891409.169362798</v>
      </c>
      <c r="R279" s="40">
        <f t="shared" si="346"/>
        <v>2145170.7906372026</v>
      </c>
      <c r="S279" s="40">
        <f t="shared" si="346"/>
        <v>0</v>
      </c>
      <c r="T279" s="40">
        <f t="shared" ref="T279" si="347">SUM(T277:T278)</f>
        <v>-2506487.7408821569</v>
      </c>
      <c r="U279" s="40">
        <f t="shared" ref="U279" si="348">SUM(U277:U278)</f>
        <v>-543677.83465428022</v>
      </c>
      <c r="V279" s="40">
        <f t="shared" ref="V279" si="349">SUM(V277:V278)</f>
        <v>-3050165.5755364373</v>
      </c>
      <c r="W279" s="40">
        <f t="shared" ref="W279:AF279" si="350">SUM(W277:W278)</f>
        <v>-904994.78489923477</v>
      </c>
      <c r="X279" s="40">
        <f t="shared" ref="X279" si="351">SUM(X277:X278)</f>
        <v>-3030980.2260476374</v>
      </c>
      <c r="Y279" s="40">
        <f t="shared" ref="Y279" si="352">SUM(Y277:Y278)</f>
        <v>2324304.3131553563</v>
      </c>
      <c r="Z279" s="40">
        <f t="shared" ref="Z279" si="353">SUM(Z277:Z278)</f>
        <v>25816938.66638007</v>
      </c>
      <c r="AA279" s="40">
        <f t="shared" ref="AA279" si="354">SUM(AA277:AA278)</f>
        <v>-11712272.048517926</v>
      </c>
      <c r="AB279" s="40">
        <f t="shared" ref="AB279" si="355">SUM(AB277:AB278)</f>
        <v>-15789.554899999996</v>
      </c>
      <c r="AC279" s="40">
        <f t="shared" si="350"/>
        <v>-840206.79367063998</v>
      </c>
      <c r="AD279" s="40">
        <f t="shared" si="350"/>
        <v>-231818.84045536525</v>
      </c>
      <c r="AE279" s="40">
        <f t="shared" si="350"/>
        <v>12310175.515943859</v>
      </c>
      <c r="AF279" s="40">
        <f t="shared" si="350"/>
        <v>11405180.731044624</v>
      </c>
      <c r="AG279" s="40">
        <f t="shared" ref="AG279:AI279" si="356">SUM(AG277:AG278)</f>
        <v>-188384.60903539715</v>
      </c>
      <c r="AH279" s="40">
        <f t="shared" si="356"/>
        <v>-1800578</v>
      </c>
      <c r="AI279" s="40">
        <f t="shared" si="356"/>
        <v>441602.64362455183</v>
      </c>
      <c r="AJ279" s="40">
        <f t="shared" ref="AJ279:AK279" si="357">SUM(AJ277:AJ278)</f>
        <v>-1547359.9654108454</v>
      </c>
      <c r="AK279" s="40">
        <f t="shared" si="357"/>
        <v>9857820.7656337786</v>
      </c>
    </row>
    <row r="280" spans="1:37">
      <c r="A280" s="7" t="s">
        <v>326</v>
      </c>
      <c r="B280" s="36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</row>
    <row r="281" spans="1:37">
      <c r="A281" s="5" t="s">
        <v>323</v>
      </c>
      <c r="B281" s="38">
        <f>+'Gas 0618'!D281</f>
        <v>194735666.81999999</v>
      </c>
      <c r="C281" s="39"/>
      <c r="D281" s="39"/>
      <c r="E281" s="39">
        <f>+'[4]CBR Model'!CB42</f>
        <v>7688448.7954850234</v>
      </c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>
        <f t="shared" si="339"/>
        <v>7688448.7954850234</v>
      </c>
      <c r="R281" s="39">
        <f t="shared" si="332"/>
        <v>202424115.61548501</v>
      </c>
      <c r="S281" s="72"/>
      <c r="T281" s="72"/>
      <c r="U281" s="72"/>
      <c r="V281" s="72">
        <f>SUM(S281:U281)</f>
        <v>0</v>
      </c>
      <c r="W281" s="72">
        <f>SUM(R281,V281)</f>
        <v>202424115.61548501</v>
      </c>
      <c r="X281" s="72"/>
      <c r="Y281" s="72"/>
      <c r="Z281" s="72">
        <f>+'[4]ERF Adj Summary'!G45</f>
        <v>-23110023.589423109</v>
      </c>
      <c r="AA281" s="72"/>
      <c r="AB281" s="72"/>
      <c r="AC281" s="72"/>
      <c r="AD281" s="72"/>
      <c r="AE281" s="72">
        <f>SUM(X281:AD281)</f>
        <v>-23110023.589423109</v>
      </c>
      <c r="AF281" s="72">
        <f>SUM(W281,AE281)</f>
        <v>179314092.02606189</v>
      </c>
      <c r="AG281" s="72"/>
      <c r="AH281" s="72"/>
      <c r="AI281" s="72"/>
      <c r="AJ281" s="72">
        <f>SUM(AG281:AI281)</f>
        <v>0</v>
      </c>
      <c r="AK281" s="72">
        <f>SUM(AF281,AJ281)</f>
        <v>179314092.02606189</v>
      </c>
    </row>
    <row r="282" spans="1:37">
      <c r="A282" s="5" t="s">
        <v>324</v>
      </c>
      <c r="B282" s="38">
        <f>+'Gas 0618'!D282</f>
        <v>-181029657.25999999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>
        <f t="shared" si="339"/>
        <v>0</v>
      </c>
      <c r="R282" s="39">
        <f t="shared" si="332"/>
        <v>-181029657.25999999</v>
      </c>
      <c r="S282" s="72"/>
      <c r="T282" s="72"/>
      <c r="U282" s="72"/>
      <c r="V282" s="72">
        <f>SUM(S282:U282)</f>
        <v>0</v>
      </c>
      <c r="W282" s="72">
        <f>SUM(R282,V282)</f>
        <v>-181029657.25999999</v>
      </c>
      <c r="X282" s="72"/>
      <c r="Y282" s="72"/>
      <c r="Z282" s="72"/>
      <c r="AA282" s="72"/>
      <c r="AB282" s="72"/>
      <c r="AC282" s="72"/>
      <c r="AD282" s="72"/>
      <c r="AE282" s="72">
        <f>SUM(X282:AD282)</f>
        <v>0</v>
      </c>
      <c r="AF282" s="72">
        <f>SUM(W282,AE282)</f>
        <v>-181029657.25999999</v>
      </c>
      <c r="AG282" s="72"/>
      <c r="AH282" s="72"/>
      <c r="AI282" s="72"/>
      <c r="AJ282" s="72">
        <f>SUM(AG282:AI282)</f>
        <v>0</v>
      </c>
      <c r="AK282" s="72">
        <f>SUM(AF282,AJ282)</f>
        <v>-181029657.25999999</v>
      </c>
    </row>
    <row r="283" spans="1:37">
      <c r="A283" s="6" t="s">
        <v>325</v>
      </c>
      <c r="B283" s="38">
        <f>+'Gas 0618'!D283</f>
        <v>0</v>
      </c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>
        <f t="shared" si="339"/>
        <v>0</v>
      </c>
      <c r="R283" s="39">
        <f t="shared" si="332"/>
        <v>0</v>
      </c>
      <c r="S283" s="72"/>
      <c r="T283" s="72"/>
      <c r="U283" s="72"/>
      <c r="V283" s="72">
        <f>SUM(S283:U283)</f>
        <v>0</v>
      </c>
      <c r="W283" s="72">
        <f>SUM(R283,V283)</f>
        <v>0</v>
      </c>
      <c r="X283" s="72"/>
      <c r="Y283" s="72"/>
      <c r="Z283" s="72"/>
      <c r="AA283" s="72"/>
      <c r="AB283" s="72"/>
      <c r="AC283" s="72"/>
      <c r="AD283" s="72"/>
      <c r="AE283" s="72">
        <f>SUM(X283:AD283)</f>
        <v>0</v>
      </c>
      <c r="AF283" s="72">
        <f>SUM(W283,AE283)</f>
        <v>0</v>
      </c>
      <c r="AG283" s="72"/>
      <c r="AH283" s="72"/>
      <c r="AI283" s="72"/>
      <c r="AJ283" s="72">
        <f>SUM(AG283:AI283)</f>
        <v>0</v>
      </c>
      <c r="AK283" s="72">
        <f>SUM(AF283,AJ283)</f>
        <v>0</v>
      </c>
    </row>
    <row r="284" spans="1:37">
      <c r="A284" s="5" t="s">
        <v>60</v>
      </c>
      <c r="B284" s="40">
        <f t="shared" ref="B284:R284" si="358">SUM(B281:B283)</f>
        <v>13706009.560000002</v>
      </c>
      <c r="C284" s="40">
        <f t="shared" si="358"/>
        <v>0</v>
      </c>
      <c r="D284" s="40">
        <f t="shared" si="358"/>
        <v>0</v>
      </c>
      <c r="E284" s="40">
        <f t="shared" si="358"/>
        <v>7688448.7954850234</v>
      </c>
      <c r="F284" s="40">
        <f t="shared" si="358"/>
        <v>0</v>
      </c>
      <c r="G284" s="40">
        <f t="shared" si="358"/>
        <v>0</v>
      </c>
      <c r="H284" s="40">
        <f t="shared" si="358"/>
        <v>0</v>
      </c>
      <c r="I284" s="40">
        <f t="shared" si="358"/>
        <v>0</v>
      </c>
      <c r="J284" s="40">
        <f t="shared" si="358"/>
        <v>0</v>
      </c>
      <c r="K284" s="40">
        <f t="shared" si="358"/>
        <v>0</v>
      </c>
      <c r="L284" s="40">
        <f t="shared" si="358"/>
        <v>0</v>
      </c>
      <c r="M284" s="40">
        <f t="shared" si="358"/>
        <v>0</v>
      </c>
      <c r="N284" s="40">
        <f t="shared" si="358"/>
        <v>0</v>
      </c>
      <c r="O284" s="40">
        <f t="shared" si="358"/>
        <v>0</v>
      </c>
      <c r="P284" s="40">
        <f t="shared" si="358"/>
        <v>0</v>
      </c>
      <c r="Q284" s="40">
        <f t="shared" si="358"/>
        <v>7688448.7954850234</v>
      </c>
      <c r="R284" s="40">
        <f t="shared" si="358"/>
        <v>21394458.355485022</v>
      </c>
      <c r="S284" s="40">
        <f t="shared" ref="S284:AB284" si="359">SUM(S281:S283)</f>
        <v>0</v>
      </c>
      <c r="T284" s="40">
        <f t="shared" si="359"/>
        <v>0</v>
      </c>
      <c r="U284" s="40">
        <f t="shared" si="359"/>
        <v>0</v>
      </c>
      <c r="V284" s="40">
        <f t="shared" si="359"/>
        <v>0</v>
      </c>
      <c r="W284" s="40">
        <f t="shared" si="359"/>
        <v>21394458.355485022</v>
      </c>
      <c r="X284" s="40">
        <f t="shared" si="359"/>
        <v>0</v>
      </c>
      <c r="Y284" s="40">
        <f t="shared" ref="Y284:AA284" si="360">SUM(Y281:Y283)</f>
        <v>0</v>
      </c>
      <c r="Z284" s="40">
        <f t="shared" si="360"/>
        <v>-23110023.589423109</v>
      </c>
      <c r="AA284" s="40">
        <f t="shared" si="360"/>
        <v>0</v>
      </c>
      <c r="AB284" s="40">
        <f t="shared" si="359"/>
        <v>0</v>
      </c>
      <c r="AC284" s="40">
        <f t="shared" ref="AC284:AD284" si="361">SUM(AC281:AC283)</f>
        <v>0</v>
      </c>
      <c r="AD284" s="40">
        <f t="shared" si="361"/>
        <v>0</v>
      </c>
      <c r="AE284" s="40">
        <f t="shared" ref="AE284:AF284" si="362">SUM(AE281:AE283)</f>
        <v>-23110023.589423109</v>
      </c>
      <c r="AF284" s="40">
        <f t="shared" si="362"/>
        <v>-1715565.233938098</v>
      </c>
      <c r="AG284" s="40">
        <f t="shared" ref="AG284:AI284" si="363">SUM(AG281:AG283)</f>
        <v>0</v>
      </c>
      <c r="AH284" s="40">
        <f t="shared" si="363"/>
        <v>0</v>
      </c>
      <c r="AI284" s="40">
        <f t="shared" si="363"/>
        <v>0</v>
      </c>
      <c r="AJ284" s="40">
        <f t="shared" ref="AJ284:AK284" si="364">SUM(AJ281:AJ283)</f>
        <v>0</v>
      </c>
      <c r="AK284" s="40">
        <f t="shared" si="364"/>
        <v>-1715565.233938098</v>
      </c>
    </row>
    <row r="285" spans="1:37">
      <c r="A285" s="6"/>
      <c r="B285" s="43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>
        <f t="shared" si="339"/>
        <v>0</v>
      </c>
      <c r="R285" s="44">
        <f t="shared" si="332"/>
        <v>0</v>
      </c>
      <c r="S285" s="75"/>
      <c r="T285" s="75"/>
      <c r="U285" s="75"/>
      <c r="V285" s="75">
        <f>SUM(S285:U285)</f>
        <v>0</v>
      </c>
      <c r="W285" s="75">
        <f>SUM(R285,V285)</f>
        <v>0</v>
      </c>
      <c r="X285" s="75"/>
      <c r="Y285" s="75"/>
      <c r="Z285" s="75"/>
      <c r="AA285" s="75"/>
      <c r="AB285" s="75"/>
      <c r="AC285" s="75"/>
      <c r="AD285" s="75"/>
      <c r="AE285" s="75">
        <f>SUM(X285:AD285)</f>
        <v>0</v>
      </c>
      <c r="AF285" s="75">
        <f>SUM(W285,AE285)</f>
        <v>0</v>
      </c>
      <c r="AG285" s="75"/>
      <c r="AH285" s="75"/>
      <c r="AI285" s="75"/>
      <c r="AJ285" s="75">
        <f>SUM(AG285:AI285)</f>
        <v>0</v>
      </c>
      <c r="AK285" s="75">
        <f>SUM(AF285,AJ285)</f>
        <v>0</v>
      </c>
    </row>
    <row r="286" spans="1:37" ht="15.75" thickBot="1">
      <c r="A286" s="9" t="s">
        <v>61</v>
      </c>
      <c r="B286" s="45">
        <f>B69-B244-B271-B275-B279-B284</f>
        <v>118588261.77000025</v>
      </c>
      <c r="C286" s="45">
        <f t="shared" ref="C286:R286" si="365">C69-C244-C271-C275-C279-C284</f>
        <v>15998.892899999999</v>
      </c>
      <c r="D286" s="45">
        <f t="shared" si="365"/>
        <v>-247784.64651587972</v>
      </c>
      <c r="E286" s="45">
        <f t="shared" si="365"/>
        <v>-9354927.9459894225</v>
      </c>
      <c r="F286" s="45">
        <f t="shared" si="365"/>
        <v>15056153.456044188</v>
      </c>
      <c r="G286" s="45">
        <f t="shared" si="365"/>
        <v>-1068142.0053035319</v>
      </c>
      <c r="H286" s="45">
        <f t="shared" si="365"/>
        <v>-126864.61716240003</v>
      </c>
      <c r="I286" s="45">
        <f t="shared" si="365"/>
        <v>-752137</v>
      </c>
      <c r="J286" s="45">
        <f t="shared" si="365"/>
        <v>889242.16123729339</v>
      </c>
      <c r="K286" s="45">
        <f t="shared" si="365"/>
        <v>83723.197302009561</v>
      </c>
      <c r="L286" s="45">
        <f t="shared" si="365"/>
        <v>3805.7368197379528</v>
      </c>
      <c r="M286" s="45">
        <f t="shared" si="365"/>
        <v>-101802.26742759805</v>
      </c>
      <c r="N286" s="45">
        <f t="shared" si="365"/>
        <v>-1038584.8186292397</v>
      </c>
      <c r="O286" s="45">
        <f t="shared" si="365"/>
        <v>581180.0084720772</v>
      </c>
      <c r="P286" s="45">
        <f t="shared" si="365"/>
        <v>369389.81252500002</v>
      </c>
      <c r="Q286" s="45">
        <f t="shared" si="365"/>
        <v>4309249.9642722122</v>
      </c>
      <c r="R286" s="45">
        <f t="shared" si="365"/>
        <v>122897511.73427242</v>
      </c>
      <c r="S286" s="76">
        <f t="shared" ref="S286:AB286" si="366">S69-S244-S271-S275-S279-S284</f>
        <v>0</v>
      </c>
      <c r="T286" s="76">
        <f t="shared" si="366"/>
        <v>-6445254.1908398308</v>
      </c>
      <c r="U286" s="76">
        <f t="shared" si="366"/>
        <v>543677.83465428022</v>
      </c>
      <c r="V286" s="76">
        <f t="shared" si="366"/>
        <v>-5901576.3561855499</v>
      </c>
      <c r="W286" s="76">
        <f t="shared" si="366"/>
        <v>116995935.37808686</v>
      </c>
      <c r="X286" s="76">
        <f t="shared" si="366"/>
        <v>-11402258.945607778</v>
      </c>
      <c r="Y286" s="76">
        <f t="shared" ref="Y286:AA286" si="367">Y69-Y244-Y271-Y275-Y279-Y284</f>
        <v>8743811.4637749121</v>
      </c>
      <c r="Z286" s="76">
        <f t="shared" si="367"/>
        <v>-2706915.0769569613</v>
      </c>
      <c r="AA286" s="76">
        <f t="shared" si="367"/>
        <v>11712272.048517926</v>
      </c>
      <c r="AB286" s="76">
        <f t="shared" si="366"/>
        <v>-59398.801766666635</v>
      </c>
      <c r="AC286" s="76">
        <f t="shared" ref="AC286:AF286" si="368">AC69-AC244-AC271-AC275-AC279-AC284</f>
        <v>-3160777.9380943128</v>
      </c>
      <c r="AD286" s="76">
        <f t="shared" si="368"/>
        <v>-872080.39980827889</v>
      </c>
      <c r="AE286" s="76">
        <f t="shared" si="368"/>
        <v>2254652.3500588425</v>
      </c>
      <c r="AF286" s="76">
        <f t="shared" si="368"/>
        <v>119250587.72814569</v>
      </c>
      <c r="AG286" s="76">
        <f t="shared" ref="AG286:AI286" si="369">AG69-AG244-AG271-AG275-AG279-AG284</f>
        <v>-708684.95779992989</v>
      </c>
      <c r="AH286" s="76">
        <f t="shared" si="369"/>
        <v>-6773605.101566812</v>
      </c>
      <c r="AI286" s="76">
        <f t="shared" si="369"/>
        <v>-441602.64362455183</v>
      </c>
      <c r="AJ286" s="76">
        <f t="shared" ref="AJ286:AK286" si="370">AJ69-AJ244-AJ271-AJ275-AJ279-AJ284</f>
        <v>-7923892.7029912155</v>
      </c>
      <c r="AK286" s="76">
        <f t="shared" si="370"/>
        <v>111326695.02515449</v>
      </c>
    </row>
    <row r="287" spans="1:37" ht="15.75" thickTop="1">
      <c r="A287" s="52"/>
      <c r="B287" s="49">
        <f>+'[4]CBR Model'!BY45-B286</f>
        <v>0</v>
      </c>
      <c r="C287" s="49">
        <f>+'[4]CBR Model'!BZ45-C286</f>
        <v>0</v>
      </c>
      <c r="D287" s="49">
        <f>+'[4]CBR Model'!CA45-D286</f>
        <v>0</v>
      </c>
      <c r="E287" s="49">
        <f>+'[4]CBR Model'!CB45-E286</f>
        <v>0</v>
      </c>
      <c r="F287" s="49">
        <f>+'[4]CBR Model'!CC45-F286</f>
        <v>0</v>
      </c>
      <c r="G287" s="49">
        <f>+'[4]CBR Model'!CD45-G286</f>
        <v>-1.4901161193847656E-8</v>
      </c>
      <c r="H287" s="49">
        <f>+'[4]CBR Model'!CE45-H286</f>
        <v>0</v>
      </c>
      <c r="I287" s="49">
        <f>+'[4]CBR Model'!CF45-I286</f>
        <v>0</v>
      </c>
      <c r="J287" s="49">
        <f>+'[4]CBR Model'!CI45-J286</f>
        <v>0</v>
      </c>
      <c r="K287" s="49">
        <f>+'[4]CBR Model'!CJ45-K286</f>
        <v>0</v>
      </c>
      <c r="L287" s="49">
        <f>+'[4]CBR Model'!CK45-L286</f>
        <v>0</v>
      </c>
      <c r="M287" s="49">
        <f>+'[4]CBR Model'!CL45-M286</f>
        <v>0</v>
      </c>
      <c r="N287" s="49">
        <f>+'[4]CBR Model'!CM45-N286</f>
        <v>0</v>
      </c>
      <c r="O287" s="49">
        <f>+'[4]CBR Model'!CN45-O286</f>
        <v>0</v>
      </c>
      <c r="P287" s="49">
        <f>+'[4]CBR Model'!CO45-P286</f>
        <v>0</v>
      </c>
      <c r="Q287" s="49">
        <f>+'[4]CBR Model'!CP45-Q286</f>
        <v>0</v>
      </c>
      <c r="R287" s="49">
        <f>+'[4]CBR Model'!CQ45-R286</f>
        <v>0</v>
      </c>
      <c r="S287" s="79">
        <f>+'[4]EOP Adj Summary'!$E$48-S286</f>
        <v>0</v>
      </c>
      <c r="T287" s="79">
        <f>+'[4]EOP Adj Summary'!$F$48-T286</f>
        <v>0</v>
      </c>
      <c r="U287" s="79">
        <f>+'[4]EOP Adj Summary'!$G$48-U286</f>
        <v>0</v>
      </c>
      <c r="V287" s="79">
        <f>+'[4]EOP Adj Summary'!$H$48-V286</f>
        <v>0</v>
      </c>
      <c r="W287" s="79">
        <f>+'[4]EOP Adj Summary'!$I$48-W286</f>
        <v>0</v>
      </c>
      <c r="X287" s="79">
        <f>+'[4]ERF Adj Summary'!E48-X286</f>
        <v>0</v>
      </c>
      <c r="Y287" s="79">
        <f>+'[4]ERF Adj Summary'!F48-Y286</f>
        <v>0</v>
      </c>
      <c r="Z287" s="79">
        <f>+'[4]ERF Adj Summary'!G48-Z286</f>
        <v>0</v>
      </c>
      <c r="AA287" s="79">
        <f>+'[4]ERF Adj Summary'!H48-AA286</f>
        <v>0</v>
      </c>
      <c r="AB287" s="79">
        <f>+'[4]ERF Adj Summary'!I48-AB286</f>
        <v>0</v>
      </c>
      <c r="AC287" s="79">
        <f>+'[4]ERF Adj Summary'!J48-AC286</f>
        <v>0</v>
      </c>
      <c r="AD287" s="79">
        <f>+'[4]ERF Adj Summary'!K48-AD286</f>
        <v>0</v>
      </c>
      <c r="AE287" s="79">
        <f>+'[4]ERF Adj Summary'!L48-AE286</f>
        <v>1.1175870895385742E-8</v>
      </c>
      <c r="AF287" s="79">
        <f>+'[4]ERF Adj Summary'!M48-AF286</f>
        <v>1.4901161193847656E-7</v>
      </c>
      <c r="AG287" s="122">
        <f>+'[4]Remove Non-ERF'!$C$40-AG286</f>
        <v>1.1897645890712738E-7</v>
      </c>
      <c r="AH287" s="79">
        <f>+'[4]Remove Non-ERF'!$D$40-AH286</f>
        <v>0</v>
      </c>
      <c r="AI287" s="122">
        <f>+'[4]Remove Non-ERF'!$E$40-AI286</f>
        <v>0</v>
      </c>
      <c r="AJ287" s="79">
        <f>+'[4]ERF Main Summary'!J45-AJ286</f>
        <v>6.1467289924621582E-8</v>
      </c>
      <c r="AK287" s="79">
        <f>+'[4]ERF Main Summary'!K45-AK286</f>
        <v>2.2351741790771484E-7</v>
      </c>
    </row>
    <row r="288" spans="1:37">
      <c r="A288" s="52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</sheetData>
  <conditionalFormatting sqref="B1:P1 AD1:AK1">
    <cfRule type="cellIs" dxfId="39" priority="53" operator="notEqual">
      <formula>0</formula>
    </cfRule>
    <cfRule type="cellIs" dxfId="38" priority="54" operator="equal">
      <formula>0</formula>
    </cfRule>
  </conditionalFormatting>
  <conditionalFormatting sqref="R1">
    <cfRule type="cellIs" dxfId="37" priority="39" operator="notEqual">
      <formula>0</formula>
    </cfRule>
    <cfRule type="cellIs" dxfId="36" priority="40" operator="equal">
      <formula>0</formula>
    </cfRule>
  </conditionalFormatting>
  <conditionalFormatting sqref="B1:Q1">
    <cfRule type="cellIs" dxfId="35" priority="37" operator="notEqual">
      <formula>0</formula>
    </cfRule>
    <cfRule type="cellIs" dxfId="34" priority="38" operator="equal">
      <formula>0</formula>
    </cfRule>
  </conditionalFormatting>
  <conditionalFormatting sqref="A1">
    <cfRule type="cellIs" dxfId="33" priority="45" operator="notEqual">
      <formula>0</formula>
    </cfRule>
    <cfRule type="cellIs" dxfId="32" priority="46" operator="equal">
      <formula>0</formula>
    </cfRule>
  </conditionalFormatting>
  <conditionalFormatting sqref="S1:U1">
    <cfRule type="cellIs" dxfId="31" priority="35" operator="notEqual">
      <formula>0</formula>
    </cfRule>
    <cfRule type="cellIs" dxfId="30" priority="36" operator="equal">
      <formula>0</formula>
    </cfRule>
  </conditionalFormatting>
  <conditionalFormatting sqref="S1:U1">
    <cfRule type="cellIs" dxfId="29" priority="33" operator="notEqual">
      <formula>0</formula>
    </cfRule>
    <cfRule type="cellIs" dxfId="28" priority="34" operator="equal">
      <formula>0</formula>
    </cfRule>
  </conditionalFormatting>
  <conditionalFormatting sqref="W1">
    <cfRule type="cellIs" dxfId="27" priority="31" operator="notEqual">
      <formula>0</formula>
    </cfRule>
    <cfRule type="cellIs" dxfId="26" priority="32" operator="equal">
      <formula>0</formula>
    </cfRule>
  </conditionalFormatting>
  <conditionalFormatting sqref="AC1">
    <cfRule type="cellIs" dxfId="25" priority="23" operator="notEqual">
      <formula>0</formula>
    </cfRule>
    <cfRule type="cellIs" dxfId="24" priority="24" operator="equal">
      <formula>0</formula>
    </cfRule>
  </conditionalFormatting>
  <conditionalFormatting sqref="V1">
    <cfRule type="cellIs" dxfId="23" priority="29" operator="notEqual">
      <formula>0</formula>
    </cfRule>
    <cfRule type="cellIs" dxfId="22" priority="30" operator="equal">
      <formula>0</formula>
    </cfRule>
  </conditionalFormatting>
  <conditionalFormatting sqref="AC1">
    <cfRule type="cellIs" dxfId="21" priority="21" operator="notEqual">
      <formula>0</formula>
    </cfRule>
    <cfRule type="cellIs" dxfId="20" priority="22" operator="equal">
      <formula>0</formula>
    </cfRule>
  </conditionalFormatting>
  <conditionalFormatting sqref="AB1">
    <cfRule type="cellIs" dxfId="19" priority="19" operator="notEqual">
      <formula>0</formula>
    </cfRule>
    <cfRule type="cellIs" dxfId="18" priority="20" operator="equal">
      <formula>0</formula>
    </cfRule>
  </conditionalFormatting>
  <conditionalFormatting sqref="AB1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X1">
    <cfRule type="cellIs" dxfId="15" priority="15" operator="notEqual">
      <formula>0</formula>
    </cfRule>
    <cfRule type="cellIs" dxfId="14" priority="16" operator="equal">
      <formula>0</formula>
    </cfRule>
  </conditionalFormatting>
  <conditionalFormatting sqref="X1">
    <cfRule type="cellIs" dxfId="13" priority="13" operator="notEqual">
      <formula>0</formula>
    </cfRule>
    <cfRule type="cellIs" dxfId="12" priority="14" operator="equal">
      <formula>0</formula>
    </cfRule>
  </conditionalFormatting>
  <conditionalFormatting sqref="AA1">
    <cfRule type="cellIs" dxfId="11" priority="9" operator="notEqual">
      <formula>0</formula>
    </cfRule>
    <cfRule type="cellIs" dxfId="10" priority="10" operator="equal">
      <formula>0</formula>
    </cfRule>
  </conditionalFormatting>
  <conditionalFormatting sqref="Z1">
    <cfRule type="cellIs" dxfId="9" priority="7" operator="notEqual">
      <formula>0</formula>
    </cfRule>
    <cfRule type="cellIs" dxfId="8" priority="8" operator="equal">
      <formula>0</formula>
    </cfRule>
  </conditionalFormatting>
  <conditionalFormatting sqref="AA1">
    <cfRule type="cellIs" dxfId="7" priority="11" operator="notEqual">
      <formula>0</formula>
    </cfRule>
    <cfRule type="cellIs" dxfId="6" priority="12" operator="equal">
      <formula>0</formula>
    </cfRule>
  </conditionalFormatting>
  <conditionalFormatting sqref="Z1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Y1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Y1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11" sqref="G11"/>
    </sheetView>
  </sheetViews>
  <sheetFormatPr defaultColWidth="8.85546875" defaultRowHeight="15"/>
  <cols>
    <col min="1" max="1" width="14" style="100" bestFit="1" customWidth="1"/>
    <col min="2" max="2" width="40.85546875" style="100" bestFit="1" customWidth="1"/>
    <col min="3" max="4" width="8.85546875" style="100"/>
    <col min="5" max="5" width="11" style="100" bestFit="1" customWidth="1"/>
    <col min="6" max="6" width="27.28515625" style="100" bestFit="1" customWidth="1"/>
    <col min="7" max="7" width="20.28515625" style="99" bestFit="1" customWidth="1"/>
    <col min="8" max="8" width="11" style="62" bestFit="1" customWidth="1"/>
    <col min="9" max="16384" width="8.85546875" style="62"/>
  </cols>
  <sheetData>
    <row r="1" spans="1:8">
      <c r="A1" s="114" t="s">
        <v>156</v>
      </c>
      <c r="B1" s="114"/>
      <c r="C1" s="102"/>
      <c r="D1" s="102"/>
      <c r="E1" s="114" t="s">
        <v>155</v>
      </c>
      <c r="F1" s="114"/>
      <c r="G1" s="113"/>
    </row>
    <row r="2" spans="1:8">
      <c r="A2" s="112" t="s">
        <v>154</v>
      </c>
      <c r="B2" s="112" t="s">
        <v>114</v>
      </c>
      <c r="C2" s="102"/>
      <c r="D2" s="102"/>
      <c r="E2" s="111" t="s">
        <v>140</v>
      </c>
      <c r="F2" s="111" t="s">
        <v>114</v>
      </c>
      <c r="G2" s="110" t="s">
        <v>153</v>
      </c>
    </row>
    <row r="3" spans="1:8">
      <c r="A3" s="104" t="s">
        <v>152</v>
      </c>
      <c r="B3" s="104" t="s">
        <v>114</v>
      </c>
      <c r="C3" s="102"/>
      <c r="D3" s="102"/>
      <c r="E3" s="109" t="s">
        <v>151</v>
      </c>
      <c r="F3" s="109" t="s">
        <v>150</v>
      </c>
      <c r="G3" s="108">
        <v>27645660.73</v>
      </c>
      <c r="H3" s="107">
        <f>+G3</f>
        <v>27645660.73</v>
      </c>
    </row>
    <row r="4" spans="1:8">
      <c r="A4" s="104" t="s">
        <v>149</v>
      </c>
      <c r="B4" s="104" t="s">
        <v>114</v>
      </c>
      <c r="C4" s="102"/>
      <c r="D4" s="102"/>
      <c r="E4" s="109" t="s">
        <v>148</v>
      </c>
      <c r="F4" s="109" t="s">
        <v>147</v>
      </c>
      <c r="G4" s="108">
        <v>12561008.23</v>
      </c>
    </row>
    <row r="5" spans="1:8">
      <c r="A5" s="104" t="s">
        <v>146</v>
      </c>
      <c r="B5" s="104" t="s">
        <v>114</v>
      </c>
      <c r="C5" s="102"/>
      <c r="D5" s="102"/>
      <c r="E5" s="109" t="s">
        <v>145</v>
      </c>
      <c r="F5" s="109" t="s">
        <v>144</v>
      </c>
      <c r="G5" s="108">
        <v>965816.29</v>
      </c>
    </row>
    <row r="6" spans="1:8">
      <c r="A6" s="104" t="s">
        <v>143</v>
      </c>
      <c r="B6" s="104" t="s">
        <v>114</v>
      </c>
      <c r="C6" s="102"/>
      <c r="D6" s="102"/>
      <c r="E6" s="109" t="s">
        <v>142</v>
      </c>
      <c r="F6" s="109" t="s">
        <v>141</v>
      </c>
      <c r="G6" s="108">
        <v>1100111.02</v>
      </c>
    </row>
    <row r="7" spans="1:8">
      <c r="A7" s="104" t="s">
        <v>140</v>
      </c>
      <c r="B7" s="104" t="s">
        <v>114</v>
      </c>
      <c r="C7" s="102"/>
      <c r="D7" s="102"/>
      <c r="E7" s="109" t="s">
        <v>139</v>
      </c>
      <c r="F7" s="109" t="s">
        <v>138</v>
      </c>
      <c r="G7" s="108">
        <v>65109.31</v>
      </c>
      <c r="H7" s="107">
        <f>SUM(G4:G7)</f>
        <v>14692044.85</v>
      </c>
    </row>
    <row r="8" spans="1:8">
      <c r="A8" s="104" t="s">
        <v>137</v>
      </c>
      <c r="B8" s="104" t="s">
        <v>114</v>
      </c>
      <c r="C8" s="102"/>
      <c r="D8" s="102"/>
      <c r="E8" s="109" t="s">
        <v>136</v>
      </c>
      <c r="F8" s="109" t="s">
        <v>135</v>
      </c>
      <c r="G8" s="108">
        <v>349330.03</v>
      </c>
    </row>
    <row r="9" spans="1:8">
      <c r="A9" s="104" t="s">
        <v>134</v>
      </c>
      <c r="B9" s="104" t="s">
        <v>133</v>
      </c>
      <c r="C9" s="102"/>
      <c r="D9" s="102"/>
      <c r="E9" s="109" t="s">
        <v>132</v>
      </c>
      <c r="F9" s="109" t="s">
        <v>131</v>
      </c>
      <c r="G9" s="108">
        <v>860869.22</v>
      </c>
      <c r="H9" s="107">
        <f>SUM(G8:G9)</f>
        <v>1210199.25</v>
      </c>
    </row>
    <row r="10" spans="1:8">
      <c r="A10" s="104" t="s">
        <v>130</v>
      </c>
      <c r="B10" s="104" t="s">
        <v>114</v>
      </c>
      <c r="C10" s="102"/>
      <c r="D10" s="102"/>
      <c r="E10" s="109"/>
      <c r="F10" s="109"/>
      <c r="G10" s="108"/>
      <c r="H10" s="107"/>
    </row>
    <row r="11" spans="1:8">
      <c r="A11" s="104" t="s">
        <v>129</v>
      </c>
      <c r="B11" s="104" t="s">
        <v>114</v>
      </c>
      <c r="C11" s="102"/>
      <c r="D11" s="102"/>
      <c r="E11" s="109" t="s">
        <v>128</v>
      </c>
      <c r="F11" s="109" t="s">
        <v>127</v>
      </c>
      <c r="G11" s="108">
        <v>337358.42</v>
      </c>
      <c r="H11" s="107">
        <f>+G11</f>
        <v>337358.42</v>
      </c>
    </row>
    <row r="12" spans="1:8">
      <c r="A12" s="104" t="s">
        <v>126</v>
      </c>
      <c r="B12" s="104" t="s">
        <v>114</v>
      </c>
      <c r="C12" s="102"/>
      <c r="D12" s="102"/>
      <c r="E12" s="106" t="s">
        <v>125</v>
      </c>
      <c r="F12" s="106" t="s">
        <v>114</v>
      </c>
      <c r="G12" s="105">
        <v>43885263.25</v>
      </c>
    </row>
    <row r="13" spans="1:8">
      <c r="A13" s="104" t="s">
        <v>124</v>
      </c>
      <c r="B13" s="104" t="s">
        <v>123</v>
      </c>
      <c r="C13" s="102"/>
      <c r="D13" s="102"/>
      <c r="E13" s="102"/>
      <c r="F13" s="102" t="s">
        <v>122</v>
      </c>
      <c r="G13" s="101">
        <f>+'[4]CBR Model'!$X$22+'[4]CBR Model'!$X$23</f>
        <v>43885263.250000007</v>
      </c>
    </row>
    <row r="14" spans="1:8">
      <c r="A14" s="104" t="s">
        <v>121</v>
      </c>
      <c r="B14" s="104" t="s">
        <v>114</v>
      </c>
      <c r="C14" s="102"/>
      <c r="D14" s="102"/>
      <c r="E14" s="102"/>
      <c r="F14" s="102"/>
      <c r="G14" s="101">
        <f>+G13-G12</f>
        <v>0</v>
      </c>
    </row>
    <row r="15" spans="1:8">
      <c r="A15" s="104" t="s">
        <v>120</v>
      </c>
      <c r="B15" s="104" t="s">
        <v>114</v>
      </c>
      <c r="C15" s="102"/>
      <c r="D15" s="102"/>
      <c r="E15" s="102"/>
      <c r="F15" s="102"/>
      <c r="G15" s="101"/>
    </row>
    <row r="16" spans="1:8">
      <c r="A16" s="104" t="s">
        <v>119</v>
      </c>
      <c r="B16" s="104" t="s">
        <v>114</v>
      </c>
      <c r="C16" s="102"/>
      <c r="D16" s="102"/>
      <c r="E16" s="102"/>
      <c r="F16" s="102"/>
      <c r="G16" s="101"/>
    </row>
    <row r="17" spans="1:7">
      <c r="A17" s="104" t="s">
        <v>118</v>
      </c>
      <c r="B17" s="104" t="s">
        <v>117</v>
      </c>
      <c r="C17" s="102"/>
      <c r="D17" s="102"/>
      <c r="E17" s="102"/>
      <c r="F17" s="102"/>
      <c r="G17" s="101"/>
    </row>
    <row r="18" spans="1:7">
      <c r="A18" s="104" t="s">
        <v>116</v>
      </c>
      <c r="B18" s="104" t="s">
        <v>114</v>
      </c>
      <c r="C18" s="102"/>
      <c r="D18" s="102"/>
      <c r="E18" s="102"/>
      <c r="F18" s="102"/>
      <c r="G18" s="101"/>
    </row>
    <row r="19" spans="1:7">
      <c r="A19" s="103" t="s">
        <v>115</v>
      </c>
      <c r="B19" s="103" t="s">
        <v>114</v>
      </c>
      <c r="C19" s="102"/>
      <c r="D19" s="102"/>
      <c r="E19" s="102"/>
      <c r="F19" s="102"/>
      <c r="G19" s="101"/>
    </row>
    <row r="20" spans="1:7">
      <c r="D20" s="102"/>
      <c r="E20" s="102"/>
      <c r="F20" s="102"/>
      <c r="G20" s="10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E9E669-9131-4FBB-9B4D-6D4246A3FEC3}"/>
</file>

<file path=customXml/itemProps2.xml><?xml version="1.0" encoding="utf-8"?>
<ds:datastoreItem xmlns:ds="http://schemas.openxmlformats.org/officeDocument/2006/customXml" ds:itemID="{7E28E9C6-EF2E-4587-80DB-214E54E55131}"/>
</file>

<file path=customXml/itemProps3.xml><?xml version="1.0" encoding="utf-8"?>
<ds:datastoreItem xmlns:ds="http://schemas.openxmlformats.org/officeDocument/2006/customXml" ds:itemID="{A74ACE56-994E-48EE-9D66-5B6F18895D6B}"/>
</file>

<file path=customXml/itemProps4.xml><?xml version="1.0" encoding="utf-8"?>
<ds:datastoreItem xmlns:ds="http://schemas.openxmlformats.org/officeDocument/2006/customXml" ds:itemID="{DEDC60AF-069E-4116-A101-CB945B686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0618</vt:lpstr>
      <vt:lpstr>0618 Adj Detail</vt:lpstr>
      <vt:lpstr>line 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SFree</cp:lastModifiedBy>
  <dcterms:created xsi:type="dcterms:W3CDTF">2016-01-27T17:22:05Z</dcterms:created>
  <dcterms:modified xsi:type="dcterms:W3CDTF">2018-11-07T21:25:42Z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NEW-PSE-WP-SEF-6.03G-IncStmt by FERC-Jun18CBR.xlsx</vt:lpwstr>
  </property>
  <property fmtid="{D5CDD505-2E9C-101B-9397-08002B2CF9AE}" pid="3" name="ContentTypeId">
    <vt:lpwstr>0x0101006E56B4D1795A2E4DB2F0B01679ED314A003788A88BAE311849B18973A6AC2E559A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