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achary.Harris\Washington\2024 MYRP\"/>
    </mc:Choice>
  </mc:AlternateContent>
  <xr:revisionPtr revIDLastSave="0" documentId="8_{486806C2-4868-4E57-980C-C46D23AD3BE1}" xr6:coauthVersionLast="47" xr6:coauthVersionMax="47" xr10:uidLastSave="{00000000-0000-0000-0000-000000000000}"/>
  <bookViews>
    <workbookView xWindow="-120" yWindow="-120" windowWidth="38640" windowHeight="21240" tabRatio="801" activeTab="7" xr2:uid="{AAB18C2D-031F-428A-A896-87F6E3016834}"/>
  </bookViews>
  <sheets>
    <sheet name="ZLH-9 COVID-19 Rate Change" sheetId="3" r:id="rId1"/>
    <sheet name="ZLH-9 Effect COVID-19 Avg. Bill" sheetId="4" r:id="rId2"/>
    <sheet name="ZLH-9 UTC Fees Rate Change" sheetId="9" r:id="rId3"/>
    <sheet name="ZLH-9 Effect UTC Fees Avg. Bill" sheetId="10" r:id="rId4"/>
    <sheet name="ZLH-9 Rate Case Rate Change" sheetId="11" r:id="rId5"/>
    <sheet name="ZLH-9 Overall Avg. Bill" sheetId="13" r:id="rId6"/>
    <sheet name="ZLH-9 Effect Rate Case Avg Bill" sheetId="12" r:id="rId7"/>
    <sheet name="ZLH-9 Overall Table" sheetId="1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0">#REF!</definedName>
    <definedName name="\a">#REF!</definedName>
    <definedName name="\b">#REF!</definedName>
    <definedName name="\bb" localSheetId="0">'[1]Input Data'!$C$181</definedName>
    <definedName name="\bb">'[2]Input Data'!$C$181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 localSheetId="0">'[1]Input Data'!#REF!</definedName>
    <definedName name="\zzz">'[2]Input Data'!#REF!</definedName>
    <definedName name="___apr99">'[3]185'!#REF!</definedName>
    <definedName name="___re22">'[4]St.of Op. '!$B$807:$N$817</definedName>
    <definedName name="___y1212">[4]Actual.Rev!$C$1036:$O$1049</definedName>
    <definedName name="__apr98">[5]Detail!$B$822:$N$832</definedName>
    <definedName name="__aug98">[6]Detail!$C$280:$K$285</definedName>
    <definedName name="__Aug99">[7]Detail!$B$1198:$N$1212</definedName>
    <definedName name="__dec98">[6]Detail!$C$310:$K$315</definedName>
    <definedName name="__dec99">[7]Detail!$B$1265:$N$1324</definedName>
    <definedName name="__feb98">[5]Detail!$B$796:$I$806</definedName>
    <definedName name="__FEB99">'[8]185'!#REF!</definedName>
    <definedName name="__jan98">[5]Detail!$B$783:$N$793</definedName>
    <definedName name="__jan99">'[8]185'!#REF!</definedName>
    <definedName name="__jul98">[6]Detail!$C$271:$K$276</definedName>
    <definedName name="__jul99">[7]Detail!$B$1180:$N$1194</definedName>
    <definedName name="__jun98">[5]Detail!$B$848:$N$859</definedName>
    <definedName name="__mar98">[5]Detail!$B$809:$N$819</definedName>
    <definedName name="__MAR99">'[8]185'!#REF!</definedName>
    <definedName name="__may98">[5]Detail!$B$835:$N$845</definedName>
    <definedName name="__may99">'[8]185'!#REF!</definedName>
    <definedName name="__nov98">[6]Detail!$C$303:$K$308</definedName>
    <definedName name="__nov99">[7]Detail!$B$1248:$N$1262</definedName>
    <definedName name="__oct98">[6]Detail!$C$296:$K$301</definedName>
    <definedName name="__oct99">[7]Detail!$B$1232:$N$1246</definedName>
    <definedName name="__sep98">[6]Detail!$C$288:$K$293</definedName>
    <definedName name="__sep99">[7]Detail!$B$1215:$N$1229</definedName>
    <definedName name="_12_91" localSheetId="0">#REF!</definedName>
    <definedName name="_12_91">#REF!</definedName>
    <definedName name="_1994DD" localSheetId="0">#REF!</definedName>
    <definedName name="_1994DD">#REF!</definedName>
    <definedName name="_228" localSheetId="0">'[9]Interest Rates'!#REF!</definedName>
    <definedName name="_228">'[10]Interest Rates'!#REF!</definedName>
    <definedName name="_230" localSheetId="0">'[9]Interest Rates'!#REF!</definedName>
    <definedName name="_230">'[10]Interest Rates'!#REF!</definedName>
    <definedName name="_244" localSheetId="0">'[11]Int Rates'!#REF!</definedName>
    <definedName name="_244">'[12]Int Rates'!#REF!</definedName>
    <definedName name="_246" localSheetId="0">'[11]Int Rates'!#REF!</definedName>
    <definedName name="_246">'[12]Int Rates'!#REF!</definedName>
    <definedName name="_4000" localSheetId="0">#REF!</definedName>
    <definedName name="_4000">#REF!</definedName>
    <definedName name="_403" localSheetId="0">#REF!</definedName>
    <definedName name="_403">#REF!</definedName>
    <definedName name="_4030" localSheetId="0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pr99" localSheetId="0">'[13]185'!#REF!</definedName>
    <definedName name="_AUG92" localSheetId="0">#REF!</definedName>
    <definedName name="_AUG92">#REF!</definedName>
    <definedName name="_DEC91">#REF!</definedName>
    <definedName name="_JUL92" localSheetId="0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re22" localSheetId="0">'[14]St.of Op. '!$B$807:$N$817</definedName>
    <definedName name="_SEP92" localSheetId="0">#REF!</definedName>
    <definedName name="_SEP92">#REF!</definedName>
    <definedName name="_WA321">#REF!</definedName>
    <definedName name="_WA324">#REF!</definedName>
    <definedName name="_WA325">#REF!</definedName>
    <definedName name="_y1212" localSheetId="0">[14]Actual.Rev!$C$1036:$O$1049</definedName>
    <definedName name="AGREE" localSheetId="0">[15]SETUP!#REF!</definedName>
    <definedName name="AGREE">[16]SETUP!#REF!</definedName>
    <definedName name="alc" localSheetId="0">[17]SETUP!#REF!</definedName>
    <definedName name="alc">[18]SETUP!#REF!</definedName>
    <definedName name="ALCOA1" localSheetId="0">[15]SETUP!#REF!</definedName>
    <definedName name="ALCOA1">[16]SETUP!#REF!</definedName>
    <definedName name="ALCOA2" localSheetId="0">[15]SETUP!#REF!</definedName>
    <definedName name="ALCOA2">[16]SETUP!#REF!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[19]SETUP!#REF!</definedName>
    <definedName name="C_" localSheetId="0">#REF!</definedName>
    <definedName name="C_">#REF!</definedName>
    <definedName name="canadian_toll_DataTable" localSheetId="0">#REF!</definedName>
    <definedName name="canadian_toll_DataTable">#REF!</definedName>
    <definedName name="Canadian_tolls_DataTable" localSheetId="0">#REF!</definedName>
    <definedName name="Canadian_tolls_DataTable">#REF!</definedName>
    <definedName name="CAP" localSheetId="0">'[20]Int Rates'!#REF!</definedName>
    <definedName name="CAP">'[20]Int Rates'!#REF!</definedName>
    <definedName name="CENTRAL_STORES" localSheetId="0">#REF!</definedName>
    <definedName name="CENTRAL_STORES">#REF!</definedName>
    <definedName name="Citygate_all_monts_DataTable" localSheetId="0">#REF!</definedName>
    <definedName name="Citygate_all_monts_DataTable">#REF!</definedName>
    <definedName name="Citygate_DataTable" localSheetId="0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>[19]SETUP!#REF!</definedName>
    <definedName name="Daily_Flow_DataTable" localSheetId="0">#REF!</definedName>
    <definedName name="Daily_Flow_DataTable">#REF!</definedName>
    <definedName name="Data">'[21]Section 7 Storage History'!$D$7:$W$102</definedName>
    <definedName name="_xlnm.Database" localSheetId="0">#REF!</definedName>
    <definedName name="_xlnm.Database">#REF!</definedName>
    <definedName name="Database_MI">#REF!</definedName>
    <definedName name="DATE">#REF!</definedName>
    <definedName name="DAY">[19]SETUP!#REF!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'[22]New FERC Int. Rates'!$A$44:$C$55</definedName>
    <definedName name="FERCINT06">'[22]New FERC Int. Rates'!$A$56:$C$67</definedName>
    <definedName name="FERCINT07" localSheetId="0">'[23]New FERC Int. Rates'!$A$68:$C$79</definedName>
    <definedName name="FERCINT07">'[24]New FERC Int. Rates'!$A$68:$C$79</definedName>
    <definedName name="FERCINT08" localSheetId="0">'[23]New FERC Int. Rates'!$A$80:$C$94</definedName>
    <definedName name="FERCINT08">'[24]New FERC Int. Rates'!$A$80:$C$94</definedName>
    <definedName name="FERCINT09" localSheetId="0">'[23]New FERC Int. Rates'!$A$95:$C$106</definedName>
    <definedName name="FERCINT09">'[24]New FERC Int. Rates'!$A$95:$C$106</definedName>
    <definedName name="FERCINT10">'[22]New FERC Int. Rates'!$A$107:$C$118</definedName>
    <definedName name="FERCINTRATE" localSheetId="0">'[23]New FERC Int. Rates'!$A$5:$C$10</definedName>
    <definedName name="FERCINTRATE">'[24]New FERC Int. Rates'!$A$5:$C$10</definedName>
    <definedName name="FERCINTRATE02" localSheetId="0">'[23]New FERC Int. Rates'!$A$11:$C$22</definedName>
    <definedName name="FERCINTRATE02">'[24]New FERC Int. Rates'!$A$11:$C$22</definedName>
    <definedName name="FERCINTRATE03">'[22]New FERC Int. Rates'!$A$23:$C$34</definedName>
    <definedName name="FERCOR" localSheetId="0">#REF!</definedName>
    <definedName name="FERCOR">#REF!</definedName>
    <definedName name="FERCWA" localSheetId="0">#REF!</definedName>
    <definedName name="FERCWA">#REF!</definedName>
    <definedName name="FILE" localSheetId="0">[25]input!$C$4</definedName>
    <definedName name="FILE">[26]input!$C$4</definedName>
    <definedName name="FIT" localSheetId="0">[25]input!$C$16</definedName>
    <definedName name="FIT">[26]input!$C$16</definedName>
    <definedName name="FITRBADJ" localSheetId="0">[25]input!$C$52</definedName>
    <definedName name="FITRBADJ">[26]input!$C$52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>[27]Notes!#REF!</definedName>
    <definedName name="gcnew">[28]Notes!#REF!</definedName>
    <definedName name="GEN_OFFICE" localSheetId="0">#REF!</definedName>
    <definedName name="GEN_OFFICE">#REF!</definedName>
    <definedName name="HOQUIAM_24_HR_A" localSheetId="0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[19]SETUP!#REF!</definedName>
    <definedName name="ID" localSheetId="0">'[29]JTS-5 S1p1'!#REF!</definedName>
    <definedName name="ID">'[30]JTS-5 S1p1'!#REF!</definedName>
    <definedName name="IMPORT" localSheetId="0">#REF!</definedName>
    <definedName name="IMPORT">#REF!</definedName>
    <definedName name="INCOMETAX" localSheetId="0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 localSheetId="0">'[31]Interest Rates'!$A$231:$C$245</definedName>
    <definedName name="INTCY08">'[32]Interest Rates'!$A$231:$C$245</definedName>
    <definedName name="IntCY09" localSheetId="0">'[33]Interest Rates-new amort'!$A$246:$C$267</definedName>
    <definedName name="IntCY09">'[34]Interest Rates-new amort'!$A$246:$C$267</definedName>
    <definedName name="intdate">'[35]Interest Rates'!$A$5:$C$159</definedName>
    <definedName name="InterestDuringAmort">#REF!</definedName>
    <definedName name="INTERSTATE" localSheetId="0">#REF!</definedName>
    <definedName name="INTERSTATE">#REF!</definedName>
    <definedName name="INTFY05">'[22]Int Rates DO NOT USE'!$A$176:$C$187</definedName>
    <definedName name="INTFY06">'[22]Int Rates DO NOT USE'!$A$188:$C$199</definedName>
    <definedName name="INTFY07" localSheetId="0">'[31]Interest Rates'!$A$218:$C$230</definedName>
    <definedName name="INTFY07">'[32]Interest Rates'!$A$218:$C$230</definedName>
    <definedName name="JANSEP">#N/A</definedName>
    <definedName name="jjjj" localSheetId="0">'[14]Actual therms'!#REF!</definedName>
    <definedName name="jjjj">'[4]Actual therms'!#REF!</definedName>
    <definedName name="jjjjjjjjj" localSheetId="0">'[14]Actual therms'!#REF!</definedName>
    <definedName name="jjjjjjjjj">'[4]Actual therms'!#REF!</definedName>
    <definedName name="JRS" localSheetId="0">#REF!</definedName>
    <definedName name="JRS">#REF!</definedName>
    <definedName name="july_int_rate" localSheetId="0">'[36]July Int Rate for Amort'!$B$17</definedName>
    <definedName name="july_int_rate">'[37]July Int Rate for Amort'!$B$17</definedName>
    <definedName name="kkkkkk" localSheetId="0">[14]Bills!#REF!</definedName>
    <definedName name="kkkkkk">[4]Bills!#REF!</definedName>
    <definedName name="LEGEND" localSheetId="0">#REF!</definedName>
    <definedName name="LEGEND">#REF!</definedName>
    <definedName name="llllll" localSheetId="0">[14]Bills!#REF!</definedName>
    <definedName name="llllll">[4]Bills!#REF!</definedName>
    <definedName name="M">[19]SETUP!#REF!</definedName>
    <definedName name="M___R" localSheetId="0">#REF!</definedName>
    <definedName name="M___R">#REF!</definedName>
    <definedName name="MACRO">#N/A</definedName>
    <definedName name="MACROS" localSheetId="0">#REF!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[19]SETUP!#REF!</definedName>
    <definedName name="NCT">[19]SETUP!#REF!</definedName>
    <definedName name="new" localSheetId="0">#REF!</definedName>
    <definedName name="new">#REF!</definedName>
    <definedName name="new_int">#REF!</definedName>
    <definedName name="njnjn" localSheetId="0">#REF!</definedName>
    <definedName name="njnjn">#REF!</definedName>
    <definedName name="NN">[19]SETUP!#REF!</definedName>
    <definedName name="nnnnn" localSheetId="0">[14]Bills!#REF!</definedName>
    <definedName name="nnnnn">[4]Bills!#REF!</definedName>
    <definedName name="Oct_07">"INTCY08"</definedName>
    <definedName name="OF">[19]SETUP!#REF!</definedName>
    <definedName name="old_int" localSheetId="0">#REF!</definedName>
    <definedName name="old_int">#REF!</definedName>
    <definedName name="OR" localSheetId="0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 localSheetId="0">[25]input!$C$18</definedName>
    <definedName name="OTI">[26]input!$C$18</definedName>
    <definedName name="OVER">[19]SETUP!#REF!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 localSheetId="0">[25]input!$C$12</definedName>
    <definedName name="PFU">[26]input!$C$12</definedName>
    <definedName name="PGAPeriodVolumes">#REF!</definedName>
    <definedName name="pint3" localSheetId="0">'ZLH-9 COVID-19 Rate Change'!pint3</definedName>
    <definedName name="pint3">[0]!pint3</definedName>
    <definedName name="pint3r" localSheetId="0">'ZLH-9 COVID-19 Rate Change'!pint3r</definedName>
    <definedName name="pint3r">[0]!pint3r</definedName>
    <definedName name="ppopo" localSheetId="0">#REF!</definedName>
    <definedName name="ppopo">#REF!</definedName>
    <definedName name="ppppp" localSheetId="0">#REF!</definedName>
    <definedName name="ppppp">#REF!</definedName>
    <definedName name="PRINT" localSheetId="0">#REF!</definedName>
    <definedName name="PRINT">#REF!</definedName>
    <definedName name="_xlnm.Print_Area" localSheetId="0">'ZLH-9 COVID-19 Rate Change'!$A$1:$E$22</definedName>
    <definedName name="_xlnm.Print_Area" localSheetId="1">'ZLH-9 Effect COVID-19 Avg. Bill'!$A$1:$K$42</definedName>
    <definedName name="Print_Area_MI" localSheetId="0">#REF!</definedName>
    <definedName name="Print_Area_MI">#REF!</definedName>
    <definedName name="print1">[20]!print1</definedName>
    <definedName name="print10" localSheetId="0">'ZLH-9 COVID-19 Rate Change'!print10</definedName>
    <definedName name="print10">[0]!print10</definedName>
    <definedName name="print2">[20]!print2</definedName>
    <definedName name="print3">[20]!print3</definedName>
    <definedName name="pzint3" localSheetId="0">'ZLH-9 COVID-19 Rate Change'!pzint3</definedName>
    <definedName name="pzint3">[0]!pzint3</definedName>
    <definedName name="qqqq" localSheetId="0">#REF!</definedName>
    <definedName name="qqqq">#REF!</definedName>
    <definedName name="QUIT" localSheetId="0">#REF!</definedName>
    <definedName name="QUIT">#REF!</definedName>
    <definedName name="revsens" localSheetId="0">'[38]General Inputs'!$D$10</definedName>
    <definedName name="revsens">'[39]General Inputs'!$D$10</definedName>
    <definedName name="S">[19]SETUP!#REF!</definedName>
    <definedName name="SAVE" localSheetId="0">#REF!</definedName>
    <definedName name="SAVE">#REF!</definedName>
    <definedName name="scenario_2790_DataTable" localSheetId="0">#REF!</definedName>
    <definedName name="scenario_2790_DataTable">#REF!</definedName>
    <definedName name="Sheet1_DataTable" localSheetId="0">#REF!</definedName>
    <definedName name="Sheet1_DataTable">#REF!</definedName>
    <definedName name="Sheet3_DataTable">#REF!</definedName>
    <definedName name="Sheet5_DataTable">#REF!</definedName>
    <definedName name="SSPBILL">'[20]Int Rates'!#REF!</definedName>
    <definedName name="SSPREF">'[20]Int Rates'!#REF!</definedName>
    <definedName name="Storage_DataTable" localSheetId="0">#REF!</definedName>
    <definedName name="Storage_DataTable">#REF!</definedName>
    <definedName name="storage_info_DataTable" localSheetId="0">#REF!</definedName>
    <definedName name="storage_info_DataTable">#REF!</definedName>
    <definedName name="Storage_Inj_DataTable" localSheetId="0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[19]SETUP!#REF!</definedName>
    <definedName name="TAXINT18">'[40]TAX Interest Rates'!$A$10:$C$21</definedName>
    <definedName name="TAXINT19">'[40]TAX Interest Rates'!$A$22:$C$33</definedName>
    <definedName name="TESTPERIOD" localSheetId="0">[25]input!$C$5</definedName>
    <definedName name="TESTPERIOD">[26]input!$C$5</definedName>
    <definedName name="TestPeriodVolumes">#REF!</definedName>
    <definedName name="TITLES" localSheetId="0">#REF!</definedName>
    <definedName name="TITLES">#REF!</definedName>
    <definedName name="TRANSPORT" localSheetId="0">[19]SETUP!#REF!</definedName>
    <definedName name="TRANSPORT">[19]SETUP!#REF!</definedName>
    <definedName name="Transport_DataTable" localSheetId="0">#REF!</definedName>
    <definedName name="Transport_DataTable">#REF!</definedName>
    <definedName name="Transport_Info_DataTable" localSheetId="0">#REF!</definedName>
    <definedName name="Transport_Info_DataTable">#REF!</definedName>
    <definedName name="TRNSPTREV" localSheetId="0">[25]input!$C$51</definedName>
    <definedName name="TRNSPTREV">[26]input!$C$51</definedName>
    <definedName name="VARIANCE" localSheetId="0">#REF!</definedName>
    <definedName name="VARIANCE">#REF!</definedName>
    <definedName name="VARIANCEREVENUE" localSheetId="0">#REF!</definedName>
    <definedName name="VARIANCEREVENUE">#REF!</definedName>
    <definedName name="WA" localSheetId="0">#REF!</definedName>
    <definedName name="WA">#REF!</definedName>
    <definedName name="WA_3_FACTOR">#REF!</definedName>
    <definedName name="WA_CUST">#REF!</definedName>
    <definedName name="WA_PLANT">#REF!</definedName>
    <definedName name="wa_revsens" localSheetId="0">'[38]General Inputs'!$E$10</definedName>
    <definedName name="wa_revsens">'[39]General Inputs'!$E$10</definedName>
    <definedName name="WA320A" localSheetId="0">#REF!</definedName>
    <definedName name="WA320A">#REF!</definedName>
    <definedName name="WACOG" localSheetId="0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0">'ZLH-9 COVID-19 Rate Change'!xyz5</definedName>
    <definedName name="xyz5">#N/A</definedName>
    <definedName name="YAKIMA_24_HR_AV" localSheetId="0">#REF!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3" l="1"/>
  <c r="G40" i="10" l="1"/>
  <c r="G39" i="10"/>
  <c r="G38" i="10"/>
  <c r="G40" i="4"/>
  <c r="G39" i="4"/>
  <c r="G41" i="13"/>
  <c r="G40" i="13"/>
  <c r="G41" i="12"/>
  <c r="G40" i="12"/>
  <c r="G42" i="12"/>
  <c r="I43" i="13"/>
  <c r="G44" i="12" l="1"/>
  <c r="I42" i="13"/>
  <c r="I41" i="13"/>
  <c r="I40" i="13"/>
  <c r="I34" i="13"/>
  <c r="I29" i="13"/>
  <c r="I28" i="13"/>
  <c r="I27" i="13"/>
  <c r="J27" i="13" s="1"/>
  <c r="J30" i="13" s="1"/>
  <c r="I23" i="13"/>
  <c r="I22" i="13"/>
  <c r="I21" i="13"/>
  <c r="I18" i="13"/>
  <c r="J18" i="13" s="1"/>
  <c r="I16" i="13"/>
  <c r="J16" i="13" s="1"/>
  <c r="G42" i="13"/>
  <c r="G44" i="13" s="1"/>
  <c r="G33" i="13"/>
  <c r="G35" i="13" s="1"/>
  <c r="G27" i="13"/>
  <c r="G30" i="13" s="1"/>
  <c r="G22" i="13"/>
  <c r="G21" i="13"/>
  <c r="G18" i="13"/>
  <c r="G16" i="13"/>
  <c r="G11" i="13"/>
  <c r="L10" i="13"/>
  <c r="J10" i="13"/>
  <c r="I41" i="12"/>
  <c r="I42" i="12"/>
  <c r="I43" i="12"/>
  <c r="I40" i="12"/>
  <c r="J40" i="12" s="1"/>
  <c r="I34" i="12"/>
  <c r="I33" i="12"/>
  <c r="J33" i="12" s="1"/>
  <c r="I28" i="12"/>
  <c r="I29" i="12"/>
  <c r="I27" i="12"/>
  <c r="I23" i="12"/>
  <c r="I22" i="12"/>
  <c r="J22" i="12" s="1"/>
  <c r="I21" i="12"/>
  <c r="I18" i="12"/>
  <c r="J18" i="12" s="1"/>
  <c r="I16" i="12"/>
  <c r="J16" i="12" s="1"/>
  <c r="G33" i="12"/>
  <c r="G35" i="12" s="1"/>
  <c r="G27" i="12"/>
  <c r="G30" i="12" s="1"/>
  <c r="G22" i="12"/>
  <c r="G21" i="12"/>
  <c r="G18" i="12"/>
  <c r="G16" i="12"/>
  <c r="G11" i="12"/>
  <c r="L10" i="12"/>
  <c r="J10" i="12"/>
  <c r="J44" i="12" l="1"/>
  <c r="J40" i="13"/>
  <c r="G24" i="13"/>
  <c r="K16" i="13"/>
  <c r="K18" i="13"/>
  <c r="G24" i="12"/>
  <c r="J27" i="12"/>
  <c r="J30" i="12" s="1"/>
  <c r="K30" i="12" s="1"/>
  <c r="J42" i="12"/>
  <c r="J41" i="12"/>
  <c r="J21" i="12"/>
  <c r="J24" i="12" s="1"/>
  <c r="K24" i="12" s="1"/>
  <c r="J42" i="13"/>
  <c r="J33" i="13"/>
  <c r="J35" i="13" s="1"/>
  <c r="K35" i="13" s="1"/>
  <c r="J22" i="13"/>
  <c r="K30" i="13"/>
  <c r="J21" i="13"/>
  <c r="J41" i="13"/>
  <c r="J35" i="12"/>
  <c r="K35" i="12" s="1"/>
  <c r="K16" i="12"/>
  <c r="K18" i="12"/>
  <c r="L18" i="12" l="1"/>
  <c r="H7" i="14" s="1"/>
  <c r="G7" i="14"/>
  <c r="L24" i="12"/>
  <c r="H8" i="14" s="1"/>
  <c r="G8" i="14"/>
  <c r="L30" i="12"/>
  <c r="H9" i="14" s="1"/>
  <c r="G9" i="14"/>
  <c r="L16" i="12"/>
  <c r="H6" i="14" s="1"/>
  <c r="G6" i="14"/>
  <c r="L35" i="12"/>
  <c r="H10" i="14" s="1"/>
  <c r="G10" i="14"/>
  <c r="L35" i="13"/>
  <c r="J10" i="14" s="1"/>
  <c r="I10" i="14"/>
  <c r="J44" i="13"/>
  <c r="K44" i="13" s="1"/>
  <c r="L30" i="13"/>
  <c r="J9" i="14" s="1"/>
  <c r="I9" i="14"/>
  <c r="L18" i="13"/>
  <c r="J7" i="14" s="1"/>
  <c r="I7" i="14"/>
  <c r="L16" i="13"/>
  <c r="J6" i="14" s="1"/>
  <c r="I6" i="14"/>
  <c r="K44" i="12"/>
  <c r="J24" i="13"/>
  <c r="K24" i="13" s="1"/>
  <c r="L44" i="12" l="1"/>
  <c r="H11" i="14" s="1"/>
  <c r="G11" i="14"/>
  <c r="L44" i="13"/>
  <c r="J11" i="14" s="1"/>
  <c r="I11" i="14"/>
  <c r="L24" i="13"/>
  <c r="J8" i="14" s="1"/>
  <c r="I8" i="14"/>
  <c r="H41" i="10"/>
  <c r="H40" i="10"/>
  <c r="H39" i="10"/>
  <c r="H38" i="10"/>
  <c r="I38" i="10" s="1"/>
  <c r="H34" i="10"/>
  <c r="H33" i="10"/>
  <c r="H29" i="10"/>
  <c r="H28" i="10"/>
  <c r="H27" i="10"/>
  <c r="H23" i="10"/>
  <c r="H22" i="10"/>
  <c r="I22" i="10" s="1"/>
  <c r="H21" i="10"/>
  <c r="H18" i="10"/>
  <c r="I18" i="10" s="1"/>
  <c r="H16" i="10"/>
  <c r="G33" i="10"/>
  <c r="G35" i="10" s="1"/>
  <c r="G27" i="10"/>
  <c r="G30" i="10" s="1"/>
  <c r="G22" i="10"/>
  <c r="G21" i="10"/>
  <c r="G18" i="10"/>
  <c r="G16" i="10"/>
  <c r="G11" i="10"/>
  <c r="K10" i="10"/>
  <c r="I10" i="10"/>
  <c r="I40" i="10" l="1"/>
  <c r="I39" i="10"/>
  <c r="I42" i="10" s="1"/>
  <c r="G24" i="10"/>
  <c r="G42" i="10"/>
  <c r="J18" i="10"/>
  <c r="I33" i="10"/>
  <c r="I35" i="10" s="1"/>
  <c r="J35" i="10" s="1"/>
  <c r="I27" i="10"/>
  <c r="I30" i="10" s="1"/>
  <c r="J30" i="10" s="1"/>
  <c r="I16" i="10"/>
  <c r="J16" i="10" s="1"/>
  <c r="I21" i="10"/>
  <c r="I24" i="10" s="1"/>
  <c r="G38" i="4"/>
  <c r="G22" i="4"/>
  <c r="G21" i="4"/>
  <c r="G18" i="4"/>
  <c r="G16" i="4"/>
  <c r="G11" i="4"/>
  <c r="K10" i="4"/>
  <c r="I10" i="4"/>
  <c r="H18" i="4"/>
  <c r="H16" i="4"/>
  <c r="J24" i="10" l="1"/>
  <c r="K24" i="10" s="1"/>
  <c r="F8" i="14" s="1"/>
  <c r="K35" i="10"/>
  <c r="F10" i="14" s="1"/>
  <c r="E10" i="14"/>
  <c r="K30" i="10"/>
  <c r="F9" i="14" s="1"/>
  <c r="E9" i="14"/>
  <c r="K18" i="10"/>
  <c r="F7" i="14" s="1"/>
  <c r="E7" i="14"/>
  <c r="K16" i="10"/>
  <c r="F6" i="14" s="1"/>
  <c r="E6" i="14"/>
  <c r="J42" i="10"/>
  <c r="I18" i="4"/>
  <c r="J18" i="4" s="1"/>
  <c r="I16" i="4"/>
  <c r="J16" i="4" s="1"/>
  <c r="G42" i="4"/>
  <c r="G24" i="4"/>
  <c r="G33" i="4"/>
  <c r="G35" i="4" s="1"/>
  <c r="G27" i="4"/>
  <c r="G30" i="4" s="1"/>
  <c r="K16" i="4" l="1"/>
  <c r="D6" i="14" s="1"/>
  <c r="C6" i="14"/>
  <c r="K18" i="4"/>
  <c r="D7" i="14" s="1"/>
  <c r="C7" i="14"/>
  <c r="E8" i="14"/>
  <c r="K42" i="10"/>
  <c r="F11" i="14" s="1"/>
  <c r="E11" i="14"/>
  <c r="H21" i="4"/>
  <c r="I21" i="4" s="1"/>
  <c r="H23" i="4"/>
  <c r="H22" i="4"/>
  <c r="I22" i="4" l="1"/>
  <c r="I24" i="4"/>
  <c r="J24" i="4" s="1"/>
  <c r="K24" i="4" l="1"/>
  <c r="D8" i="14" s="1"/>
  <c r="C8" i="14"/>
  <c r="H27" i="4"/>
  <c r="I27" i="4" s="1"/>
  <c r="H28" i="4"/>
  <c r="H29" i="4"/>
  <c r="I30" i="4" l="1"/>
  <c r="J30" i="4" s="1"/>
  <c r="H38" i="4"/>
  <c r="I38" i="4" s="1"/>
  <c r="H39" i="4"/>
  <c r="I39" i="4" s="1"/>
  <c r="H41" i="4"/>
  <c r="H40" i="4"/>
  <c r="I40" i="4" s="1"/>
  <c r="H33" i="4"/>
  <c r="I33" i="4" s="1"/>
  <c r="H34" i="4"/>
  <c r="K30" i="4" l="1"/>
  <c r="D9" i="14" s="1"/>
  <c r="C9" i="14"/>
  <c r="I35" i="4"/>
  <c r="J35" i="4" s="1"/>
  <c r="I42" i="4"/>
  <c r="J42" i="4" s="1"/>
  <c r="K42" i="4" l="1"/>
  <c r="D11" i="14" s="1"/>
  <c r="C11" i="14"/>
  <c r="K35" i="4"/>
  <c r="D10" i="14" s="1"/>
  <c r="C10" i="14"/>
</calcChain>
</file>

<file path=xl/sharedStrings.xml><?xml version="1.0" encoding="utf-8"?>
<sst xmlns="http://schemas.openxmlformats.org/spreadsheetml/2006/main" count="373" uniqueCount="106">
  <si>
    <t>Description</t>
  </si>
  <si>
    <t>Current</t>
  </si>
  <si>
    <t>Proposed</t>
  </si>
  <si>
    <t>503</t>
  </si>
  <si>
    <t>504</t>
  </si>
  <si>
    <t>Cascade Natural Gas Corporation</t>
  </si>
  <si>
    <t>State of Washington</t>
  </si>
  <si>
    <t>Per Therm</t>
  </si>
  <si>
    <t>Line</t>
  </si>
  <si>
    <t>Rate</t>
  </si>
  <si>
    <t>No.</t>
  </si>
  <si>
    <t>Schedule</t>
  </si>
  <si>
    <t>Change</t>
  </si>
  <si>
    <t>(a)</t>
  </si>
  <si>
    <t>(b)</t>
  </si>
  <si>
    <t>(c)</t>
  </si>
  <si>
    <t>(d)</t>
  </si>
  <si>
    <t>(f)</t>
  </si>
  <si>
    <t>(g)</t>
  </si>
  <si>
    <t>(h)</t>
  </si>
  <si>
    <t xml:space="preserve"> CORE MARKET RATE SCHEDULES</t>
  </si>
  <si>
    <t xml:space="preserve">    Residential</t>
  </si>
  <si>
    <t xml:space="preserve">    Commercial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</si>
  <si>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</si>
  <si>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</si>
  <si>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</si>
  <si>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</si>
  <si>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</si>
  <si>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</si>
  <si>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 xml:space="preserve"> NONCORE MARKET RATE SCHEDULES</t>
  </si>
  <si>
    <t xml:space="preserve">     Distribution</t>
  </si>
  <si>
    <t>FOR TWELVE MONTHS ENDED 6/30/08</t>
  </si>
  <si>
    <t>Typical</t>
  </si>
  <si>
    <t>Monthly</t>
  </si>
  <si>
    <t>Basic</t>
  </si>
  <si>
    <t>Bill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</si>
  <si>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</si>
  <si>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</si>
  <si>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</si>
  <si>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</si>
  <si>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</si>
  <si>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</si>
  <si>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</si>
  <si>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</si>
  <si>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</si>
  <si>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(e)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</si>
  <si>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</si>
  <si>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</si>
  <si>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</si>
  <si>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</si>
  <si>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</si>
  <si>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</si>
  <si>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</si>
  <si>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</si>
  <si>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</si>
  <si>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</si>
  <si>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</si>
  <si>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</si>
  <si>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</si>
  <si>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</si>
  <si>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</si>
  <si>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</si>
  <si>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</si>
  <si>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</si>
  <si>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First 100,000 therms</t>
  </si>
  <si>
    <t>Next 200,000 therms</t>
  </si>
  <si>
    <t>Over 500,000 therms</t>
  </si>
  <si>
    <t>663 Total</t>
  </si>
  <si>
    <t>Residential</t>
  </si>
  <si>
    <t>Commercial</t>
  </si>
  <si>
    <t>Large Volume</t>
  </si>
  <si>
    <t>Industrial Firm</t>
  </si>
  <si>
    <t xml:space="preserve"> Distribution</t>
  </si>
  <si>
    <t>UG-240008</t>
  </si>
  <si>
    <t>COVID-19</t>
  </si>
  <si>
    <t>COVID-19 PROPOSED TYPICAL MONTHLY BILL BY  CLASS</t>
  </si>
  <si>
    <t>COVID-19 Effects</t>
  </si>
  <si>
    <t>UTC Fees PROPOSED TYPICAL MONTHLY BILL BY  CLASS</t>
  </si>
  <si>
    <t>UTC Fees Effects</t>
  </si>
  <si>
    <t>Delivery Charge - first 500 therms</t>
  </si>
  <si>
    <t xml:space="preserve">    Delivery Charge - over 100,000 therms</t>
  </si>
  <si>
    <t>Industrial Interruptible</t>
  </si>
  <si>
    <t>Delivery Charge - first 30,000 therms</t>
  </si>
  <si>
    <t>Delivery Charge - over 30,000 therms</t>
  </si>
  <si>
    <t xml:space="preserve">  Delivery Charge - next 80,000 therms</t>
  </si>
  <si>
    <t xml:space="preserve">  Delivery Charge - first 20,000 therms</t>
  </si>
  <si>
    <t xml:space="preserve"> Delivery Charge - over 4,000 therms</t>
  </si>
  <si>
    <t xml:space="preserve"> Delivery Charge - next 3,500 therms</t>
  </si>
  <si>
    <t>Delivery Charge - first 100,000 therms</t>
  </si>
  <si>
    <t>Delivery Charge - next 200,000 therms</t>
  </si>
  <si>
    <t>Delivery Charge - over 500,000 therms</t>
  </si>
  <si>
    <t>Rev. Req. Effects</t>
  </si>
  <si>
    <t>(j)</t>
  </si>
  <si>
    <t>h=f+(b*g)</t>
  </si>
  <si>
    <t>Overall PROPOSED TYPICAL MONTHLY BILL BY  CLASS</t>
  </si>
  <si>
    <t>Overall Effects</t>
  </si>
  <si>
    <t>Contract Demand</t>
  </si>
  <si>
    <t>System Balancing Charge</t>
  </si>
  <si>
    <t>Average Contract Demand</t>
  </si>
  <si>
    <t>Percent Change</t>
  </si>
  <si>
    <t>UTC Fees</t>
  </si>
  <si>
    <t>Rate Case</t>
  </si>
  <si>
    <t>Overall</t>
  </si>
  <si>
    <t xml:space="preserve"> Service, Schedule No.</t>
  </si>
  <si>
    <t>RATE CASE PROPOSED TYPICAL MONTHLY BILL BY  CLASS</t>
  </si>
  <si>
    <t>Rate Case Effects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</si>
</sst>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7" formatCode="_(* #,##0_);_(* \(#,##0\);_(* &quot;-&quot;??_);_(@_)"/>
    <numFmt numFmtId="168" formatCode="_(* #,##0.00000_);_(* \(#,##0.00000\);_(* &quot;-&quot;??_);_(@_)"/>
    <numFmt numFmtId="169" formatCode="_(&quot;$&quot;* #,##0.00000_);_(&quot;$&quot;* \(#,##0.00000\);_(&quot;$&quot;* &quot;-&quot;??_);_(@_)"/>
    <numFmt numFmtId="170" formatCode="&quot;$&quot;#,##0"/>
    <numFmt numFmtId="171" formatCode="&quot;$&quot;#,##0.00000"/>
    <numFmt numFmtId="172" formatCode="&quot;$&quot;#,##0.00"/>
    <numFmt numFmtId="173" formatCode="&quot;$&quot;#,##0.00000_);\(&quot;$&quot;#,##0.00000\)"/>
    <numFmt numFmtId="174" formatCode="[$-409]mmmm\ d\,\ yyyy;@"/>
  </numFmts>
  <fonts count="13" x14ac:knownFonts="1">
    <font>
      <sz val="8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"/>
    </font>
    <font>
      <b/>
      <sz val="12"/>
      <color indexed="8"/>
      <name val="Times New Roman"/>
      <family val="1"/>
    </font>
    <font>
      <sz val="10"/>
      <name val="Courier"/>
      <family val="3"/>
    </font>
    <font>
      <sz val="12"/>
      <color rgb="FFFF0000"/>
      <name val="Times New Roman"/>
      <family val="1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164" fontId="0" fillId="0" borderId="0" applyProtection="0"/>
    <xf numFmtId="43" fontId="6" fillId="0" borderId="0" applyFont="0" applyFill="0" applyBorder="0" applyAlignment="0" applyProtection="0"/>
    <xf numFmtId="164" fontId="2" fillId="0" borderId="0"/>
    <xf numFmtId="0" fontId="5" fillId="2" borderId="0" applyNumberFormat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9" fillId="0" borderId="0"/>
    <xf numFmtId="0" fontId="11" fillId="0" borderId="0"/>
    <xf numFmtId="39" fontId="12" fillId="0" borderId="0"/>
    <xf numFmtId="0" fontId="1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9">
    <xf numFmtId="164" fontId="0" fillId="0" borderId="0" xfId="0"/>
    <xf numFmtId="164" fontId="3" fillId="0" borderId="0" xfId="2" applyFont="1"/>
    <xf numFmtId="164" fontId="4" fillId="0" borderId="0" xfId="2" applyFont="1"/>
    <xf numFmtId="164" fontId="4" fillId="0" borderId="2" xfId="2" applyFont="1" applyBorder="1"/>
    <xf numFmtId="164" fontId="4" fillId="0" borderId="4" xfId="2" applyFont="1" applyBorder="1"/>
    <xf numFmtId="164" fontId="4" fillId="0" borderId="5" xfId="2" applyFont="1" applyBorder="1"/>
    <xf numFmtId="164" fontId="4" fillId="0" borderId="6" xfId="2" applyFont="1" applyBorder="1"/>
    <xf numFmtId="164" fontId="4" fillId="0" borderId="7" xfId="2" applyFont="1" applyBorder="1"/>
    <xf numFmtId="164" fontId="4" fillId="0" borderId="9" xfId="2" applyFont="1" applyBorder="1"/>
    <xf numFmtId="164" fontId="4" fillId="0" borderId="8" xfId="2" applyFont="1" applyBorder="1"/>
    <xf numFmtId="164" fontId="4" fillId="0" borderId="11" xfId="2" applyFont="1" applyBorder="1"/>
    <xf numFmtId="164" fontId="4" fillId="0" borderId="12" xfId="2" applyFont="1" applyBorder="1"/>
    <xf numFmtId="164" fontId="4" fillId="0" borderId="14" xfId="2" applyFont="1" applyBorder="1"/>
    <xf numFmtId="164" fontId="4" fillId="0" borderId="15" xfId="2" applyFont="1" applyBorder="1"/>
    <xf numFmtId="164" fontId="4" fillId="0" borderId="3" xfId="2" applyFont="1" applyBorder="1"/>
    <xf numFmtId="164" fontId="4" fillId="0" borderId="1" xfId="2" applyFont="1" applyBorder="1" applyAlignment="1">
      <alignment horizontal="center"/>
    </xf>
    <xf numFmtId="164" fontId="4" fillId="0" borderId="10" xfId="2" applyFont="1" applyBorder="1"/>
    <xf numFmtId="164" fontId="3" fillId="0" borderId="8" xfId="2" applyFont="1" applyBorder="1"/>
    <xf numFmtId="164" fontId="4" fillId="0" borderId="0" xfId="2" quotePrefix="1" applyFont="1" applyAlignment="1">
      <alignment horizontal="left"/>
    </xf>
    <xf numFmtId="164" fontId="4" fillId="0" borderId="0" xfId="2" applyFont="1" applyAlignment="1">
      <alignment horizontal="left"/>
    </xf>
    <xf numFmtId="164" fontId="3" fillId="0" borderId="0" xfId="2" applyFont="1" applyAlignment="1">
      <alignment horizontal="centerContinuous"/>
    </xf>
    <xf numFmtId="164" fontId="4" fillId="0" borderId="0" xfId="2" applyFont="1" applyAlignment="1">
      <alignment horizontal="centerContinuous"/>
    </xf>
    <xf numFmtId="168" fontId="4" fillId="0" borderId="0" xfId="2" applyNumberFormat="1" applyFont="1" applyAlignment="1">
      <alignment horizontal="centerContinuous"/>
    </xf>
    <xf numFmtId="164" fontId="8" fillId="0" borderId="0" xfId="2" applyFont="1" applyAlignment="1">
      <alignment horizontal="centerContinuous"/>
    </xf>
    <xf numFmtId="164" fontId="4" fillId="0" borderId="6" xfId="2" applyFont="1" applyBorder="1" applyAlignment="1">
      <alignment horizontal="center"/>
    </xf>
    <xf numFmtId="164" fontId="4" fillId="0" borderId="10" xfId="2" applyFont="1" applyBorder="1" applyAlignment="1">
      <alignment horizontal="left"/>
    </xf>
    <xf numFmtId="164" fontId="4" fillId="0" borderId="9" xfId="2" quotePrefix="1" applyFont="1" applyBorder="1"/>
    <xf numFmtId="164" fontId="4" fillId="0" borderId="9" xfId="2" applyFont="1" applyBorder="1" applyAlignment="1">
      <alignment horizontal="center"/>
    </xf>
    <xf numFmtId="164" fontId="4" fillId="0" borderId="10" xfId="2" applyFont="1" applyBorder="1" applyAlignment="1">
      <alignment horizontal="center"/>
    </xf>
    <xf numFmtId="164" fontId="4" fillId="0" borderId="9" xfId="2" applyFont="1" applyBorder="1" applyAlignment="1">
      <alignment horizontal="centerContinuous"/>
    </xf>
    <xf numFmtId="164" fontId="4" fillId="0" borderId="13" xfId="2" applyFont="1" applyBorder="1" applyAlignment="1">
      <alignment horizontal="center"/>
    </xf>
    <xf numFmtId="164" fontId="3" fillId="0" borderId="2" xfId="2" applyFont="1" applyBorder="1" applyAlignment="1">
      <alignment horizontal="left"/>
    </xf>
    <xf numFmtId="168" fontId="4" fillId="0" borderId="9" xfId="2" applyNumberFormat="1" applyFont="1" applyBorder="1"/>
    <xf numFmtId="164" fontId="4" fillId="0" borderId="9" xfId="2" quotePrefix="1" applyFont="1" applyBorder="1" applyAlignment="1">
      <alignment horizontal="left"/>
    </xf>
    <xf numFmtId="168" fontId="4" fillId="0" borderId="9" xfId="5" applyNumberFormat="1" applyFont="1" applyFill="1" applyBorder="1" applyProtection="1"/>
    <xf numFmtId="164" fontId="4" fillId="0" borderId="11" xfId="2" applyFont="1" applyBorder="1" applyAlignment="1">
      <alignment horizontal="center"/>
    </xf>
    <xf numFmtId="164" fontId="3" fillId="0" borderId="14" xfId="2" applyFont="1" applyBorder="1" applyAlignment="1">
      <alignment horizontal="left"/>
    </xf>
    <xf numFmtId="168" fontId="4" fillId="0" borderId="14" xfId="8" applyNumberFormat="1" applyFont="1" applyFill="1" applyBorder="1" applyProtection="1"/>
    <xf numFmtId="164" fontId="4" fillId="0" borderId="8" xfId="2" applyFont="1" applyBorder="1" applyAlignment="1">
      <alignment horizontal="center"/>
    </xf>
    <xf numFmtId="164" fontId="4" fillId="0" borderId="8" xfId="2" applyFont="1" applyBorder="1" applyAlignment="1">
      <alignment horizontal="left"/>
    </xf>
    <xf numFmtId="168" fontId="4" fillId="0" borderId="6" xfId="8" applyNumberFormat="1" applyFont="1" applyFill="1" applyBorder="1"/>
    <xf numFmtId="164" fontId="3" fillId="0" borderId="15" xfId="2" applyFont="1" applyBorder="1" applyAlignment="1">
      <alignment horizontal="left"/>
    </xf>
    <xf numFmtId="164" fontId="3" fillId="0" borderId="0" xfId="2" applyFont="1" applyAlignment="1">
      <alignment horizontal="left"/>
    </xf>
    <xf numFmtId="165" fontId="3" fillId="0" borderId="0" xfId="8" applyNumberFormat="1" applyFont="1" applyFill="1" applyBorder="1"/>
    <xf numFmtId="164" fontId="4" fillId="0" borderId="15" xfId="2" applyFont="1" applyBorder="1" applyAlignment="1">
      <alignment horizontal="center"/>
    </xf>
    <xf numFmtId="168" fontId="4" fillId="0" borderId="0" xfId="2" applyNumberFormat="1" applyFont="1"/>
    <xf numFmtId="44" fontId="4" fillId="0" borderId="0" xfId="10" applyFont="1" applyFill="1"/>
    <xf numFmtId="10" fontId="4" fillId="0" borderId="0" xfId="9" applyNumberFormat="1" applyFont="1" applyFill="1"/>
    <xf numFmtId="164" fontId="4" fillId="0" borderId="0" xfId="11" applyFont="1"/>
    <xf numFmtId="164" fontId="4" fillId="0" borderId="0" xfId="11" applyFont="1" applyAlignment="1">
      <alignment horizontal="left"/>
    </xf>
    <xf numFmtId="164" fontId="3" fillId="0" borderId="0" xfId="11" applyFont="1" applyAlignment="1">
      <alignment horizontal="centerContinuous"/>
    </xf>
    <xf numFmtId="164" fontId="4" fillId="0" borderId="0" xfId="11" applyFont="1" applyAlignment="1">
      <alignment horizontal="centerContinuous"/>
    </xf>
    <xf numFmtId="164" fontId="3" fillId="0" borderId="0" xfId="11" applyFont="1"/>
    <xf numFmtId="164" fontId="4" fillId="0" borderId="0" xfId="11" applyFont="1" applyAlignment="1">
      <alignment horizontal="center"/>
    </xf>
    <xf numFmtId="164" fontId="4" fillId="0" borderId="16" xfId="11" applyFont="1" applyBorder="1" applyAlignment="1">
      <alignment horizontal="center"/>
    </xf>
    <xf numFmtId="14" fontId="4" fillId="0" borderId="0" xfId="11" applyNumberFormat="1" applyFont="1" applyAlignment="1">
      <alignment horizontal="center"/>
    </xf>
    <xf numFmtId="14" fontId="4" fillId="0" borderId="17" xfId="11" applyNumberFormat="1" applyFont="1" applyBorder="1" applyAlignment="1">
      <alignment horizontal="center"/>
    </xf>
    <xf numFmtId="164" fontId="4" fillId="0" borderId="0" xfId="11" applyFont="1" applyAlignment="1">
      <alignment horizontal="right"/>
    </xf>
    <xf numFmtId="164" fontId="4" fillId="0" borderId="14" xfId="11" applyFont="1" applyBorder="1" applyAlignment="1">
      <alignment horizontal="center"/>
    </xf>
    <xf numFmtId="164" fontId="4" fillId="0" borderId="17" xfId="11" applyFont="1" applyBorder="1" applyAlignment="1">
      <alignment horizontal="centerContinuous"/>
    </xf>
    <xf numFmtId="164" fontId="4" fillId="0" borderId="17" xfId="11" applyFont="1" applyBorder="1" applyAlignment="1">
      <alignment horizontal="center"/>
    </xf>
    <xf numFmtId="1" fontId="4" fillId="0" borderId="0" xfId="11" applyNumberFormat="1" applyFont="1" applyAlignment="1">
      <alignment horizontal="center"/>
    </xf>
    <xf numFmtId="170" fontId="4" fillId="0" borderId="0" xfId="11" applyNumberFormat="1" applyFont="1" applyAlignment="1">
      <alignment horizontal="center"/>
    </xf>
    <xf numFmtId="171" fontId="4" fillId="0" borderId="0" xfId="11" applyNumberFormat="1" applyFont="1" applyAlignment="1">
      <alignment horizontal="center"/>
    </xf>
    <xf numFmtId="7" fontId="4" fillId="0" borderId="0" xfId="11" applyNumberFormat="1" applyFont="1"/>
    <xf numFmtId="172" fontId="4" fillId="0" borderId="0" xfId="11" applyNumberFormat="1" applyFont="1" applyAlignment="1">
      <alignment horizontal="center"/>
    </xf>
    <xf numFmtId="10" fontId="4" fillId="0" borderId="17" xfId="9" applyNumberFormat="1" applyFont="1" applyFill="1" applyBorder="1" applyAlignment="1" applyProtection="1">
      <alignment horizontal="center"/>
    </xf>
    <xf numFmtId="10" fontId="4" fillId="0" borderId="0" xfId="11" applyNumberFormat="1" applyFont="1"/>
    <xf numFmtId="173" fontId="4" fillId="0" borderId="0" xfId="11" applyNumberFormat="1" applyFont="1"/>
    <xf numFmtId="3" fontId="4" fillId="0" borderId="0" xfId="11" applyNumberFormat="1" applyFont="1" applyAlignment="1">
      <alignment horizontal="center"/>
    </xf>
    <xf numFmtId="7" fontId="4" fillId="0" borderId="0" xfId="8" applyNumberFormat="1" applyFont="1" applyFill="1"/>
    <xf numFmtId="164" fontId="10" fillId="0" borderId="0" xfId="11" applyFont="1"/>
    <xf numFmtId="169" fontId="4" fillId="0" borderId="0" xfId="12" applyNumberFormat="1" applyFont="1"/>
    <xf numFmtId="172" fontId="4" fillId="0" borderId="0" xfId="11" applyNumberFormat="1" applyFont="1"/>
    <xf numFmtId="10" fontId="4" fillId="0" borderId="18" xfId="9" applyNumberFormat="1" applyFont="1" applyFill="1" applyBorder="1" applyAlignment="1" applyProtection="1">
      <alignment horizontal="center"/>
    </xf>
    <xf numFmtId="164" fontId="4" fillId="0" borderId="0" xfId="2" applyFont="1" applyBorder="1"/>
    <xf numFmtId="164" fontId="4" fillId="0" borderId="0" xfId="2" applyFont="1" applyBorder="1" applyAlignment="1">
      <alignment horizontal="center"/>
    </xf>
    <xf numFmtId="164" fontId="4" fillId="0" borderId="0" xfId="2" applyFont="1" applyBorder="1" applyAlignment="1">
      <alignment horizontal="left"/>
    </xf>
    <xf numFmtId="164" fontId="3" fillId="0" borderId="0" xfId="2" applyFont="1" applyBorder="1" applyAlignment="1">
      <alignment horizontal="left"/>
    </xf>
    <xf numFmtId="37" fontId="4" fillId="0" borderId="0" xfId="2" applyNumberFormat="1" applyFont="1" applyBorder="1"/>
    <xf numFmtId="168" fontId="4" fillId="0" borderId="13" xfId="2" applyNumberFormat="1" applyFont="1" applyBorder="1"/>
    <xf numFmtId="168" fontId="4" fillId="0" borderId="0" xfId="2" applyNumberFormat="1" applyFont="1" applyBorder="1"/>
    <xf numFmtId="168" fontId="4" fillId="0" borderId="6" xfId="2" applyNumberFormat="1" applyFont="1" applyBorder="1"/>
    <xf numFmtId="168" fontId="4" fillId="0" borderId="10" xfId="2" applyNumberFormat="1" applyFont="1" applyBorder="1" applyAlignment="1">
      <alignment horizontal="centerContinuous"/>
    </xf>
    <xf numFmtId="168" fontId="4" fillId="0" borderId="13" xfId="2" applyNumberFormat="1" applyFont="1" applyBorder="1" applyAlignment="1">
      <alignment horizontal="center"/>
    </xf>
    <xf numFmtId="168" fontId="4" fillId="0" borderId="10" xfId="5" applyNumberFormat="1" applyFont="1" applyFill="1" applyBorder="1" applyProtection="1"/>
    <xf numFmtId="168" fontId="4" fillId="0" borderId="13" xfId="5" applyNumberFormat="1" applyFont="1" applyFill="1" applyBorder="1" applyProtection="1"/>
    <xf numFmtId="168" fontId="4" fillId="0" borderId="0" xfId="8" applyNumberFormat="1" applyFont="1" applyFill="1" applyBorder="1" applyProtection="1"/>
    <xf numFmtId="164" fontId="4" fillId="0" borderId="15" xfId="2" applyFont="1" applyBorder="1" applyAlignment="1">
      <alignment horizontal="left"/>
    </xf>
    <xf numFmtId="168" fontId="4" fillId="0" borderId="1" xfId="8" applyNumberFormat="1" applyFont="1" applyFill="1" applyBorder="1"/>
    <xf numFmtId="164" fontId="4" fillId="0" borderId="14" xfId="2" applyFont="1" applyBorder="1" applyAlignment="1">
      <alignment horizontal="left"/>
    </xf>
    <xf numFmtId="164" fontId="4" fillId="0" borderId="12" xfId="2" applyFont="1" applyBorder="1" applyAlignment="1">
      <alignment horizontal="center"/>
    </xf>
    <xf numFmtId="168" fontId="4" fillId="0" borderId="12" xfId="5" applyNumberFormat="1" applyFont="1" applyFill="1" applyBorder="1" applyProtection="1"/>
    <xf numFmtId="164" fontId="4" fillId="0" borderId="0" xfId="11" applyFont="1" applyBorder="1" applyAlignment="1">
      <alignment horizontal="center"/>
    </xf>
    <xf numFmtId="164" fontId="4" fillId="0" borderId="14" xfId="2" applyFont="1" applyBorder="1" applyAlignment="1">
      <alignment horizontal="center"/>
    </xf>
    <xf numFmtId="164" fontId="4" fillId="0" borderId="8" xfId="2" applyFont="1" applyBorder="1" applyAlignment="1">
      <alignment horizontal="centerContinuous"/>
    </xf>
    <xf numFmtId="164" fontId="4" fillId="0" borderId="4" xfId="2" applyFont="1" applyBorder="1" applyAlignment="1">
      <alignment horizontal="left"/>
    </xf>
    <xf numFmtId="168" fontId="4" fillId="0" borderId="10" xfId="2" applyNumberFormat="1" applyFont="1" applyBorder="1"/>
    <xf numFmtId="164" fontId="4" fillId="0" borderId="4" xfId="2" applyFont="1" applyBorder="1" applyAlignment="1">
      <alignment horizontal="center"/>
    </xf>
    <xf numFmtId="164" fontId="4" fillId="0" borderId="13" xfId="2" applyFont="1" applyBorder="1"/>
    <xf numFmtId="5" fontId="4" fillId="0" borderId="0" xfId="11" applyNumberFormat="1" applyFont="1"/>
    <xf numFmtId="5" fontId="4" fillId="0" borderId="0" xfId="8" applyNumberFormat="1" applyFont="1" applyFill="1"/>
    <xf numFmtId="164" fontId="4" fillId="0" borderId="0" xfId="11" applyFont="1" applyFill="1"/>
    <xf numFmtId="164" fontId="4" fillId="0" borderId="0" xfId="2" applyFont="1" applyFill="1"/>
    <xf numFmtId="164" fontId="4" fillId="0" borderId="0" xfId="2" applyFont="1" applyFill="1" applyAlignment="1">
      <alignment horizontal="left"/>
    </xf>
    <xf numFmtId="164" fontId="3" fillId="0" borderId="0" xfId="11" applyFont="1" applyFill="1" applyAlignment="1">
      <alignment horizontal="centerContinuous"/>
    </xf>
    <xf numFmtId="164" fontId="4" fillId="0" borderId="0" xfId="11" applyFont="1" applyFill="1" applyAlignment="1">
      <alignment horizontal="centerContinuous"/>
    </xf>
    <xf numFmtId="164" fontId="4" fillId="0" borderId="0" xfId="11" applyFont="1" applyFill="1" applyAlignment="1">
      <alignment horizontal="center"/>
    </xf>
    <xf numFmtId="164" fontId="4" fillId="0" borderId="16" xfId="11" applyFont="1" applyFill="1" applyBorder="1" applyAlignment="1">
      <alignment horizontal="center"/>
    </xf>
    <xf numFmtId="14" fontId="4" fillId="0" borderId="0" xfId="11" applyNumberFormat="1" applyFont="1" applyFill="1" applyAlignment="1">
      <alignment horizontal="center"/>
    </xf>
    <xf numFmtId="14" fontId="4" fillId="0" borderId="17" xfId="11" applyNumberFormat="1" applyFont="1" applyFill="1" applyBorder="1" applyAlignment="1">
      <alignment horizontal="center"/>
    </xf>
    <xf numFmtId="164" fontId="4" fillId="0" borderId="0" xfId="11" applyFont="1" applyFill="1" applyBorder="1" applyAlignment="1">
      <alignment horizontal="center"/>
    </xf>
    <xf numFmtId="164" fontId="4" fillId="0" borderId="14" xfId="11" applyFont="1" applyFill="1" applyBorder="1" applyAlignment="1">
      <alignment horizontal="center"/>
    </xf>
    <xf numFmtId="164" fontId="4" fillId="0" borderId="17" xfId="11" applyFont="1" applyFill="1" applyBorder="1" applyAlignment="1">
      <alignment horizontal="centerContinuous"/>
    </xf>
    <xf numFmtId="164" fontId="4" fillId="0" borderId="17" xfId="11" applyFont="1" applyFill="1" applyBorder="1" applyAlignment="1">
      <alignment horizontal="center"/>
    </xf>
    <xf numFmtId="1" fontId="4" fillId="0" borderId="0" xfId="11" applyNumberFormat="1" applyFont="1" applyFill="1" applyAlignment="1">
      <alignment horizontal="center"/>
    </xf>
    <xf numFmtId="170" fontId="4" fillId="0" borderId="0" xfId="11" applyNumberFormat="1" applyFont="1" applyFill="1" applyAlignment="1">
      <alignment horizontal="center"/>
    </xf>
    <xf numFmtId="171" fontId="4" fillId="0" borderId="0" xfId="11" applyNumberFormat="1" applyFont="1" applyFill="1" applyAlignment="1">
      <alignment horizontal="center"/>
    </xf>
    <xf numFmtId="7" fontId="4" fillId="0" borderId="0" xfId="11" applyNumberFormat="1" applyFont="1" applyFill="1"/>
    <xf numFmtId="5" fontId="4" fillId="0" borderId="0" xfId="11" applyNumberFormat="1" applyFont="1" applyFill="1"/>
    <xf numFmtId="172" fontId="4" fillId="0" borderId="0" xfId="11" applyNumberFormat="1" applyFont="1" applyFill="1" applyAlignment="1">
      <alignment horizontal="center"/>
    </xf>
    <xf numFmtId="173" fontId="4" fillId="0" borderId="0" xfId="11" applyNumberFormat="1" applyFont="1" applyFill="1"/>
    <xf numFmtId="164" fontId="4" fillId="0" borderId="0" xfId="11" applyFont="1" applyFill="1" applyAlignment="1">
      <alignment horizontal="right"/>
    </xf>
    <xf numFmtId="164" fontId="4" fillId="0" borderId="0" xfId="11" applyFont="1" applyFill="1" applyAlignment="1">
      <alignment horizontal="left"/>
    </xf>
    <xf numFmtId="3" fontId="4" fillId="0" borderId="0" xfId="11" applyNumberFormat="1" applyFont="1" applyFill="1" applyAlignment="1">
      <alignment horizontal="center"/>
    </xf>
    <xf numFmtId="164" fontId="10" fillId="0" borderId="0" xfId="11" applyFont="1" applyFill="1"/>
    <xf numFmtId="169" fontId="4" fillId="0" borderId="0" xfId="12" applyNumberFormat="1" applyFont="1" applyFill="1"/>
    <xf numFmtId="172" fontId="4" fillId="0" borderId="0" xfId="11" applyNumberFormat="1" applyFont="1" applyFill="1"/>
    <xf numFmtId="2" fontId="4" fillId="0" borderId="0" xfId="2" applyNumberFormat="1" applyFont="1"/>
    <xf numFmtId="167" fontId="4" fillId="0" borderId="0" xfId="1" applyNumberFormat="1" applyFont="1"/>
    <xf numFmtId="172" fontId="4" fillId="0" borderId="8" xfId="0" applyNumberFormat="1" applyFont="1" applyBorder="1" applyAlignment="1">
      <alignment horizontal="center"/>
    </xf>
    <xf numFmtId="10" fontId="4" fillId="0" borderId="9" xfId="16" applyNumberFormat="1" applyFont="1" applyBorder="1" applyAlignment="1">
      <alignment horizontal="center"/>
    </xf>
    <xf numFmtId="172" fontId="4" fillId="0" borderId="11" xfId="0" applyNumberFormat="1" applyFont="1" applyBorder="1" applyAlignment="1">
      <alignment horizontal="center"/>
    </xf>
    <xf numFmtId="10" fontId="4" fillId="0" borderId="12" xfId="16" applyNumberFormat="1" applyFont="1" applyBorder="1" applyAlignment="1">
      <alignment horizontal="center"/>
    </xf>
    <xf numFmtId="164" fontId="4" fillId="0" borderId="10" xfId="11" applyFont="1" applyFill="1" applyBorder="1"/>
    <xf numFmtId="164" fontId="4" fillId="0" borderId="13" xfId="11" applyFont="1" applyFill="1" applyBorder="1"/>
    <xf numFmtId="172" fontId="4" fillId="0" borderId="4" xfId="0" applyNumberFormat="1" applyFont="1" applyBorder="1" applyAlignment="1">
      <alignment horizontal="center"/>
    </xf>
    <xf numFmtId="10" fontId="4" fillId="0" borderId="5" xfId="16" applyNumberFormat="1" applyFont="1" applyBorder="1" applyAlignment="1">
      <alignment horizontal="center"/>
    </xf>
    <xf numFmtId="164" fontId="3" fillId="0" borderId="10" xfId="11" applyFont="1" applyFill="1" applyBorder="1"/>
    <xf numFmtId="164" fontId="3" fillId="0" borderId="8" xfId="11" applyFont="1" applyBorder="1" applyAlignment="1">
      <alignment horizontal="center"/>
    </xf>
    <xf numFmtId="164" fontId="3" fillId="0" borderId="9" xfId="11" applyFont="1" applyBorder="1" applyAlignment="1">
      <alignment horizontal="center"/>
    </xf>
    <xf numFmtId="164" fontId="3" fillId="0" borderId="13" xfId="11" applyFont="1" applyFill="1" applyBorder="1" applyAlignment="1">
      <alignment horizontal="center"/>
    </xf>
    <xf numFmtId="164" fontId="3" fillId="0" borderId="11" xfId="11" applyFont="1" applyBorder="1" applyAlignment="1">
      <alignment horizontal="center"/>
    </xf>
    <xf numFmtId="164" fontId="3" fillId="0" borderId="12" xfId="11" applyFont="1" applyBorder="1" applyAlignment="1">
      <alignment horizontal="center"/>
    </xf>
    <xf numFmtId="174" fontId="3" fillId="0" borderId="6" xfId="11" applyNumberFormat="1" applyFont="1" applyFill="1" applyBorder="1" applyAlignment="1">
      <alignment horizontal="center"/>
    </xf>
    <xf numFmtId="164" fontId="3" fillId="0" borderId="0" xfId="11" applyFont="1" applyAlignment="1">
      <alignment horizontal="center"/>
    </xf>
    <xf numFmtId="164" fontId="4" fillId="0" borderId="8" xfId="2" applyFont="1" applyBorder="1" applyAlignment="1">
      <alignment horizontal="center"/>
    </xf>
    <xf numFmtId="164" fontId="4" fillId="0" borderId="9" xfId="2" applyFont="1" applyBorder="1" applyAlignment="1">
      <alignment horizontal="center"/>
    </xf>
    <xf numFmtId="164" fontId="4" fillId="0" borderId="8" xfId="2" applyFont="1" applyBorder="1" applyAlignment="1">
      <alignment horizontal="left"/>
    </xf>
    <xf numFmtId="164" fontId="4" fillId="0" borderId="9" xfId="2" applyFont="1" applyBorder="1" applyAlignment="1">
      <alignment horizontal="left"/>
    </xf>
    <xf numFmtId="164" fontId="4" fillId="0" borderId="11" xfId="2" applyFont="1" applyBorder="1" applyAlignment="1">
      <alignment horizontal="center"/>
    </xf>
    <xf numFmtId="164" fontId="4" fillId="0" borderId="12" xfId="2" applyFont="1" applyBorder="1" applyAlignment="1">
      <alignment horizontal="center"/>
    </xf>
    <xf numFmtId="164" fontId="4" fillId="0" borderId="4" xfId="2" applyFont="1" applyBorder="1" applyAlignment="1">
      <alignment horizontal="left"/>
    </xf>
    <xf numFmtId="164" fontId="4" fillId="0" borderId="5" xfId="2" applyFont="1" applyBorder="1" applyAlignment="1">
      <alignment horizontal="left"/>
    </xf>
    <xf numFmtId="164" fontId="3" fillId="0" borderId="0" xfId="11" applyFont="1" applyFill="1" applyAlignment="1">
      <alignment horizontal="center"/>
    </xf>
    <xf numFmtId="164" fontId="3" fillId="0" borderId="4" xfId="0" applyFont="1" applyBorder="1" applyAlignment="1">
      <alignment horizontal="center"/>
    </xf>
    <xf numFmtId="164" fontId="3" fillId="0" borderId="5" xfId="0" applyFont="1" applyBorder="1" applyAlignment="1">
      <alignment horizontal="center"/>
    </xf>
    <xf numFmtId="164" fontId="4" fillId="0" borderId="7" xfId="2" applyFont="1" applyBorder="1" applyAlignment="1">
      <alignment horizontal="center"/>
    </xf>
    <xf numFmtId="168" fontId="4" fillId="0" borderId="3" xfId="8" applyNumberFormat="1" applyFont="1" applyFill="1" applyBorder="1" applyProtection="1"/>
  </cellXfs>
  <cellStyles count="17">
    <cellStyle name="20% - Accent4 2" xfId="3" xr:uid="{B6570345-40C8-45DA-9929-DBA592CB5645}"/>
    <cellStyle name="Comma" xfId="1" builtinId="3"/>
    <cellStyle name="Comma 13 4" xfId="7" xr:uid="{3CCE15CA-D7D8-440C-9B77-2BC992D926DC}"/>
    <cellStyle name="Comma 16" xfId="15" xr:uid="{284C237E-70E3-4AFE-A675-D08748E6CAF0}"/>
    <cellStyle name="Comma 6 3 2" xfId="5" xr:uid="{04D2E8CA-5F00-423B-8C6B-9536A178112F}"/>
    <cellStyle name="Currency 12 18" xfId="8" xr:uid="{4F8CB15C-EDAA-4421-8938-9EEF9755B565}"/>
    <cellStyle name="Currency 13 4 2" xfId="4" xr:uid="{BBDB55B7-AAD7-4F03-87BB-A8E9502AABF4}"/>
    <cellStyle name="Currency 20" xfId="10" xr:uid="{C90D7E13-3126-455E-B5BD-505E11825ECE}"/>
    <cellStyle name="Normal" xfId="0" builtinId="0"/>
    <cellStyle name="Normal 2 2 28" xfId="13" xr:uid="{014B0AD6-9428-42EC-9362-503582EA5D71}"/>
    <cellStyle name="Normal 2 40 2" xfId="14" xr:uid="{E9C8BA7A-D503-4D89-AACC-D659AA2CCE52}"/>
    <cellStyle name="Normal 25 3" xfId="2" xr:uid="{9FCD0A74-A532-4836-9190-33BB664F1FD2}"/>
    <cellStyle name="Normal 64" xfId="12" xr:uid="{DFE0ECD5-57E6-47AE-BB0E-39E9C26E4D4A}"/>
    <cellStyle name="Normal_CNGC Deferral Workpapers 2" xfId="11" xr:uid="{FB0E76C8-C5D8-4F46-8E7A-58C0406DB82E}"/>
    <cellStyle name="Percent" xfId="16" builtinId="5"/>
    <cellStyle name="Percent 2 26" xfId="9" xr:uid="{CA7A4425-CCF2-404C-8B40-B59828BD60C9}"/>
    <cellStyle name="Percent 5 5 2" xfId="6" xr:uid="{A8CE8B8D-FF97-40AE-9A43-07F631ADE0CE}"/>
  </cellStyles>
  <dxfs count="0"/>
  <tableStyles count="1" defaultTableStyle="TableStyleMedium2" defaultPivotStyle="PivotStyleLight16">
    <tableStyle name="Invisible" pivot="0" table="0" count="0" xr9:uid="{213A8991-BD58-4907-9D32-E31A34BA7E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PATRICIA\Deferral\Oregon\DEFSUM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FS1G\GA\gascst99\DEFSUMW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S1G\GA\gascst99\DEFSUM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TEMP\trans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Rates\EXCEL\RATES\KATHIE\semiannual\Rorw09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EXCEL\RATES\PATRICIA\tran\2000\Tran0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RATES\PATRICIA\tran\2000\Tran0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Rates\EXCEL\RATES\PATRICIA\tran\2001\Tran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PATRICIA\tran\2001\Tran01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Allocation\mar02allo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PGA%202014\Oregon\August%20Worksheets\Combined%20CNGC%20Gas%20Cost%20PGA%20Nov14-Oct15%20Workpaper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athie.barnard\Local%20Settings\Temporary%20Internet%20Files\Content.Outlook\GMUW2DQR\DEFSUMWA_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Documents%20and%20Settings\kathie.barnard\Desktop\DEFSUMWA_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athie.barnard\Desktop\DEFSUMWA_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TEMP\UG05XX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UG05XX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TEMP\UG05XX4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trans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UG05XX4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Accounting\GA\GASCOST\Gas%20Cost%20CY2008\Deferrals%20&amp;%20Amortizations\OR\DEFSUMOR_200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GA\GASCOST\Gas%20Cost%20CY2008\Deferrals%20&amp;%20Amortizations\OR\DEFSUMOR_20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Documents%20and%20Settings\lmartin\Local%20Settings\Temporary%20Internet%20Files\Content.Outlook\4J4AMHQP\2009\Cascade%20Deferral%20Filing%20Development%20WPs%20(August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martin\Local%20Settings\Temporary%20Internet%20Files\Content.Outlook\4J4AMHQP\2009\Cascade%20Deferral%20Filing%20Development%20WPs%20(Augus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linme\AppData\Local\Temp\Workshare\40u1msk0.vt1\3\Documents%20and%20Settings\lmartin\Local%20Settings\Temporary%20Internet%20Files\Content.Outlook\4J4AMHQP\2009\NWN%202009-10%20Proposed%20Temps%20Oregon%202009-10%20PGA%20October%20filing.xls?705D1210" TargetMode="External"/><Relationship Id="rId1" Type="http://schemas.openxmlformats.org/officeDocument/2006/relationships/externalLinkPath" Target="file:///\\705D1210\NWN%202009-10%20Proposed%20Temps%20Oregon%202009-10%20PGA%20October%20fil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KATHIE\semiannual\Rorw09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Accounting%20Reports\DEFSUMWA-TAX\07-2019%20DEFSUMWATA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me\AppData\Local\Temp\Workshare\40u1msk0.vt1\3\Rates\EXCEL\RATES\PATRICIA\Deferral\Oregon\DEFSUM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065D-9427-4537-A736-8370F9305EEF}">
  <sheetPr>
    <pageSetUpPr fitToPage="1"/>
  </sheetPr>
  <dimension ref="A1:H24"/>
  <sheetViews>
    <sheetView zoomScale="130" zoomScaleNormal="130" workbookViewId="0">
      <selection activeCell="C27" sqref="C27"/>
    </sheetView>
  </sheetViews>
  <sheetFormatPr defaultRowHeight="15.75" x14ac:dyDescent="0.25"/>
  <cols>
    <col min="1" max="1" width="6.1640625" style="2" bestFit="1" customWidth="1"/>
    <col min="2" max="2" width="9.33203125" style="2"/>
    <col min="3" max="3" width="21.6640625" style="2" customWidth="1"/>
    <col min="4" max="4" width="13.5" style="2" customWidth="1"/>
    <col min="5" max="5" width="15.33203125" style="45" bestFit="1" customWidth="1"/>
    <col min="6" max="6" width="9.33203125" style="2"/>
    <col min="7" max="7" width="15.83203125" style="2" customWidth="1"/>
    <col min="8" max="8" width="12.5" style="2" customWidth="1"/>
    <col min="9" max="246" width="9.33203125" style="2"/>
    <col min="247" max="247" width="5" style="2" customWidth="1"/>
    <col min="248" max="248" width="9.33203125" style="2"/>
    <col min="249" max="249" width="21.6640625" style="2" customWidth="1"/>
    <col min="250" max="250" width="13.5" style="2" customWidth="1"/>
    <col min="251" max="251" width="10.5" style="2" customWidth="1"/>
    <col min="252" max="252" width="15.1640625" style="2" customWidth="1"/>
    <col min="253" max="253" width="3.6640625" style="2" customWidth="1"/>
    <col min="254" max="254" width="13.1640625" style="2" customWidth="1"/>
    <col min="255" max="255" width="3.83203125" style="2" customWidth="1"/>
    <col min="256" max="256" width="15" style="2" customWidth="1"/>
    <col min="257" max="257" width="3.6640625" style="2" customWidth="1"/>
    <col min="258" max="259" width="13" style="2" customWidth="1"/>
    <col min="260" max="260" width="0" style="2" hidden="1" customWidth="1"/>
    <col min="261" max="262" width="9.33203125" style="2"/>
    <col min="263" max="263" width="15.83203125" style="2" customWidth="1"/>
    <col min="264" max="502" width="9.33203125" style="2"/>
    <col min="503" max="503" width="5" style="2" customWidth="1"/>
    <col min="504" max="504" width="9.33203125" style="2"/>
    <col min="505" max="505" width="21.6640625" style="2" customWidth="1"/>
    <col min="506" max="506" width="13.5" style="2" customWidth="1"/>
    <col min="507" max="507" width="10.5" style="2" customWidth="1"/>
    <col min="508" max="508" width="15.1640625" style="2" customWidth="1"/>
    <col min="509" max="509" width="3.6640625" style="2" customWidth="1"/>
    <col min="510" max="510" width="13.1640625" style="2" customWidth="1"/>
    <col min="511" max="511" width="3.83203125" style="2" customWidth="1"/>
    <col min="512" max="512" width="15" style="2" customWidth="1"/>
    <col min="513" max="513" width="3.6640625" style="2" customWidth="1"/>
    <col min="514" max="515" width="13" style="2" customWidth="1"/>
    <col min="516" max="516" width="0" style="2" hidden="1" customWidth="1"/>
    <col min="517" max="518" width="9.33203125" style="2"/>
    <col min="519" max="519" width="15.83203125" style="2" customWidth="1"/>
    <col min="520" max="758" width="9.33203125" style="2"/>
    <col min="759" max="759" width="5" style="2" customWidth="1"/>
    <col min="760" max="760" width="9.33203125" style="2"/>
    <col min="761" max="761" width="21.6640625" style="2" customWidth="1"/>
    <col min="762" max="762" width="13.5" style="2" customWidth="1"/>
    <col min="763" max="763" width="10.5" style="2" customWidth="1"/>
    <col min="764" max="764" width="15.1640625" style="2" customWidth="1"/>
    <col min="765" max="765" width="3.6640625" style="2" customWidth="1"/>
    <col min="766" max="766" width="13.1640625" style="2" customWidth="1"/>
    <col min="767" max="767" width="3.83203125" style="2" customWidth="1"/>
    <col min="768" max="768" width="15" style="2" customWidth="1"/>
    <col min="769" max="769" width="3.6640625" style="2" customWidth="1"/>
    <col min="770" max="771" width="13" style="2" customWidth="1"/>
    <col min="772" max="772" width="0" style="2" hidden="1" customWidth="1"/>
    <col min="773" max="774" width="9.33203125" style="2"/>
    <col min="775" max="775" width="15.83203125" style="2" customWidth="1"/>
    <col min="776" max="1014" width="9.33203125" style="2"/>
    <col min="1015" max="1015" width="5" style="2" customWidth="1"/>
    <col min="1016" max="1016" width="9.33203125" style="2"/>
    <col min="1017" max="1017" width="21.6640625" style="2" customWidth="1"/>
    <col min="1018" max="1018" width="13.5" style="2" customWidth="1"/>
    <col min="1019" max="1019" width="10.5" style="2" customWidth="1"/>
    <col min="1020" max="1020" width="15.1640625" style="2" customWidth="1"/>
    <col min="1021" max="1021" width="3.6640625" style="2" customWidth="1"/>
    <col min="1022" max="1022" width="13.1640625" style="2" customWidth="1"/>
    <col min="1023" max="1023" width="3.83203125" style="2" customWidth="1"/>
    <col min="1024" max="1024" width="15" style="2" customWidth="1"/>
    <col min="1025" max="1025" width="3.6640625" style="2" customWidth="1"/>
    <col min="1026" max="1027" width="13" style="2" customWidth="1"/>
    <col min="1028" max="1028" width="0" style="2" hidden="1" customWidth="1"/>
    <col min="1029" max="1030" width="9.33203125" style="2"/>
    <col min="1031" max="1031" width="15.83203125" style="2" customWidth="1"/>
    <col min="1032" max="1270" width="9.33203125" style="2"/>
    <col min="1271" max="1271" width="5" style="2" customWidth="1"/>
    <col min="1272" max="1272" width="9.33203125" style="2"/>
    <col min="1273" max="1273" width="21.6640625" style="2" customWidth="1"/>
    <col min="1274" max="1274" width="13.5" style="2" customWidth="1"/>
    <col min="1275" max="1275" width="10.5" style="2" customWidth="1"/>
    <col min="1276" max="1276" width="15.1640625" style="2" customWidth="1"/>
    <col min="1277" max="1277" width="3.6640625" style="2" customWidth="1"/>
    <col min="1278" max="1278" width="13.1640625" style="2" customWidth="1"/>
    <col min="1279" max="1279" width="3.83203125" style="2" customWidth="1"/>
    <col min="1280" max="1280" width="15" style="2" customWidth="1"/>
    <col min="1281" max="1281" width="3.6640625" style="2" customWidth="1"/>
    <col min="1282" max="1283" width="13" style="2" customWidth="1"/>
    <col min="1284" max="1284" width="0" style="2" hidden="1" customWidth="1"/>
    <col min="1285" max="1286" width="9.33203125" style="2"/>
    <col min="1287" max="1287" width="15.83203125" style="2" customWidth="1"/>
    <col min="1288" max="1526" width="9.33203125" style="2"/>
    <col min="1527" max="1527" width="5" style="2" customWidth="1"/>
    <col min="1528" max="1528" width="9.33203125" style="2"/>
    <col min="1529" max="1529" width="21.6640625" style="2" customWidth="1"/>
    <col min="1530" max="1530" width="13.5" style="2" customWidth="1"/>
    <col min="1531" max="1531" width="10.5" style="2" customWidth="1"/>
    <col min="1532" max="1532" width="15.1640625" style="2" customWidth="1"/>
    <col min="1533" max="1533" width="3.6640625" style="2" customWidth="1"/>
    <col min="1534" max="1534" width="13.1640625" style="2" customWidth="1"/>
    <col min="1535" max="1535" width="3.83203125" style="2" customWidth="1"/>
    <col min="1536" max="1536" width="15" style="2" customWidth="1"/>
    <col min="1537" max="1537" width="3.6640625" style="2" customWidth="1"/>
    <col min="1538" max="1539" width="13" style="2" customWidth="1"/>
    <col min="1540" max="1540" width="0" style="2" hidden="1" customWidth="1"/>
    <col min="1541" max="1542" width="9.33203125" style="2"/>
    <col min="1543" max="1543" width="15.83203125" style="2" customWidth="1"/>
    <col min="1544" max="1782" width="9.33203125" style="2"/>
    <col min="1783" max="1783" width="5" style="2" customWidth="1"/>
    <col min="1784" max="1784" width="9.33203125" style="2"/>
    <col min="1785" max="1785" width="21.6640625" style="2" customWidth="1"/>
    <col min="1786" max="1786" width="13.5" style="2" customWidth="1"/>
    <col min="1787" max="1787" width="10.5" style="2" customWidth="1"/>
    <col min="1788" max="1788" width="15.1640625" style="2" customWidth="1"/>
    <col min="1789" max="1789" width="3.6640625" style="2" customWidth="1"/>
    <col min="1790" max="1790" width="13.1640625" style="2" customWidth="1"/>
    <col min="1791" max="1791" width="3.83203125" style="2" customWidth="1"/>
    <col min="1792" max="1792" width="15" style="2" customWidth="1"/>
    <col min="1793" max="1793" width="3.6640625" style="2" customWidth="1"/>
    <col min="1794" max="1795" width="13" style="2" customWidth="1"/>
    <col min="1796" max="1796" width="0" style="2" hidden="1" customWidth="1"/>
    <col min="1797" max="1798" width="9.33203125" style="2"/>
    <col min="1799" max="1799" width="15.83203125" style="2" customWidth="1"/>
    <col min="1800" max="2038" width="9.33203125" style="2"/>
    <col min="2039" max="2039" width="5" style="2" customWidth="1"/>
    <col min="2040" max="2040" width="9.33203125" style="2"/>
    <col min="2041" max="2041" width="21.6640625" style="2" customWidth="1"/>
    <col min="2042" max="2042" width="13.5" style="2" customWidth="1"/>
    <col min="2043" max="2043" width="10.5" style="2" customWidth="1"/>
    <col min="2044" max="2044" width="15.1640625" style="2" customWidth="1"/>
    <col min="2045" max="2045" width="3.6640625" style="2" customWidth="1"/>
    <col min="2046" max="2046" width="13.1640625" style="2" customWidth="1"/>
    <col min="2047" max="2047" width="3.83203125" style="2" customWidth="1"/>
    <col min="2048" max="2048" width="15" style="2" customWidth="1"/>
    <col min="2049" max="2049" width="3.6640625" style="2" customWidth="1"/>
    <col min="2050" max="2051" width="13" style="2" customWidth="1"/>
    <col min="2052" max="2052" width="0" style="2" hidden="1" customWidth="1"/>
    <col min="2053" max="2054" width="9.33203125" style="2"/>
    <col min="2055" max="2055" width="15.83203125" style="2" customWidth="1"/>
    <col min="2056" max="2294" width="9.33203125" style="2"/>
    <col min="2295" max="2295" width="5" style="2" customWidth="1"/>
    <col min="2296" max="2296" width="9.33203125" style="2"/>
    <col min="2297" max="2297" width="21.6640625" style="2" customWidth="1"/>
    <col min="2298" max="2298" width="13.5" style="2" customWidth="1"/>
    <col min="2299" max="2299" width="10.5" style="2" customWidth="1"/>
    <col min="2300" max="2300" width="15.1640625" style="2" customWidth="1"/>
    <col min="2301" max="2301" width="3.6640625" style="2" customWidth="1"/>
    <col min="2302" max="2302" width="13.1640625" style="2" customWidth="1"/>
    <col min="2303" max="2303" width="3.83203125" style="2" customWidth="1"/>
    <col min="2304" max="2304" width="15" style="2" customWidth="1"/>
    <col min="2305" max="2305" width="3.6640625" style="2" customWidth="1"/>
    <col min="2306" max="2307" width="13" style="2" customWidth="1"/>
    <col min="2308" max="2308" width="0" style="2" hidden="1" customWidth="1"/>
    <col min="2309" max="2310" width="9.33203125" style="2"/>
    <col min="2311" max="2311" width="15.83203125" style="2" customWidth="1"/>
    <col min="2312" max="2550" width="9.33203125" style="2"/>
    <col min="2551" max="2551" width="5" style="2" customWidth="1"/>
    <col min="2552" max="2552" width="9.33203125" style="2"/>
    <col min="2553" max="2553" width="21.6640625" style="2" customWidth="1"/>
    <col min="2554" max="2554" width="13.5" style="2" customWidth="1"/>
    <col min="2555" max="2555" width="10.5" style="2" customWidth="1"/>
    <col min="2556" max="2556" width="15.1640625" style="2" customWidth="1"/>
    <col min="2557" max="2557" width="3.6640625" style="2" customWidth="1"/>
    <col min="2558" max="2558" width="13.1640625" style="2" customWidth="1"/>
    <col min="2559" max="2559" width="3.83203125" style="2" customWidth="1"/>
    <col min="2560" max="2560" width="15" style="2" customWidth="1"/>
    <col min="2561" max="2561" width="3.6640625" style="2" customWidth="1"/>
    <col min="2562" max="2563" width="13" style="2" customWidth="1"/>
    <col min="2564" max="2564" width="0" style="2" hidden="1" customWidth="1"/>
    <col min="2565" max="2566" width="9.33203125" style="2"/>
    <col min="2567" max="2567" width="15.83203125" style="2" customWidth="1"/>
    <col min="2568" max="2806" width="9.33203125" style="2"/>
    <col min="2807" max="2807" width="5" style="2" customWidth="1"/>
    <col min="2808" max="2808" width="9.33203125" style="2"/>
    <col min="2809" max="2809" width="21.6640625" style="2" customWidth="1"/>
    <col min="2810" max="2810" width="13.5" style="2" customWidth="1"/>
    <col min="2811" max="2811" width="10.5" style="2" customWidth="1"/>
    <col min="2812" max="2812" width="15.1640625" style="2" customWidth="1"/>
    <col min="2813" max="2813" width="3.6640625" style="2" customWidth="1"/>
    <col min="2814" max="2814" width="13.1640625" style="2" customWidth="1"/>
    <col min="2815" max="2815" width="3.83203125" style="2" customWidth="1"/>
    <col min="2816" max="2816" width="15" style="2" customWidth="1"/>
    <col min="2817" max="2817" width="3.6640625" style="2" customWidth="1"/>
    <col min="2818" max="2819" width="13" style="2" customWidth="1"/>
    <col min="2820" max="2820" width="0" style="2" hidden="1" customWidth="1"/>
    <col min="2821" max="2822" width="9.33203125" style="2"/>
    <col min="2823" max="2823" width="15.83203125" style="2" customWidth="1"/>
    <col min="2824" max="3062" width="9.33203125" style="2"/>
    <col min="3063" max="3063" width="5" style="2" customWidth="1"/>
    <col min="3064" max="3064" width="9.33203125" style="2"/>
    <col min="3065" max="3065" width="21.6640625" style="2" customWidth="1"/>
    <col min="3066" max="3066" width="13.5" style="2" customWidth="1"/>
    <col min="3067" max="3067" width="10.5" style="2" customWidth="1"/>
    <col min="3068" max="3068" width="15.1640625" style="2" customWidth="1"/>
    <col min="3069" max="3069" width="3.6640625" style="2" customWidth="1"/>
    <col min="3070" max="3070" width="13.1640625" style="2" customWidth="1"/>
    <col min="3071" max="3071" width="3.83203125" style="2" customWidth="1"/>
    <col min="3072" max="3072" width="15" style="2" customWidth="1"/>
    <col min="3073" max="3073" width="3.6640625" style="2" customWidth="1"/>
    <col min="3074" max="3075" width="13" style="2" customWidth="1"/>
    <col min="3076" max="3076" width="0" style="2" hidden="1" customWidth="1"/>
    <col min="3077" max="3078" width="9.33203125" style="2"/>
    <col min="3079" max="3079" width="15.83203125" style="2" customWidth="1"/>
    <col min="3080" max="3318" width="9.33203125" style="2"/>
    <col min="3319" max="3319" width="5" style="2" customWidth="1"/>
    <col min="3320" max="3320" width="9.33203125" style="2"/>
    <col min="3321" max="3321" width="21.6640625" style="2" customWidth="1"/>
    <col min="3322" max="3322" width="13.5" style="2" customWidth="1"/>
    <col min="3323" max="3323" width="10.5" style="2" customWidth="1"/>
    <col min="3324" max="3324" width="15.1640625" style="2" customWidth="1"/>
    <col min="3325" max="3325" width="3.6640625" style="2" customWidth="1"/>
    <col min="3326" max="3326" width="13.1640625" style="2" customWidth="1"/>
    <col min="3327" max="3327" width="3.83203125" style="2" customWidth="1"/>
    <col min="3328" max="3328" width="15" style="2" customWidth="1"/>
    <col min="3329" max="3329" width="3.6640625" style="2" customWidth="1"/>
    <col min="3330" max="3331" width="13" style="2" customWidth="1"/>
    <col min="3332" max="3332" width="0" style="2" hidden="1" customWidth="1"/>
    <col min="3333" max="3334" width="9.33203125" style="2"/>
    <col min="3335" max="3335" width="15.83203125" style="2" customWidth="1"/>
    <col min="3336" max="3574" width="9.33203125" style="2"/>
    <col min="3575" max="3575" width="5" style="2" customWidth="1"/>
    <col min="3576" max="3576" width="9.33203125" style="2"/>
    <col min="3577" max="3577" width="21.6640625" style="2" customWidth="1"/>
    <col min="3578" max="3578" width="13.5" style="2" customWidth="1"/>
    <col min="3579" max="3579" width="10.5" style="2" customWidth="1"/>
    <col min="3580" max="3580" width="15.1640625" style="2" customWidth="1"/>
    <col min="3581" max="3581" width="3.6640625" style="2" customWidth="1"/>
    <col min="3582" max="3582" width="13.1640625" style="2" customWidth="1"/>
    <col min="3583" max="3583" width="3.83203125" style="2" customWidth="1"/>
    <col min="3584" max="3584" width="15" style="2" customWidth="1"/>
    <col min="3585" max="3585" width="3.6640625" style="2" customWidth="1"/>
    <col min="3586" max="3587" width="13" style="2" customWidth="1"/>
    <col min="3588" max="3588" width="0" style="2" hidden="1" customWidth="1"/>
    <col min="3589" max="3590" width="9.33203125" style="2"/>
    <col min="3591" max="3591" width="15.83203125" style="2" customWidth="1"/>
    <col min="3592" max="3830" width="9.33203125" style="2"/>
    <col min="3831" max="3831" width="5" style="2" customWidth="1"/>
    <col min="3832" max="3832" width="9.33203125" style="2"/>
    <col min="3833" max="3833" width="21.6640625" style="2" customWidth="1"/>
    <col min="3834" max="3834" width="13.5" style="2" customWidth="1"/>
    <col min="3835" max="3835" width="10.5" style="2" customWidth="1"/>
    <col min="3836" max="3836" width="15.1640625" style="2" customWidth="1"/>
    <col min="3837" max="3837" width="3.6640625" style="2" customWidth="1"/>
    <col min="3838" max="3838" width="13.1640625" style="2" customWidth="1"/>
    <col min="3839" max="3839" width="3.83203125" style="2" customWidth="1"/>
    <col min="3840" max="3840" width="15" style="2" customWidth="1"/>
    <col min="3841" max="3841" width="3.6640625" style="2" customWidth="1"/>
    <col min="3842" max="3843" width="13" style="2" customWidth="1"/>
    <col min="3844" max="3844" width="0" style="2" hidden="1" customWidth="1"/>
    <col min="3845" max="3846" width="9.33203125" style="2"/>
    <col min="3847" max="3847" width="15.83203125" style="2" customWidth="1"/>
    <col min="3848" max="4086" width="9.33203125" style="2"/>
    <col min="4087" max="4087" width="5" style="2" customWidth="1"/>
    <col min="4088" max="4088" width="9.33203125" style="2"/>
    <col min="4089" max="4089" width="21.6640625" style="2" customWidth="1"/>
    <col min="4090" max="4090" width="13.5" style="2" customWidth="1"/>
    <col min="4091" max="4091" width="10.5" style="2" customWidth="1"/>
    <col min="4092" max="4092" width="15.1640625" style="2" customWidth="1"/>
    <col min="4093" max="4093" width="3.6640625" style="2" customWidth="1"/>
    <col min="4094" max="4094" width="13.1640625" style="2" customWidth="1"/>
    <col min="4095" max="4095" width="3.83203125" style="2" customWidth="1"/>
    <col min="4096" max="4096" width="15" style="2" customWidth="1"/>
    <col min="4097" max="4097" width="3.6640625" style="2" customWidth="1"/>
    <col min="4098" max="4099" width="13" style="2" customWidth="1"/>
    <col min="4100" max="4100" width="0" style="2" hidden="1" customWidth="1"/>
    <col min="4101" max="4102" width="9.33203125" style="2"/>
    <col min="4103" max="4103" width="15.83203125" style="2" customWidth="1"/>
    <col min="4104" max="4342" width="9.33203125" style="2"/>
    <col min="4343" max="4343" width="5" style="2" customWidth="1"/>
    <col min="4344" max="4344" width="9.33203125" style="2"/>
    <col min="4345" max="4345" width="21.6640625" style="2" customWidth="1"/>
    <col min="4346" max="4346" width="13.5" style="2" customWidth="1"/>
    <col min="4347" max="4347" width="10.5" style="2" customWidth="1"/>
    <col min="4348" max="4348" width="15.1640625" style="2" customWidth="1"/>
    <col min="4349" max="4349" width="3.6640625" style="2" customWidth="1"/>
    <col min="4350" max="4350" width="13.1640625" style="2" customWidth="1"/>
    <col min="4351" max="4351" width="3.83203125" style="2" customWidth="1"/>
    <col min="4352" max="4352" width="15" style="2" customWidth="1"/>
    <col min="4353" max="4353" width="3.6640625" style="2" customWidth="1"/>
    <col min="4354" max="4355" width="13" style="2" customWidth="1"/>
    <col min="4356" max="4356" width="0" style="2" hidden="1" customWidth="1"/>
    <col min="4357" max="4358" width="9.33203125" style="2"/>
    <col min="4359" max="4359" width="15.83203125" style="2" customWidth="1"/>
    <col min="4360" max="4598" width="9.33203125" style="2"/>
    <col min="4599" max="4599" width="5" style="2" customWidth="1"/>
    <col min="4600" max="4600" width="9.33203125" style="2"/>
    <col min="4601" max="4601" width="21.6640625" style="2" customWidth="1"/>
    <col min="4602" max="4602" width="13.5" style="2" customWidth="1"/>
    <col min="4603" max="4603" width="10.5" style="2" customWidth="1"/>
    <col min="4604" max="4604" width="15.1640625" style="2" customWidth="1"/>
    <col min="4605" max="4605" width="3.6640625" style="2" customWidth="1"/>
    <col min="4606" max="4606" width="13.1640625" style="2" customWidth="1"/>
    <col min="4607" max="4607" width="3.83203125" style="2" customWidth="1"/>
    <col min="4608" max="4608" width="15" style="2" customWidth="1"/>
    <col min="4609" max="4609" width="3.6640625" style="2" customWidth="1"/>
    <col min="4610" max="4611" width="13" style="2" customWidth="1"/>
    <col min="4612" max="4612" width="0" style="2" hidden="1" customWidth="1"/>
    <col min="4613" max="4614" width="9.33203125" style="2"/>
    <col min="4615" max="4615" width="15.83203125" style="2" customWidth="1"/>
    <col min="4616" max="4854" width="9.33203125" style="2"/>
    <col min="4855" max="4855" width="5" style="2" customWidth="1"/>
    <col min="4856" max="4856" width="9.33203125" style="2"/>
    <col min="4857" max="4857" width="21.6640625" style="2" customWidth="1"/>
    <col min="4858" max="4858" width="13.5" style="2" customWidth="1"/>
    <col min="4859" max="4859" width="10.5" style="2" customWidth="1"/>
    <col min="4860" max="4860" width="15.1640625" style="2" customWidth="1"/>
    <col min="4861" max="4861" width="3.6640625" style="2" customWidth="1"/>
    <col min="4862" max="4862" width="13.1640625" style="2" customWidth="1"/>
    <col min="4863" max="4863" width="3.83203125" style="2" customWidth="1"/>
    <col min="4864" max="4864" width="15" style="2" customWidth="1"/>
    <col min="4865" max="4865" width="3.6640625" style="2" customWidth="1"/>
    <col min="4866" max="4867" width="13" style="2" customWidth="1"/>
    <col min="4868" max="4868" width="0" style="2" hidden="1" customWidth="1"/>
    <col min="4869" max="4870" width="9.33203125" style="2"/>
    <col min="4871" max="4871" width="15.83203125" style="2" customWidth="1"/>
    <col min="4872" max="5110" width="9.33203125" style="2"/>
    <col min="5111" max="5111" width="5" style="2" customWidth="1"/>
    <col min="5112" max="5112" width="9.33203125" style="2"/>
    <col min="5113" max="5113" width="21.6640625" style="2" customWidth="1"/>
    <col min="5114" max="5114" width="13.5" style="2" customWidth="1"/>
    <col min="5115" max="5115" width="10.5" style="2" customWidth="1"/>
    <col min="5116" max="5116" width="15.1640625" style="2" customWidth="1"/>
    <col min="5117" max="5117" width="3.6640625" style="2" customWidth="1"/>
    <col min="5118" max="5118" width="13.1640625" style="2" customWidth="1"/>
    <col min="5119" max="5119" width="3.83203125" style="2" customWidth="1"/>
    <col min="5120" max="5120" width="15" style="2" customWidth="1"/>
    <col min="5121" max="5121" width="3.6640625" style="2" customWidth="1"/>
    <col min="5122" max="5123" width="13" style="2" customWidth="1"/>
    <col min="5124" max="5124" width="0" style="2" hidden="1" customWidth="1"/>
    <col min="5125" max="5126" width="9.33203125" style="2"/>
    <col min="5127" max="5127" width="15.83203125" style="2" customWidth="1"/>
    <col min="5128" max="5366" width="9.33203125" style="2"/>
    <col min="5367" max="5367" width="5" style="2" customWidth="1"/>
    <col min="5368" max="5368" width="9.33203125" style="2"/>
    <col min="5369" max="5369" width="21.6640625" style="2" customWidth="1"/>
    <col min="5370" max="5370" width="13.5" style="2" customWidth="1"/>
    <col min="5371" max="5371" width="10.5" style="2" customWidth="1"/>
    <col min="5372" max="5372" width="15.1640625" style="2" customWidth="1"/>
    <col min="5373" max="5373" width="3.6640625" style="2" customWidth="1"/>
    <col min="5374" max="5374" width="13.1640625" style="2" customWidth="1"/>
    <col min="5375" max="5375" width="3.83203125" style="2" customWidth="1"/>
    <col min="5376" max="5376" width="15" style="2" customWidth="1"/>
    <col min="5377" max="5377" width="3.6640625" style="2" customWidth="1"/>
    <col min="5378" max="5379" width="13" style="2" customWidth="1"/>
    <col min="5380" max="5380" width="0" style="2" hidden="1" customWidth="1"/>
    <col min="5381" max="5382" width="9.33203125" style="2"/>
    <col min="5383" max="5383" width="15.83203125" style="2" customWidth="1"/>
    <col min="5384" max="5622" width="9.33203125" style="2"/>
    <col min="5623" max="5623" width="5" style="2" customWidth="1"/>
    <col min="5624" max="5624" width="9.33203125" style="2"/>
    <col min="5625" max="5625" width="21.6640625" style="2" customWidth="1"/>
    <col min="5626" max="5626" width="13.5" style="2" customWidth="1"/>
    <col min="5627" max="5627" width="10.5" style="2" customWidth="1"/>
    <col min="5628" max="5628" width="15.1640625" style="2" customWidth="1"/>
    <col min="5629" max="5629" width="3.6640625" style="2" customWidth="1"/>
    <col min="5630" max="5630" width="13.1640625" style="2" customWidth="1"/>
    <col min="5631" max="5631" width="3.83203125" style="2" customWidth="1"/>
    <col min="5632" max="5632" width="15" style="2" customWidth="1"/>
    <col min="5633" max="5633" width="3.6640625" style="2" customWidth="1"/>
    <col min="5634" max="5635" width="13" style="2" customWidth="1"/>
    <col min="5636" max="5636" width="0" style="2" hidden="1" customWidth="1"/>
    <col min="5637" max="5638" width="9.33203125" style="2"/>
    <col min="5639" max="5639" width="15.83203125" style="2" customWidth="1"/>
    <col min="5640" max="5878" width="9.33203125" style="2"/>
    <col min="5879" max="5879" width="5" style="2" customWidth="1"/>
    <col min="5880" max="5880" width="9.33203125" style="2"/>
    <col min="5881" max="5881" width="21.6640625" style="2" customWidth="1"/>
    <col min="5882" max="5882" width="13.5" style="2" customWidth="1"/>
    <col min="5883" max="5883" width="10.5" style="2" customWidth="1"/>
    <col min="5884" max="5884" width="15.1640625" style="2" customWidth="1"/>
    <col min="5885" max="5885" width="3.6640625" style="2" customWidth="1"/>
    <col min="5886" max="5886" width="13.1640625" style="2" customWidth="1"/>
    <col min="5887" max="5887" width="3.83203125" style="2" customWidth="1"/>
    <col min="5888" max="5888" width="15" style="2" customWidth="1"/>
    <col min="5889" max="5889" width="3.6640625" style="2" customWidth="1"/>
    <col min="5890" max="5891" width="13" style="2" customWidth="1"/>
    <col min="5892" max="5892" width="0" style="2" hidden="1" customWidth="1"/>
    <col min="5893" max="5894" width="9.33203125" style="2"/>
    <col min="5895" max="5895" width="15.83203125" style="2" customWidth="1"/>
    <col min="5896" max="6134" width="9.33203125" style="2"/>
    <col min="6135" max="6135" width="5" style="2" customWidth="1"/>
    <col min="6136" max="6136" width="9.33203125" style="2"/>
    <col min="6137" max="6137" width="21.6640625" style="2" customWidth="1"/>
    <col min="6138" max="6138" width="13.5" style="2" customWidth="1"/>
    <col min="6139" max="6139" width="10.5" style="2" customWidth="1"/>
    <col min="6140" max="6140" width="15.1640625" style="2" customWidth="1"/>
    <col min="6141" max="6141" width="3.6640625" style="2" customWidth="1"/>
    <col min="6142" max="6142" width="13.1640625" style="2" customWidth="1"/>
    <col min="6143" max="6143" width="3.83203125" style="2" customWidth="1"/>
    <col min="6144" max="6144" width="15" style="2" customWidth="1"/>
    <col min="6145" max="6145" width="3.6640625" style="2" customWidth="1"/>
    <col min="6146" max="6147" width="13" style="2" customWidth="1"/>
    <col min="6148" max="6148" width="0" style="2" hidden="1" customWidth="1"/>
    <col min="6149" max="6150" width="9.33203125" style="2"/>
    <col min="6151" max="6151" width="15.83203125" style="2" customWidth="1"/>
    <col min="6152" max="6390" width="9.33203125" style="2"/>
    <col min="6391" max="6391" width="5" style="2" customWidth="1"/>
    <col min="6392" max="6392" width="9.33203125" style="2"/>
    <col min="6393" max="6393" width="21.6640625" style="2" customWidth="1"/>
    <col min="6394" max="6394" width="13.5" style="2" customWidth="1"/>
    <col min="6395" max="6395" width="10.5" style="2" customWidth="1"/>
    <col min="6396" max="6396" width="15.1640625" style="2" customWidth="1"/>
    <col min="6397" max="6397" width="3.6640625" style="2" customWidth="1"/>
    <col min="6398" max="6398" width="13.1640625" style="2" customWidth="1"/>
    <col min="6399" max="6399" width="3.83203125" style="2" customWidth="1"/>
    <col min="6400" max="6400" width="15" style="2" customWidth="1"/>
    <col min="6401" max="6401" width="3.6640625" style="2" customWidth="1"/>
    <col min="6402" max="6403" width="13" style="2" customWidth="1"/>
    <col min="6404" max="6404" width="0" style="2" hidden="1" customWidth="1"/>
    <col min="6405" max="6406" width="9.33203125" style="2"/>
    <col min="6407" max="6407" width="15.83203125" style="2" customWidth="1"/>
    <col min="6408" max="6646" width="9.33203125" style="2"/>
    <col min="6647" max="6647" width="5" style="2" customWidth="1"/>
    <col min="6648" max="6648" width="9.33203125" style="2"/>
    <col min="6649" max="6649" width="21.6640625" style="2" customWidth="1"/>
    <col min="6650" max="6650" width="13.5" style="2" customWidth="1"/>
    <col min="6651" max="6651" width="10.5" style="2" customWidth="1"/>
    <col min="6652" max="6652" width="15.1640625" style="2" customWidth="1"/>
    <col min="6653" max="6653" width="3.6640625" style="2" customWidth="1"/>
    <col min="6654" max="6654" width="13.1640625" style="2" customWidth="1"/>
    <col min="6655" max="6655" width="3.83203125" style="2" customWidth="1"/>
    <col min="6656" max="6656" width="15" style="2" customWidth="1"/>
    <col min="6657" max="6657" width="3.6640625" style="2" customWidth="1"/>
    <col min="6658" max="6659" width="13" style="2" customWidth="1"/>
    <col min="6660" max="6660" width="0" style="2" hidden="1" customWidth="1"/>
    <col min="6661" max="6662" width="9.33203125" style="2"/>
    <col min="6663" max="6663" width="15.83203125" style="2" customWidth="1"/>
    <col min="6664" max="6902" width="9.33203125" style="2"/>
    <col min="6903" max="6903" width="5" style="2" customWidth="1"/>
    <col min="6904" max="6904" width="9.33203125" style="2"/>
    <col min="6905" max="6905" width="21.6640625" style="2" customWidth="1"/>
    <col min="6906" max="6906" width="13.5" style="2" customWidth="1"/>
    <col min="6907" max="6907" width="10.5" style="2" customWidth="1"/>
    <col min="6908" max="6908" width="15.1640625" style="2" customWidth="1"/>
    <col min="6909" max="6909" width="3.6640625" style="2" customWidth="1"/>
    <col min="6910" max="6910" width="13.1640625" style="2" customWidth="1"/>
    <col min="6911" max="6911" width="3.83203125" style="2" customWidth="1"/>
    <col min="6912" max="6912" width="15" style="2" customWidth="1"/>
    <col min="6913" max="6913" width="3.6640625" style="2" customWidth="1"/>
    <col min="6914" max="6915" width="13" style="2" customWidth="1"/>
    <col min="6916" max="6916" width="0" style="2" hidden="1" customWidth="1"/>
    <col min="6917" max="6918" width="9.33203125" style="2"/>
    <col min="6919" max="6919" width="15.83203125" style="2" customWidth="1"/>
    <col min="6920" max="7158" width="9.33203125" style="2"/>
    <col min="7159" max="7159" width="5" style="2" customWidth="1"/>
    <col min="7160" max="7160" width="9.33203125" style="2"/>
    <col min="7161" max="7161" width="21.6640625" style="2" customWidth="1"/>
    <col min="7162" max="7162" width="13.5" style="2" customWidth="1"/>
    <col min="7163" max="7163" width="10.5" style="2" customWidth="1"/>
    <col min="7164" max="7164" width="15.1640625" style="2" customWidth="1"/>
    <col min="7165" max="7165" width="3.6640625" style="2" customWidth="1"/>
    <col min="7166" max="7166" width="13.1640625" style="2" customWidth="1"/>
    <col min="7167" max="7167" width="3.83203125" style="2" customWidth="1"/>
    <col min="7168" max="7168" width="15" style="2" customWidth="1"/>
    <col min="7169" max="7169" width="3.6640625" style="2" customWidth="1"/>
    <col min="7170" max="7171" width="13" style="2" customWidth="1"/>
    <col min="7172" max="7172" width="0" style="2" hidden="1" customWidth="1"/>
    <col min="7173" max="7174" width="9.33203125" style="2"/>
    <col min="7175" max="7175" width="15.83203125" style="2" customWidth="1"/>
    <col min="7176" max="7414" width="9.33203125" style="2"/>
    <col min="7415" max="7415" width="5" style="2" customWidth="1"/>
    <col min="7416" max="7416" width="9.33203125" style="2"/>
    <col min="7417" max="7417" width="21.6640625" style="2" customWidth="1"/>
    <col min="7418" max="7418" width="13.5" style="2" customWidth="1"/>
    <col min="7419" max="7419" width="10.5" style="2" customWidth="1"/>
    <col min="7420" max="7420" width="15.1640625" style="2" customWidth="1"/>
    <col min="7421" max="7421" width="3.6640625" style="2" customWidth="1"/>
    <col min="7422" max="7422" width="13.1640625" style="2" customWidth="1"/>
    <col min="7423" max="7423" width="3.83203125" style="2" customWidth="1"/>
    <col min="7424" max="7424" width="15" style="2" customWidth="1"/>
    <col min="7425" max="7425" width="3.6640625" style="2" customWidth="1"/>
    <col min="7426" max="7427" width="13" style="2" customWidth="1"/>
    <col min="7428" max="7428" width="0" style="2" hidden="1" customWidth="1"/>
    <col min="7429" max="7430" width="9.33203125" style="2"/>
    <col min="7431" max="7431" width="15.83203125" style="2" customWidth="1"/>
    <col min="7432" max="7670" width="9.33203125" style="2"/>
    <col min="7671" max="7671" width="5" style="2" customWidth="1"/>
    <col min="7672" max="7672" width="9.33203125" style="2"/>
    <col min="7673" max="7673" width="21.6640625" style="2" customWidth="1"/>
    <col min="7674" max="7674" width="13.5" style="2" customWidth="1"/>
    <col min="7675" max="7675" width="10.5" style="2" customWidth="1"/>
    <col min="7676" max="7676" width="15.1640625" style="2" customWidth="1"/>
    <col min="7677" max="7677" width="3.6640625" style="2" customWidth="1"/>
    <col min="7678" max="7678" width="13.1640625" style="2" customWidth="1"/>
    <col min="7679" max="7679" width="3.83203125" style="2" customWidth="1"/>
    <col min="7680" max="7680" width="15" style="2" customWidth="1"/>
    <col min="7681" max="7681" width="3.6640625" style="2" customWidth="1"/>
    <col min="7682" max="7683" width="13" style="2" customWidth="1"/>
    <col min="7684" max="7684" width="0" style="2" hidden="1" customWidth="1"/>
    <col min="7685" max="7686" width="9.33203125" style="2"/>
    <col min="7687" max="7687" width="15.83203125" style="2" customWidth="1"/>
    <col min="7688" max="7926" width="9.33203125" style="2"/>
    <col min="7927" max="7927" width="5" style="2" customWidth="1"/>
    <col min="7928" max="7928" width="9.33203125" style="2"/>
    <col min="7929" max="7929" width="21.6640625" style="2" customWidth="1"/>
    <col min="7930" max="7930" width="13.5" style="2" customWidth="1"/>
    <col min="7931" max="7931" width="10.5" style="2" customWidth="1"/>
    <col min="7932" max="7932" width="15.1640625" style="2" customWidth="1"/>
    <col min="7933" max="7933" width="3.6640625" style="2" customWidth="1"/>
    <col min="7934" max="7934" width="13.1640625" style="2" customWidth="1"/>
    <col min="7935" max="7935" width="3.83203125" style="2" customWidth="1"/>
    <col min="7936" max="7936" width="15" style="2" customWidth="1"/>
    <col min="7937" max="7937" width="3.6640625" style="2" customWidth="1"/>
    <col min="7938" max="7939" width="13" style="2" customWidth="1"/>
    <col min="7940" max="7940" width="0" style="2" hidden="1" customWidth="1"/>
    <col min="7941" max="7942" width="9.33203125" style="2"/>
    <col min="7943" max="7943" width="15.83203125" style="2" customWidth="1"/>
    <col min="7944" max="8182" width="9.33203125" style="2"/>
    <col min="8183" max="8183" width="5" style="2" customWidth="1"/>
    <col min="8184" max="8184" width="9.33203125" style="2"/>
    <col min="8185" max="8185" width="21.6640625" style="2" customWidth="1"/>
    <col min="8186" max="8186" width="13.5" style="2" customWidth="1"/>
    <col min="8187" max="8187" width="10.5" style="2" customWidth="1"/>
    <col min="8188" max="8188" width="15.1640625" style="2" customWidth="1"/>
    <col min="8189" max="8189" width="3.6640625" style="2" customWidth="1"/>
    <col min="8190" max="8190" width="13.1640625" style="2" customWidth="1"/>
    <col min="8191" max="8191" width="3.83203125" style="2" customWidth="1"/>
    <col min="8192" max="8192" width="15" style="2" customWidth="1"/>
    <col min="8193" max="8193" width="3.6640625" style="2" customWidth="1"/>
    <col min="8194" max="8195" width="13" style="2" customWidth="1"/>
    <col min="8196" max="8196" width="0" style="2" hidden="1" customWidth="1"/>
    <col min="8197" max="8198" width="9.33203125" style="2"/>
    <col min="8199" max="8199" width="15.83203125" style="2" customWidth="1"/>
    <col min="8200" max="8438" width="9.33203125" style="2"/>
    <col min="8439" max="8439" width="5" style="2" customWidth="1"/>
    <col min="8440" max="8440" width="9.33203125" style="2"/>
    <col min="8441" max="8441" width="21.6640625" style="2" customWidth="1"/>
    <col min="8442" max="8442" width="13.5" style="2" customWidth="1"/>
    <col min="8443" max="8443" width="10.5" style="2" customWidth="1"/>
    <col min="8444" max="8444" width="15.1640625" style="2" customWidth="1"/>
    <col min="8445" max="8445" width="3.6640625" style="2" customWidth="1"/>
    <col min="8446" max="8446" width="13.1640625" style="2" customWidth="1"/>
    <col min="8447" max="8447" width="3.83203125" style="2" customWidth="1"/>
    <col min="8448" max="8448" width="15" style="2" customWidth="1"/>
    <col min="8449" max="8449" width="3.6640625" style="2" customWidth="1"/>
    <col min="8450" max="8451" width="13" style="2" customWidth="1"/>
    <col min="8452" max="8452" width="0" style="2" hidden="1" customWidth="1"/>
    <col min="8453" max="8454" width="9.33203125" style="2"/>
    <col min="8455" max="8455" width="15.83203125" style="2" customWidth="1"/>
    <col min="8456" max="8694" width="9.33203125" style="2"/>
    <col min="8695" max="8695" width="5" style="2" customWidth="1"/>
    <col min="8696" max="8696" width="9.33203125" style="2"/>
    <col min="8697" max="8697" width="21.6640625" style="2" customWidth="1"/>
    <col min="8698" max="8698" width="13.5" style="2" customWidth="1"/>
    <col min="8699" max="8699" width="10.5" style="2" customWidth="1"/>
    <col min="8700" max="8700" width="15.1640625" style="2" customWidth="1"/>
    <col min="8701" max="8701" width="3.6640625" style="2" customWidth="1"/>
    <col min="8702" max="8702" width="13.1640625" style="2" customWidth="1"/>
    <col min="8703" max="8703" width="3.83203125" style="2" customWidth="1"/>
    <col min="8704" max="8704" width="15" style="2" customWidth="1"/>
    <col min="8705" max="8705" width="3.6640625" style="2" customWidth="1"/>
    <col min="8706" max="8707" width="13" style="2" customWidth="1"/>
    <col min="8708" max="8708" width="0" style="2" hidden="1" customWidth="1"/>
    <col min="8709" max="8710" width="9.33203125" style="2"/>
    <col min="8711" max="8711" width="15.83203125" style="2" customWidth="1"/>
    <col min="8712" max="8950" width="9.33203125" style="2"/>
    <col min="8951" max="8951" width="5" style="2" customWidth="1"/>
    <col min="8952" max="8952" width="9.33203125" style="2"/>
    <col min="8953" max="8953" width="21.6640625" style="2" customWidth="1"/>
    <col min="8954" max="8954" width="13.5" style="2" customWidth="1"/>
    <col min="8955" max="8955" width="10.5" style="2" customWidth="1"/>
    <col min="8956" max="8956" width="15.1640625" style="2" customWidth="1"/>
    <col min="8957" max="8957" width="3.6640625" style="2" customWidth="1"/>
    <col min="8958" max="8958" width="13.1640625" style="2" customWidth="1"/>
    <col min="8959" max="8959" width="3.83203125" style="2" customWidth="1"/>
    <col min="8960" max="8960" width="15" style="2" customWidth="1"/>
    <col min="8961" max="8961" width="3.6640625" style="2" customWidth="1"/>
    <col min="8962" max="8963" width="13" style="2" customWidth="1"/>
    <col min="8964" max="8964" width="0" style="2" hidden="1" customWidth="1"/>
    <col min="8965" max="8966" width="9.33203125" style="2"/>
    <col min="8967" max="8967" width="15.83203125" style="2" customWidth="1"/>
    <col min="8968" max="9206" width="9.33203125" style="2"/>
    <col min="9207" max="9207" width="5" style="2" customWidth="1"/>
    <col min="9208" max="9208" width="9.33203125" style="2"/>
    <col min="9209" max="9209" width="21.6640625" style="2" customWidth="1"/>
    <col min="9210" max="9210" width="13.5" style="2" customWidth="1"/>
    <col min="9211" max="9211" width="10.5" style="2" customWidth="1"/>
    <col min="9212" max="9212" width="15.1640625" style="2" customWidth="1"/>
    <col min="9213" max="9213" width="3.6640625" style="2" customWidth="1"/>
    <col min="9214" max="9214" width="13.1640625" style="2" customWidth="1"/>
    <col min="9215" max="9215" width="3.83203125" style="2" customWidth="1"/>
    <col min="9216" max="9216" width="15" style="2" customWidth="1"/>
    <col min="9217" max="9217" width="3.6640625" style="2" customWidth="1"/>
    <col min="9218" max="9219" width="13" style="2" customWidth="1"/>
    <col min="9220" max="9220" width="0" style="2" hidden="1" customWidth="1"/>
    <col min="9221" max="9222" width="9.33203125" style="2"/>
    <col min="9223" max="9223" width="15.83203125" style="2" customWidth="1"/>
    <col min="9224" max="9462" width="9.33203125" style="2"/>
    <col min="9463" max="9463" width="5" style="2" customWidth="1"/>
    <col min="9464" max="9464" width="9.33203125" style="2"/>
    <col min="9465" max="9465" width="21.6640625" style="2" customWidth="1"/>
    <col min="9466" max="9466" width="13.5" style="2" customWidth="1"/>
    <col min="9467" max="9467" width="10.5" style="2" customWidth="1"/>
    <col min="9468" max="9468" width="15.1640625" style="2" customWidth="1"/>
    <col min="9469" max="9469" width="3.6640625" style="2" customWidth="1"/>
    <col min="9470" max="9470" width="13.1640625" style="2" customWidth="1"/>
    <col min="9471" max="9471" width="3.83203125" style="2" customWidth="1"/>
    <col min="9472" max="9472" width="15" style="2" customWidth="1"/>
    <col min="9473" max="9473" width="3.6640625" style="2" customWidth="1"/>
    <col min="9474" max="9475" width="13" style="2" customWidth="1"/>
    <col min="9476" max="9476" width="0" style="2" hidden="1" customWidth="1"/>
    <col min="9477" max="9478" width="9.33203125" style="2"/>
    <col min="9479" max="9479" width="15.83203125" style="2" customWidth="1"/>
    <col min="9480" max="9718" width="9.33203125" style="2"/>
    <col min="9719" max="9719" width="5" style="2" customWidth="1"/>
    <col min="9720" max="9720" width="9.33203125" style="2"/>
    <col min="9721" max="9721" width="21.6640625" style="2" customWidth="1"/>
    <col min="9722" max="9722" width="13.5" style="2" customWidth="1"/>
    <col min="9723" max="9723" width="10.5" style="2" customWidth="1"/>
    <col min="9724" max="9724" width="15.1640625" style="2" customWidth="1"/>
    <col min="9725" max="9725" width="3.6640625" style="2" customWidth="1"/>
    <col min="9726" max="9726" width="13.1640625" style="2" customWidth="1"/>
    <col min="9727" max="9727" width="3.83203125" style="2" customWidth="1"/>
    <col min="9728" max="9728" width="15" style="2" customWidth="1"/>
    <col min="9729" max="9729" width="3.6640625" style="2" customWidth="1"/>
    <col min="9730" max="9731" width="13" style="2" customWidth="1"/>
    <col min="9732" max="9732" width="0" style="2" hidden="1" customWidth="1"/>
    <col min="9733" max="9734" width="9.33203125" style="2"/>
    <col min="9735" max="9735" width="15.83203125" style="2" customWidth="1"/>
    <col min="9736" max="9974" width="9.33203125" style="2"/>
    <col min="9975" max="9975" width="5" style="2" customWidth="1"/>
    <col min="9976" max="9976" width="9.33203125" style="2"/>
    <col min="9977" max="9977" width="21.6640625" style="2" customWidth="1"/>
    <col min="9978" max="9978" width="13.5" style="2" customWidth="1"/>
    <col min="9979" max="9979" width="10.5" style="2" customWidth="1"/>
    <col min="9980" max="9980" width="15.1640625" style="2" customWidth="1"/>
    <col min="9981" max="9981" width="3.6640625" style="2" customWidth="1"/>
    <col min="9982" max="9982" width="13.1640625" style="2" customWidth="1"/>
    <col min="9983" max="9983" width="3.83203125" style="2" customWidth="1"/>
    <col min="9984" max="9984" width="15" style="2" customWidth="1"/>
    <col min="9985" max="9985" width="3.6640625" style="2" customWidth="1"/>
    <col min="9986" max="9987" width="13" style="2" customWidth="1"/>
    <col min="9988" max="9988" width="0" style="2" hidden="1" customWidth="1"/>
    <col min="9989" max="9990" width="9.33203125" style="2"/>
    <col min="9991" max="9991" width="15.83203125" style="2" customWidth="1"/>
    <col min="9992" max="10230" width="9.33203125" style="2"/>
    <col min="10231" max="10231" width="5" style="2" customWidth="1"/>
    <col min="10232" max="10232" width="9.33203125" style="2"/>
    <col min="10233" max="10233" width="21.6640625" style="2" customWidth="1"/>
    <col min="10234" max="10234" width="13.5" style="2" customWidth="1"/>
    <col min="10235" max="10235" width="10.5" style="2" customWidth="1"/>
    <col min="10236" max="10236" width="15.1640625" style="2" customWidth="1"/>
    <col min="10237" max="10237" width="3.6640625" style="2" customWidth="1"/>
    <col min="10238" max="10238" width="13.1640625" style="2" customWidth="1"/>
    <col min="10239" max="10239" width="3.83203125" style="2" customWidth="1"/>
    <col min="10240" max="10240" width="15" style="2" customWidth="1"/>
    <col min="10241" max="10241" width="3.6640625" style="2" customWidth="1"/>
    <col min="10242" max="10243" width="13" style="2" customWidth="1"/>
    <col min="10244" max="10244" width="0" style="2" hidden="1" customWidth="1"/>
    <col min="10245" max="10246" width="9.33203125" style="2"/>
    <col min="10247" max="10247" width="15.83203125" style="2" customWidth="1"/>
    <col min="10248" max="10486" width="9.33203125" style="2"/>
    <col min="10487" max="10487" width="5" style="2" customWidth="1"/>
    <col min="10488" max="10488" width="9.33203125" style="2"/>
    <col min="10489" max="10489" width="21.6640625" style="2" customWidth="1"/>
    <col min="10490" max="10490" width="13.5" style="2" customWidth="1"/>
    <col min="10491" max="10491" width="10.5" style="2" customWidth="1"/>
    <col min="10492" max="10492" width="15.1640625" style="2" customWidth="1"/>
    <col min="10493" max="10493" width="3.6640625" style="2" customWidth="1"/>
    <col min="10494" max="10494" width="13.1640625" style="2" customWidth="1"/>
    <col min="10495" max="10495" width="3.83203125" style="2" customWidth="1"/>
    <col min="10496" max="10496" width="15" style="2" customWidth="1"/>
    <col min="10497" max="10497" width="3.6640625" style="2" customWidth="1"/>
    <col min="10498" max="10499" width="13" style="2" customWidth="1"/>
    <col min="10500" max="10500" width="0" style="2" hidden="1" customWidth="1"/>
    <col min="10501" max="10502" width="9.33203125" style="2"/>
    <col min="10503" max="10503" width="15.83203125" style="2" customWidth="1"/>
    <col min="10504" max="10742" width="9.33203125" style="2"/>
    <col min="10743" max="10743" width="5" style="2" customWidth="1"/>
    <col min="10744" max="10744" width="9.33203125" style="2"/>
    <col min="10745" max="10745" width="21.6640625" style="2" customWidth="1"/>
    <col min="10746" max="10746" width="13.5" style="2" customWidth="1"/>
    <col min="10747" max="10747" width="10.5" style="2" customWidth="1"/>
    <col min="10748" max="10748" width="15.1640625" style="2" customWidth="1"/>
    <col min="10749" max="10749" width="3.6640625" style="2" customWidth="1"/>
    <col min="10750" max="10750" width="13.1640625" style="2" customWidth="1"/>
    <col min="10751" max="10751" width="3.83203125" style="2" customWidth="1"/>
    <col min="10752" max="10752" width="15" style="2" customWidth="1"/>
    <col min="10753" max="10753" width="3.6640625" style="2" customWidth="1"/>
    <col min="10754" max="10755" width="13" style="2" customWidth="1"/>
    <col min="10756" max="10756" width="0" style="2" hidden="1" customWidth="1"/>
    <col min="10757" max="10758" width="9.33203125" style="2"/>
    <col min="10759" max="10759" width="15.83203125" style="2" customWidth="1"/>
    <col min="10760" max="10998" width="9.33203125" style="2"/>
    <col min="10999" max="10999" width="5" style="2" customWidth="1"/>
    <col min="11000" max="11000" width="9.33203125" style="2"/>
    <col min="11001" max="11001" width="21.6640625" style="2" customWidth="1"/>
    <col min="11002" max="11002" width="13.5" style="2" customWidth="1"/>
    <col min="11003" max="11003" width="10.5" style="2" customWidth="1"/>
    <col min="11004" max="11004" width="15.1640625" style="2" customWidth="1"/>
    <col min="11005" max="11005" width="3.6640625" style="2" customWidth="1"/>
    <col min="11006" max="11006" width="13.1640625" style="2" customWidth="1"/>
    <col min="11007" max="11007" width="3.83203125" style="2" customWidth="1"/>
    <col min="11008" max="11008" width="15" style="2" customWidth="1"/>
    <col min="11009" max="11009" width="3.6640625" style="2" customWidth="1"/>
    <col min="11010" max="11011" width="13" style="2" customWidth="1"/>
    <col min="11012" max="11012" width="0" style="2" hidden="1" customWidth="1"/>
    <col min="11013" max="11014" width="9.33203125" style="2"/>
    <col min="11015" max="11015" width="15.83203125" style="2" customWidth="1"/>
    <col min="11016" max="11254" width="9.33203125" style="2"/>
    <col min="11255" max="11255" width="5" style="2" customWidth="1"/>
    <col min="11256" max="11256" width="9.33203125" style="2"/>
    <col min="11257" max="11257" width="21.6640625" style="2" customWidth="1"/>
    <col min="11258" max="11258" width="13.5" style="2" customWidth="1"/>
    <col min="11259" max="11259" width="10.5" style="2" customWidth="1"/>
    <col min="11260" max="11260" width="15.1640625" style="2" customWidth="1"/>
    <col min="11261" max="11261" width="3.6640625" style="2" customWidth="1"/>
    <col min="11262" max="11262" width="13.1640625" style="2" customWidth="1"/>
    <col min="11263" max="11263" width="3.83203125" style="2" customWidth="1"/>
    <col min="11264" max="11264" width="15" style="2" customWidth="1"/>
    <col min="11265" max="11265" width="3.6640625" style="2" customWidth="1"/>
    <col min="11266" max="11267" width="13" style="2" customWidth="1"/>
    <col min="11268" max="11268" width="0" style="2" hidden="1" customWidth="1"/>
    <col min="11269" max="11270" width="9.33203125" style="2"/>
    <col min="11271" max="11271" width="15.83203125" style="2" customWidth="1"/>
    <col min="11272" max="11510" width="9.33203125" style="2"/>
    <col min="11511" max="11511" width="5" style="2" customWidth="1"/>
    <col min="11512" max="11512" width="9.33203125" style="2"/>
    <col min="11513" max="11513" width="21.6640625" style="2" customWidth="1"/>
    <col min="11514" max="11514" width="13.5" style="2" customWidth="1"/>
    <col min="11515" max="11515" width="10.5" style="2" customWidth="1"/>
    <col min="11516" max="11516" width="15.1640625" style="2" customWidth="1"/>
    <col min="11517" max="11517" width="3.6640625" style="2" customWidth="1"/>
    <col min="11518" max="11518" width="13.1640625" style="2" customWidth="1"/>
    <col min="11519" max="11519" width="3.83203125" style="2" customWidth="1"/>
    <col min="11520" max="11520" width="15" style="2" customWidth="1"/>
    <col min="11521" max="11521" width="3.6640625" style="2" customWidth="1"/>
    <col min="11522" max="11523" width="13" style="2" customWidth="1"/>
    <col min="11524" max="11524" width="0" style="2" hidden="1" customWidth="1"/>
    <col min="11525" max="11526" width="9.33203125" style="2"/>
    <col min="11527" max="11527" width="15.83203125" style="2" customWidth="1"/>
    <col min="11528" max="11766" width="9.33203125" style="2"/>
    <col min="11767" max="11767" width="5" style="2" customWidth="1"/>
    <col min="11768" max="11768" width="9.33203125" style="2"/>
    <col min="11769" max="11769" width="21.6640625" style="2" customWidth="1"/>
    <col min="11770" max="11770" width="13.5" style="2" customWidth="1"/>
    <col min="11771" max="11771" width="10.5" style="2" customWidth="1"/>
    <col min="11772" max="11772" width="15.1640625" style="2" customWidth="1"/>
    <col min="11773" max="11773" width="3.6640625" style="2" customWidth="1"/>
    <col min="11774" max="11774" width="13.1640625" style="2" customWidth="1"/>
    <col min="11775" max="11775" width="3.83203125" style="2" customWidth="1"/>
    <col min="11776" max="11776" width="15" style="2" customWidth="1"/>
    <col min="11777" max="11777" width="3.6640625" style="2" customWidth="1"/>
    <col min="11778" max="11779" width="13" style="2" customWidth="1"/>
    <col min="11780" max="11780" width="0" style="2" hidden="1" customWidth="1"/>
    <col min="11781" max="11782" width="9.33203125" style="2"/>
    <col min="11783" max="11783" width="15.83203125" style="2" customWidth="1"/>
    <col min="11784" max="12022" width="9.33203125" style="2"/>
    <col min="12023" max="12023" width="5" style="2" customWidth="1"/>
    <col min="12024" max="12024" width="9.33203125" style="2"/>
    <col min="12025" max="12025" width="21.6640625" style="2" customWidth="1"/>
    <col min="12026" max="12026" width="13.5" style="2" customWidth="1"/>
    <col min="12027" max="12027" width="10.5" style="2" customWidth="1"/>
    <col min="12028" max="12028" width="15.1640625" style="2" customWidth="1"/>
    <col min="12029" max="12029" width="3.6640625" style="2" customWidth="1"/>
    <col min="12030" max="12030" width="13.1640625" style="2" customWidth="1"/>
    <col min="12031" max="12031" width="3.83203125" style="2" customWidth="1"/>
    <col min="12032" max="12032" width="15" style="2" customWidth="1"/>
    <col min="12033" max="12033" width="3.6640625" style="2" customWidth="1"/>
    <col min="12034" max="12035" width="13" style="2" customWidth="1"/>
    <col min="12036" max="12036" width="0" style="2" hidden="1" customWidth="1"/>
    <col min="12037" max="12038" width="9.33203125" style="2"/>
    <col min="12039" max="12039" width="15.83203125" style="2" customWidth="1"/>
    <col min="12040" max="12278" width="9.33203125" style="2"/>
    <col min="12279" max="12279" width="5" style="2" customWidth="1"/>
    <col min="12280" max="12280" width="9.33203125" style="2"/>
    <col min="12281" max="12281" width="21.6640625" style="2" customWidth="1"/>
    <col min="12282" max="12282" width="13.5" style="2" customWidth="1"/>
    <col min="12283" max="12283" width="10.5" style="2" customWidth="1"/>
    <col min="12284" max="12284" width="15.1640625" style="2" customWidth="1"/>
    <col min="12285" max="12285" width="3.6640625" style="2" customWidth="1"/>
    <col min="12286" max="12286" width="13.1640625" style="2" customWidth="1"/>
    <col min="12287" max="12287" width="3.83203125" style="2" customWidth="1"/>
    <col min="12288" max="12288" width="15" style="2" customWidth="1"/>
    <col min="12289" max="12289" width="3.6640625" style="2" customWidth="1"/>
    <col min="12290" max="12291" width="13" style="2" customWidth="1"/>
    <col min="12292" max="12292" width="0" style="2" hidden="1" customWidth="1"/>
    <col min="12293" max="12294" width="9.33203125" style="2"/>
    <col min="12295" max="12295" width="15.83203125" style="2" customWidth="1"/>
    <col min="12296" max="12534" width="9.33203125" style="2"/>
    <col min="12535" max="12535" width="5" style="2" customWidth="1"/>
    <col min="12536" max="12536" width="9.33203125" style="2"/>
    <col min="12537" max="12537" width="21.6640625" style="2" customWidth="1"/>
    <col min="12538" max="12538" width="13.5" style="2" customWidth="1"/>
    <col min="12539" max="12539" width="10.5" style="2" customWidth="1"/>
    <col min="12540" max="12540" width="15.1640625" style="2" customWidth="1"/>
    <col min="12541" max="12541" width="3.6640625" style="2" customWidth="1"/>
    <col min="12542" max="12542" width="13.1640625" style="2" customWidth="1"/>
    <col min="12543" max="12543" width="3.83203125" style="2" customWidth="1"/>
    <col min="12544" max="12544" width="15" style="2" customWidth="1"/>
    <col min="12545" max="12545" width="3.6640625" style="2" customWidth="1"/>
    <col min="12546" max="12547" width="13" style="2" customWidth="1"/>
    <col min="12548" max="12548" width="0" style="2" hidden="1" customWidth="1"/>
    <col min="12549" max="12550" width="9.33203125" style="2"/>
    <col min="12551" max="12551" width="15.83203125" style="2" customWidth="1"/>
    <col min="12552" max="12790" width="9.33203125" style="2"/>
    <col min="12791" max="12791" width="5" style="2" customWidth="1"/>
    <col min="12792" max="12792" width="9.33203125" style="2"/>
    <col min="12793" max="12793" width="21.6640625" style="2" customWidth="1"/>
    <col min="12794" max="12794" width="13.5" style="2" customWidth="1"/>
    <col min="12795" max="12795" width="10.5" style="2" customWidth="1"/>
    <col min="12796" max="12796" width="15.1640625" style="2" customWidth="1"/>
    <col min="12797" max="12797" width="3.6640625" style="2" customWidth="1"/>
    <col min="12798" max="12798" width="13.1640625" style="2" customWidth="1"/>
    <col min="12799" max="12799" width="3.83203125" style="2" customWidth="1"/>
    <col min="12800" max="12800" width="15" style="2" customWidth="1"/>
    <col min="12801" max="12801" width="3.6640625" style="2" customWidth="1"/>
    <col min="12802" max="12803" width="13" style="2" customWidth="1"/>
    <col min="12804" max="12804" width="0" style="2" hidden="1" customWidth="1"/>
    <col min="12805" max="12806" width="9.33203125" style="2"/>
    <col min="12807" max="12807" width="15.83203125" style="2" customWidth="1"/>
    <col min="12808" max="13046" width="9.33203125" style="2"/>
    <col min="13047" max="13047" width="5" style="2" customWidth="1"/>
    <col min="13048" max="13048" width="9.33203125" style="2"/>
    <col min="13049" max="13049" width="21.6640625" style="2" customWidth="1"/>
    <col min="13050" max="13050" width="13.5" style="2" customWidth="1"/>
    <col min="13051" max="13051" width="10.5" style="2" customWidth="1"/>
    <col min="13052" max="13052" width="15.1640625" style="2" customWidth="1"/>
    <col min="13053" max="13053" width="3.6640625" style="2" customWidth="1"/>
    <col min="13054" max="13054" width="13.1640625" style="2" customWidth="1"/>
    <col min="13055" max="13055" width="3.83203125" style="2" customWidth="1"/>
    <col min="13056" max="13056" width="15" style="2" customWidth="1"/>
    <col min="13057" max="13057" width="3.6640625" style="2" customWidth="1"/>
    <col min="13058" max="13059" width="13" style="2" customWidth="1"/>
    <col min="13060" max="13060" width="0" style="2" hidden="1" customWidth="1"/>
    <col min="13061" max="13062" width="9.33203125" style="2"/>
    <col min="13063" max="13063" width="15.83203125" style="2" customWidth="1"/>
    <col min="13064" max="13302" width="9.33203125" style="2"/>
    <col min="13303" max="13303" width="5" style="2" customWidth="1"/>
    <col min="13304" max="13304" width="9.33203125" style="2"/>
    <col min="13305" max="13305" width="21.6640625" style="2" customWidth="1"/>
    <col min="13306" max="13306" width="13.5" style="2" customWidth="1"/>
    <col min="13307" max="13307" width="10.5" style="2" customWidth="1"/>
    <col min="13308" max="13308" width="15.1640625" style="2" customWidth="1"/>
    <col min="13309" max="13309" width="3.6640625" style="2" customWidth="1"/>
    <col min="13310" max="13310" width="13.1640625" style="2" customWidth="1"/>
    <col min="13311" max="13311" width="3.83203125" style="2" customWidth="1"/>
    <col min="13312" max="13312" width="15" style="2" customWidth="1"/>
    <col min="13313" max="13313" width="3.6640625" style="2" customWidth="1"/>
    <col min="13314" max="13315" width="13" style="2" customWidth="1"/>
    <col min="13316" max="13316" width="0" style="2" hidden="1" customWidth="1"/>
    <col min="13317" max="13318" width="9.33203125" style="2"/>
    <col min="13319" max="13319" width="15.83203125" style="2" customWidth="1"/>
    <col min="13320" max="13558" width="9.33203125" style="2"/>
    <col min="13559" max="13559" width="5" style="2" customWidth="1"/>
    <col min="13560" max="13560" width="9.33203125" style="2"/>
    <col min="13561" max="13561" width="21.6640625" style="2" customWidth="1"/>
    <col min="13562" max="13562" width="13.5" style="2" customWidth="1"/>
    <col min="13563" max="13563" width="10.5" style="2" customWidth="1"/>
    <col min="13564" max="13564" width="15.1640625" style="2" customWidth="1"/>
    <col min="13565" max="13565" width="3.6640625" style="2" customWidth="1"/>
    <col min="13566" max="13566" width="13.1640625" style="2" customWidth="1"/>
    <col min="13567" max="13567" width="3.83203125" style="2" customWidth="1"/>
    <col min="13568" max="13568" width="15" style="2" customWidth="1"/>
    <col min="13569" max="13569" width="3.6640625" style="2" customWidth="1"/>
    <col min="13570" max="13571" width="13" style="2" customWidth="1"/>
    <col min="13572" max="13572" width="0" style="2" hidden="1" customWidth="1"/>
    <col min="13573" max="13574" width="9.33203125" style="2"/>
    <col min="13575" max="13575" width="15.83203125" style="2" customWidth="1"/>
    <col min="13576" max="13814" width="9.33203125" style="2"/>
    <col min="13815" max="13815" width="5" style="2" customWidth="1"/>
    <col min="13816" max="13816" width="9.33203125" style="2"/>
    <col min="13817" max="13817" width="21.6640625" style="2" customWidth="1"/>
    <col min="13818" max="13818" width="13.5" style="2" customWidth="1"/>
    <col min="13819" max="13819" width="10.5" style="2" customWidth="1"/>
    <col min="13820" max="13820" width="15.1640625" style="2" customWidth="1"/>
    <col min="13821" max="13821" width="3.6640625" style="2" customWidth="1"/>
    <col min="13822" max="13822" width="13.1640625" style="2" customWidth="1"/>
    <col min="13823" max="13823" width="3.83203125" style="2" customWidth="1"/>
    <col min="13824" max="13824" width="15" style="2" customWidth="1"/>
    <col min="13825" max="13825" width="3.6640625" style="2" customWidth="1"/>
    <col min="13826" max="13827" width="13" style="2" customWidth="1"/>
    <col min="13828" max="13828" width="0" style="2" hidden="1" customWidth="1"/>
    <col min="13829" max="13830" width="9.33203125" style="2"/>
    <col min="13831" max="13831" width="15.83203125" style="2" customWidth="1"/>
    <col min="13832" max="14070" width="9.33203125" style="2"/>
    <col min="14071" max="14071" width="5" style="2" customWidth="1"/>
    <col min="14072" max="14072" width="9.33203125" style="2"/>
    <col min="14073" max="14073" width="21.6640625" style="2" customWidth="1"/>
    <col min="14074" max="14074" width="13.5" style="2" customWidth="1"/>
    <col min="14075" max="14075" width="10.5" style="2" customWidth="1"/>
    <col min="14076" max="14076" width="15.1640625" style="2" customWidth="1"/>
    <col min="14077" max="14077" width="3.6640625" style="2" customWidth="1"/>
    <col min="14078" max="14078" width="13.1640625" style="2" customWidth="1"/>
    <col min="14079" max="14079" width="3.83203125" style="2" customWidth="1"/>
    <col min="14080" max="14080" width="15" style="2" customWidth="1"/>
    <col min="14081" max="14081" width="3.6640625" style="2" customWidth="1"/>
    <col min="14082" max="14083" width="13" style="2" customWidth="1"/>
    <col min="14084" max="14084" width="0" style="2" hidden="1" customWidth="1"/>
    <col min="14085" max="14086" width="9.33203125" style="2"/>
    <col min="14087" max="14087" width="15.83203125" style="2" customWidth="1"/>
    <col min="14088" max="14326" width="9.33203125" style="2"/>
    <col min="14327" max="14327" width="5" style="2" customWidth="1"/>
    <col min="14328" max="14328" width="9.33203125" style="2"/>
    <col min="14329" max="14329" width="21.6640625" style="2" customWidth="1"/>
    <col min="14330" max="14330" width="13.5" style="2" customWidth="1"/>
    <col min="14331" max="14331" width="10.5" style="2" customWidth="1"/>
    <col min="14332" max="14332" width="15.1640625" style="2" customWidth="1"/>
    <col min="14333" max="14333" width="3.6640625" style="2" customWidth="1"/>
    <col min="14334" max="14334" width="13.1640625" style="2" customWidth="1"/>
    <col min="14335" max="14335" width="3.83203125" style="2" customWidth="1"/>
    <col min="14336" max="14336" width="15" style="2" customWidth="1"/>
    <col min="14337" max="14337" width="3.6640625" style="2" customWidth="1"/>
    <col min="14338" max="14339" width="13" style="2" customWidth="1"/>
    <col min="14340" max="14340" width="0" style="2" hidden="1" customWidth="1"/>
    <col min="14341" max="14342" width="9.33203125" style="2"/>
    <col min="14343" max="14343" width="15.83203125" style="2" customWidth="1"/>
    <col min="14344" max="14582" width="9.33203125" style="2"/>
    <col min="14583" max="14583" width="5" style="2" customWidth="1"/>
    <col min="14584" max="14584" width="9.33203125" style="2"/>
    <col min="14585" max="14585" width="21.6640625" style="2" customWidth="1"/>
    <col min="14586" max="14586" width="13.5" style="2" customWidth="1"/>
    <col min="14587" max="14587" width="10.5" style="2" customWidth="1"/>
    <col min="14588" max="14588" width="15.1640625" style="2" customWidth="1"/>
    <col min="14589" max="14589" width="3.6640625" style="2" customWidth="1"/>
    <col min="14590" max="14590" width="13.1640625" style="2" customWidth="1"/>
    <col min="14591" max="14591" width="3.83203125" style="2" customWidth="1"/>
    <col min="14592" max="14592" width="15" style="2" customWidth="1"/>
    <col min="14593" max="14593" width="3.6640625" style="2" customWidth="1"/>
    <col min="14594" max="14595" width="13" style="2" customWidth="1"/>
    <col min="14596" max="14596" width="0" style="2" hidden="1" customWidth="1"/>
    <col min="14597" max="14598" width="9.33203125" style="2"/>
    <col min="14599" max="14599" width="15.83203125" style="2" customWidth="1"/>
    <col min="14600" max="14838" width="9.33203125" style="2"/>
    <col min="14839" max="14839" width="5" style="2" customWidth="1"/>
    <col min="14840" max="14840" width="9.33203125" style="2"/>
    <col min="14841" max="14841" width="21.6640625" style="2" customWidth="1"/>
    <col min="14842" max="14842" width="13.5" style="2" customWidth="1"/>
    <col min="14843" max="14843" width="10.5" style="2" customWidth="1"/>
    <col min="14844" max="14844" width="15.1640625" style="2" customWidth="1"/>
    <col min="14845" max="14845" width="3.6640625" style="2" customWidth="1"/>
    <col min="14846" max="14846" width="13.1640625" style="2" customWidth="1"/>
    <col min="14847" max="14847" width="3.83203125" style="2" customWidth="1"/>
    <col min="14848" max="14848" width="15" style="2" customWidth="1"/>
    <col min="14849" max="14849" width="3.6640625" style="2" customWidth="1"/>
    <col min="14850" max="14851" width="13" style="2" customWidth="1"/>
    <col min="14852" max="14852" width="0" style="2" hidden="1" customWidth="1"/>
    <col min="14853" max="14854" width="9.33203125" style="2"/>
    <col min="14855" max="14855" width="15.83203125" style="2" customWidth="1"/>
    <col min="14856" max="15094" width="9.33203125" style="2"/>
    <col min="15095" max="15095" width="5" style="2" customWidth="1"/>
    <col min="15096" max="15096" width="9.33203125" style="2"/>
    <col min="15097" max="15097" width="21.6640625" style="2" customWidth="1"/>
    <col min="15098" max="15098" width="13.5" style="2" customWidth="1"/>
    <col min="15099" max="15099" width="10.5" style="2" customWidth="1"/>
    <col min="15100" max="15100" width="15.1640625" style="2" customWidth="1"/>
    <col min="15101" max="15101" width="3.6640625" style="2" customWidth="1"/>
    <col min="15102" max="15102" width="13.1640625" style="2" customWidth="1"/>
    <col min="15103" max="15103" width="3.83203125" style="2" customWidth="1"/>
    <col min="15104" max="15104" width="15" style="2" customWidth="1"/>
    <col min="15105" max="15105" width="3.6640625" style="2" customWidth="1"/>
    <col min="15106" max="15107" width="13" style="2" customWidth="1"/>
    <col min="15108" max="15108" width="0" style="2" hidden="1" customWidth="1"/>
    <col min="15109" max="15110" width="9.33203125" style="2"/>
    <col min="15111" max="15111" width="15.83203125" style="2" customWidth="1"/>
    <col min="15112" max="15350" width="9.33203125" style="2"/>
    <col min="15351" max="15351" width="5" style="2" customWidth="1"/>
    <col min="15352" max="15352" width="9.33203125" style="2"/>
    <col min="15353" max="15353" width="21.6640625" style="2" customWidth="1"/>
    <col min="15354" max="15354" width="13.5" style="2" customWidth="1"/>
    <col min="15355" max="15355" width="10.5" style="2" customWidth="1"/>
    <col min="15356" max="15356" width="15.1640625" style="2" customWidth="1"/>
    <col min="15357" max="15357" width="3.6640625" style="2" customWidth="1"/>
    <col min="15358" max="15358" width="13.1640625" style="2" customWidth="1"/>
    <col min="15359" max="15359" width="3.83203125" style="2" customWidth="1"/>
    <col min="15360" max="15360" width="15" style="2" customWidth="1"/>
    <col min="15361" max="15361" width="3.6640625" style="2" customWidth="1"/>
    <col min="15362" max="15363" width="13" style="2" customWidth="1"/>
    <col min="15364" max="15364" width="0" style="2" hidden="1" customWidth="1"/>
    <col min="15365" max="15366" width="9.33203125" style="2"/>
    <col min="15367" max="15367" width="15.83203125" style="2" customWidth="1"/>
    <col min="15368" max="15606" width="9.33203125" style="2"/>
    <col min="15607" max="15607" width="5" style="2" customWidth="1"/>
    <col min="15608" max="15608" width="9.33203125" style="2"/>
    <col min="15609" max="15609" width="21.6640625" style="2" customWidth="1"/>
    <col min="15610" max="15610" width="13.5" style="2" customWidth="1"/>
    <col min="15611" max="15611" width="10.5" style="2" customWidth="1"/>
    <col min="15612" max="15612" width="15.1640625" style="2" customWidth="1"/>
    <col min="15613" max="15613" width="3.6640625" style="2" customWidth="1"/>
    <col min="15614" max="15614" width="13.1640625" style="2" customWidth="1"/>
    <col min="15615" max="15615" width="3.83203125" style="2" customWidth="1"/>
    <col min="15616" max="15616" width="15" style="2" customWidth="1"/>
    <col min="15617" max="15617" width="3.6640625" style="2" customWidth="1"/>
    <col min="15618" max="15619" width="13" style="2" customWidth="1"/>
    <col min="15620" max="15620" width="0" style="2" hidden="1" customWidth="1"/>
    <col min="15621" max="15622" width="9.33203125" style="2"/>
    <col min="15623" max="15623" width="15.83203125" style="2" customWidth="1"/>
    <col min="15624" max="15862" width="9.33203125" style="2"/>
    <col min="15863" max="15863" width="5" style="2" customWidth="1"/>
    <col min="15864" max="15864" width="9.33203125" style="2"/>
    <col min="15865" max="15865" width="21.6640625" style="2" customWidth="1"/>
    <col min="15866" max="15866" width="13.5" style="2" customWidth="1"/>
    <col min="15867" max="15867" width="10.5" style="2" customWidth="1"/>
    <col min="15868" max="15868" width="15.1640625" style="2" customWidth="1"/>
    <col min="15869" max="15869" width="3.6640625" style="2" customWidth="1"/>
    <col min="15870" max="15870" width="13.1640625" style="2" customWidth="1"/>
    <col min="15871" max="15871" width="3.83203125" style="2" customWidth="1"/>
    <col min="15872" max="15872" width="15" style="2" customWidth="1"/>
    <col min="15873" max="15873" width="3.6640625" style="2" customWidth="1"/>
    <col min="15874" max="15875" width="13" style="2" customWidth="1"/>
    <col min="15876" max="15876" width="0" style="2" hidden="1" customWidth="1"/>
    <col min="15877" max="15878" width="9.33203125" style="2"/>
    <col min="15879" max="15879" width="15.83203125" style="2" customWidth="1"/>
    <col min="15880" max="16118" width="9.33203125" style="2"/>
    <col min="16119" max="16119" width="5" style="2" customWidth="1"/>
    <col min="16120" max="16120" width="9.33203125" style="2"/>
    <col min="16121" max="16121" width="21.6640625" style="2" customWidth="1"/>
    <col min="16122" max="16122" width="13.5" style="2" customWidth="1"/>
    <col min="16123" max="16123" width="10.5" style="2" customWidth="1"/>
    <col min="16124" max="16124" width="15.1640625" style="2" customWidth="1"/>
    <col min="16125" max="16125" width="3.6640625" style="2" customWidth="1"/>
    <col min="16126" max="16126" width="13.1640625" style="2" customWidth="1"/>
    <col min="16127" max="16127" width="3.83203125" style="2" customWidth="1"/>
    <col min="16128" max="16128" width="15" style="2" customWidth="1"/>
    <col min="16129" max="16129" width="3.6640625" style="2" customWidth="1"/>
    <col min="16130" max="16131" width="13" style="2" customWidth="1"/>
    <col min="16132" max="16132" width="0" style="2" hidden="1" customWidth="1"/>
    <col min="16133" max="16134" width="9.33203125" style="2"/>
    <col min="16135" max="16135" width="15.83203125" style="2" customWidth="1"/>
    <col min="16136" max="16384" width="9.33203125" style="2"/>
  </cols>
  <sheetData>
    <row r="1" spans="1:5" x14ac:dyDescent="0.25">
      <c r="B1" s="18"/>
      <c r="E1" s="2"/>
    </row>
    <row r="2" spans="1:5" x14ac:dyDescent="0.25">
      <c r="A2" s="18"/>
      <c r="E2" s="19"/>
    </row>
    <row r="3" spans="1:5" x14ac:dyDescent="0.25">
      <c r="A3" s="18"/>
      <c r="E3" s="19"/>
    </row>
    <row r="4" spans="1:5" x14ac:dyDescent="0.25">
      <c r="C4" s="20" t="s">
        <v>5</v>
      </c>
      <c r="D4" s="21"/>
      <c r="E4" s="22"/>
    </row>
    <row r="5" spans="1:5" x14ac:dyDescent="0.25">
      <c r="C5" s="23" t="s">
        <v>74</v>
      </c>
      <c r="D5" s="21"/>
      <c r="E5" s="22"/>
    </row>
    <row r="6" spans="1:5" x14ac:dyDescent="0.25">
      <c r="C6" s="20" t="s">
        <v>6</v>
      </c>
      <c r="D6" s="21"/>
      <c r="E6" s="22"/>
    </row>
    <row r="8" spans="1:5" x14ac:dyDescent="0.25">
      <c r="A8" s="6"/>
      <c r="B8" s="7"/>
      <c r="C8" s="5"/>
      <c r="D8" s="7"/>
      <c r="E8" s="82"/>
    </row>
    <row r="9" spans="1:5" x14ac:dyDescent="0.25">
      <c r="A9" s="25" t="s">
        <v>8</v>
      </c>
      <c r="C9" s="26"/>
      <c r="D9" s="76" t="s">
        <v>9</v>
      </c>
      <c r="E9" s="83" t="s">
        <v>7</v>
      </c>
    </row>
    <row r="10" spans="1:5" x14ac:dyDescent="0.25">
      <c r="A10" s="25" t="s">
        <v>10</v>
      </c>
      <c r="B10" s="21" t="s">
        <v>0</v>
      </c>
      <c r="C10" s="29"/>
      <c r="D10" s="76" t="s">
        <v>11</v>
      </c>
      <c r="E10" s="83" t="s">
        <v>12</v>
      </c>
    </row>
    <row r="11" spans="1:5" x14ac:dyDescent="0.25">
      <c r="A11" s="16"/>
      <c r="B11" s="21" t="s">
        <v>13</v>
      </c>
      <c r="C11" s="29"/>
      <c r="D11" s="76" t="s">
        <v>14</v>
      </c>
      <c r="E11" s="84" t="s">
        <v>15</v>
      </c>
    </row>
    <row r="12" spans="1:5" x14ac:dyDescent="0.25">
      <c r="A12" s="13"/>
      <c r="B12" s="31" t="s">
        <v>20</v>
      </c>
      <c r="C12" s="3"/>
      <c r="D12" s="3"/>
      <c r="E12" s="80"/>
    </row>
    <row r="13" spans="1:5" x14ac:dyDescent="0.25">
      <c r="A13" s="16"/>
      <c r="B13" s="19"/>
      <c r="C13" s="8"/>
      <c r="D13" s="8"/>
      <c r="E13" s="32"/>
    </row>
    <row r="14" spans="1:5" x14ac:dyDescent="0.25">
      <c r="A14" s="16"/>
      <c r="B14" s="19"/>
      <c r="C14" s="33"/>
      <c r="D14" s="27"/>
      <c r="E14" s="34"/>
    </row>
    <row r="15" spans="1:5" x14ac:dyDescent="0.25">
      <c r="A15" s="28">
        <v>1</v>
      </c>
      <c r="B15" s="19" t="s">
        <v>21</v>
      </c>
      <c r="C15" s="33"/>
      <c r="D15" s="27" t="s">
        <v>3</v>
      </c>
      <c r="E15" s="34">
        <v>2.6440000000000002E-2</v>
      </c>
    </row>
    <row r="16" spans="1:5" x14ac:dyDescent="0.25">
      <c r="A16" s="28">
        <v>2</v>
      </c>
      <c r="B16" s="19" t="s">
        <v>22</v>
      </c>
      <c r="C16" s="8"/>
      <c r="D16" s="27" t="s">
        <v>4</v>
      </c>
      <c r="E16" s="34">
        <v>6.11E-3</v>
      </c>
    </row>
    <row r="17" spans="1:8" x14ac:dyDescent="0.25">
      <c r="A17" s="28">
        <v>3</v>
      </c>
      <c r="B17" s="19" t="s">
        <v>23</v>
      </c>
      <c r="C17" s="33"/>
      <c r="D17" s="27" t="s">
        <v>24</v>
      </c>
      <c r="E17" s="34">
        <v>6.0000000000000001E-3</v>
      </c>
    </row>
    <row r="18" spans="1:8" x14ac:dyDescent="0.25">
      <c r="A18" s="28">
        <v>4</v>
      </c>
      <c r="B18" s="19" t="s">
        <v>25</v>
      </c>
      <c r="C18" s="8"/>
      <c r="D18" s="27" t="s">
        <v>26</v>
      </c>
      <c r="E18" s="34">
        <v>5.4000000000000001E-4</v>
      </c>
    </row>
    <row r="19" spans="1:8" x14ac:dyDescent="0.25">
      <c r="A19" s="30">
        <v>5</v>
      </c>
      <c r="B19" s="90" t="s">
        <v>27</v>
      </c>
      <c r="C19" s="11"/>
      <c r="D19" s="91" t="s">
        <v>28</v>
      </c>
      <c r="E19" s="92">
        <v>3.1E-4</v>
      </c>
    </row>
    <row r="20" spans="1:8" x14ac:dyDescent="0.25">
      <c r="A20" s="35"/>
      <c r="B20" s="36" t="s">
        <v>29</v>
      </c>
      <c r="C20" s="12"/>
      <c r="D20" s="12"/>
      <c r="E20" s="158"/>
    </row>
    <row r="21" spans="1:8" x14ac:dyDescent="0.25">
      <c r="A21" s="44">
        <v>6</v>
      </c>
      <c r="B21" s="88" t="s">
        <v>30</v>
      </c>
      <c r="C21" s="3"/>
      <c r="D21" s="15">
        <v>663</v>
      </c>
      <c r="E21" s="89">
        <v>2.0000000000000002E-5</v>
      </c>
    </row>
    <row r="22" spans="1:8" x14ac:dyDescent="0.25">
      <c r="A22" s="157"/>
      <c r="B22" s="42"/>
      <c r="C22" s="1"/>
      <c r="D22" s="1"/>
      <c r="E22" s="43"/>
    </row>
    <row r="24" spans="1:8" x14ac:dyDescent="0.25">
      <c r="G24" s="46"/>
      <c r="H24" s="47"/>
    </row>
  </sheetData>
  <printOptions horizontalCentered="1"/>
  <pageMargins left="0.5" right="0.5" top="1" bottom="1" header="0.5" footer="0.5"/>
  <pageSetup orientation="portrait" r:id="rId1"/>
  <headerFooter scaleWithDoc="0" alignWithMargins="0">
    <oddFooter>&amp;LTab Name: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91F7-FFD8-42A1-B37C-4F781DA96EF5}">
  <dimension ref="A1:N44"/>
  <sheetViews>
    <sheetView view="pageBreakPreview" zoomScaleNormal="100" zoomScaleSheetLayoutView="100" workbookViewId="0">
      <selection activeCell="R26" sqref="R26"/>
    </sheetView>
  </sheetViews>
  <sheetFormatPr defaultColWidth="12" defaultRowHeight="15.75" x14ac:dyDescent="0.25"/>
  <cols>
    <col min="1" max="1" width="7" style="48" customWidth="1"/>
    <col min="2" max="2" width="2.33203125" style="48" customWidth="1"/>
    <col min="3" max="3" width="40.33203125" style="48" bestFit="1" customWidth="1"/>
    <col min="4" max="4" width="13.83203125" style="48" bestFit="1" customWidth="1"/>
    <col min="5" max="5" width="16.83203125" style="48" bestFit="1" customWidth="1"/>
    <col min="6" max="6" width="18" style="48" bestFit="1" customWidth="1"/>
    <col min="7" max="7" width="17.33203125" style="48" bestFit="1" customWidth="1"/>
    <col min="8" max="9" width="21" style="48" bestFit="1" customWidth="1"/>
    <col min="10" max="10" width="15.6640625" style="48" bestFit="1" customWidth="1"/>
    <col min="11" max="11" width="21.5" style="48" bestFit="1" customWidth="1"/>
    <col min="12" max="12" width="17.1640625" style="48" customWidth="1"/>
    <col min="13" max="13" width="4.1640625" style="48" customWidth="1"/>
    <col min="14" max="255" width="12" style="48"/>
    <col min="256" max="256" width="7" style="48" customWidth="1"/>
    <col min="257" max="257" width="2.33203125" style="48" customWidth="1"/>
    <col min="258" max="259" width="12" style="48"/>
    <col min="260" max="260" width="6.5" style="48" customWidth="1"/>
    <col min="261" max="261" width="5.1640625" style="48" customWidth="1"/>
    <col min="262" max="262" width="12" style="48"/>
    <col min="263" max="263" width="5.1640625" style="48" customWidth="1"/>
    <col min="264" max="264" width="17.1640625" style="48" customWidth="1"/>
    <col min="265" max="265" width="4.5" style="48" customWidth="1"/>
    <col min="266" max="266" width="16.1640625" style="48" customWidth="1"/>
    <col min="267" max="267" width="4.83203125" style="48" customWidth="1"/>
    <col min="268" max="268" width="17.1640625" style="48" customWidth="1"/>
    <col min="269" max="269" width="4.1640625" style="48" customWidth="1"/>
    <col min="270" max="511" width="12" style="48"/>
    <col min="512" max="512" width="7" style="48" customWidth="1"/>
    <col min="513" max="513" width="2.33203125" style="48" customWidth="1"/>
    <col min="514" max="515" width="12" style="48"/>
    <col min="516" max="516" width="6.5" style="48" customWidth="1"/>
    <col min="517" max="517" width="5.1640625" style="48" customWidth="1"/>
    <col min="518" max="518" width="12" style="48"/>
    <col min="519" max="519" width="5.1640625" style="48" customWidth="1"/>
    <col min="520" max="520" width="17.1640625" style="48" customWidth="1"/>
    <col min="521" max="521" width="4.5" style="48" customWidth="1"/>
    <col min="522" max="522" width="16.1640625" style="48" customWidth="1"/>
    <col min="523" max="523" width="4.83203125" style="48" customWidth="1"/>
    <col min="524" max="524" width="17.1640625" style="48" customWidth="1"/>
    <col min="525" max="525" width="4.1640625" style="48" customWidth="1"/>
    <col min="526" max="767" width="12" style="48"/>
    <col min="768" max="768" width="7" style="48" customWidth="1"/>
    <col min="769" max="769" width="2.33203125" style="48" customWidth="1"/>
    <col min="770" max="771" width="12" style="48"/>
    <col min="772" max="772" width="6.5" style="48" customWidth="1"/>
    <col min="773" max="773" width="5.1640625" style="48" customWidth="1"/>
    <col min="774" max="774" width="12" style="48"/>
    <col min="775" max="775" width="5.1640625" style="48" customWidth="1"/>
    <col min="776" max="776" width="17.1640625" style="48" customWidth="1"/>
    <col min="777" max="777" width="4.5" style="48" customWidth="1"/>
    <col min="778" max="778" width="16.1640625" style="48" customWidth="1"/>
    <col min="779" max="779" width="4.83203125" style="48" customWidth="1"/>
    <col min="780" max="780" width="17.1640625" style="48" customWidth="1"/>
    <col min="781" max="781" width="4.1640625" style="48" customWidth="1"/>
    <col min="782" max="1023" width="12" style="48"/>
    <col min="1024" max="1024" width="7" style="48" customWidth="1"/>
    <col min="1025" max="1025" width="2.33203125" style="48" customWidth="1"/>
    <col min="1026" max="1027" width="12" style="48"/>
    <col min="1028" max="1028" width="6.5" style="48" customWidth="1"/>
    <col min="1029" max="1029" width="5.1640625" style="48" customWidth="1"/>
    <col min="1030" max="1030" width="12" style="48"/>
    <col min="1031" max="1031" width="5.1640625" style="48" customWidth="1"/>
    <col min="1032" max="1032" width="17.1640625" style="48" customWidth="1"/>
    <col min="1033" max="1033" width="4.5" style="48" customWidth="1"/>
    <col min="1034" max="1034" width="16.1640625" style="48" customWidth="1"/>
    <col min="1035" max="1035" width="4.83203125" style="48" customWidth="1"/>
    <col min="1036" max="1036" width="17.1640625" style="48" customWidth="1"/>
    <col min="1037" max="1037" width="4.1640625" style="48" customWidth="1"/>
    <col min="1038" max="1279" width="12" style="48"/>
    <col min="1280" max="1280" width="7" style="48" customWidth="1"/>
    <col min="1281" max="1281" width="2.33203125" style="48" customWidth="1"/>
    <col min="1282" max="1283" width="12" style="48"/>
    <col min="1284" max="1284" width="6.5" style="48" customWidth="1"/>
    <col min="1285" max="1285" width="5.1640625" style="48" customWidth="1"/>
    <col min="1286" max="1286" width="12" style="48"/>
    <col min="1287" max="1287" width="5.1640625" style="48" customWidth="1"/>
    <col min="1288" max="1288" width="17.1640625" style="48" customWidth="1"/>
    <col min="1289" max="1289" width="4.5" style="48" customWidth="1"/>
    <col min="1290" max="1290" width="16.1640625" style="48" customWidth="1"/>
    <col min="1291" max="1291" width="4.83203125" style="48" customWidth="1"/>
    <col min="1292" max="1292" width="17.1640625" style="48" customWidth="1"/>
    <col min="1293" max="1293" width="4.1640625" style="48" customWidth="1"/>
    <col min="1294" max="1535" width="12" style="48"/>
    <col min="1536" max="1536" width="7" style="48" customWidth="1"/>
    <col min="1537" max="1537" width="2.33203125" style="48" customWidth="1"/>
    <col min="1538" max="1539" width="12" style="48"/>
    <col min="1540" max="1540" width="6.5" style="48" customWidth="1"/>
    <col min="1541" max="1541" width="5.1640625" style="48" customWidth="1"/>
    <col min="1542" max="1542" width="12" style="48"/>
    <col min="1543" max="1543" width="5.1640625" style="48" customWidth="1"/>
    <col min="1544" max="1544" width="17.1640625" style="48" customWidth="1"/>
    <col min="1545" max="1545" width="4.5" style="48" customWidth="1"/>
    <col min="1546" max="1546" width="16.1640625" style="48" customWidth="1"/>
    <col min="1547" max="1547" width="4.83203125" style="48" customWidth="1"/>
    <col min="1548" max="1548" width="17.1640625" style="48" customWidth="1"/>
    <col min="1549" max="1549" width="4.1640625" style="48" customWidth="1"/>
    <col min="1550" max="1791" width="12" style="48"/>
    <col min="1792" max="1792" width="7" style="48" customWidth="1"/>
    <col min="1793" max="1793" width="2.33203125" style="48" customWidth="1"/>
    <col min="1794" max="1795" width="12" style="48"/>
    <col min="1796" max="1796" width="6.5" style="48" customWidth="1"/>
    <col min="1797" max="1797" width="5.1640625" style="48" customWidth="1"/>
    <col min="1798" max="1798" width="12" style="48"/>
    <col min="1799" max="1799" width="5.1640625" style="48" customWidth="1"/>
    <col min="1800" max="1800" width="17.1640625" style="48" customWidth="1"/>
    <col min="1801" max="1801" width="4.5" style="48" customWidth="1"/>
    <col min="1802" max="1802" width="16.1640625" style="48" customWidth="1"/>
    <col min="1803" max="1803" width="4.83203125" style="48" customWidth="1"/>
    <col min="1804" max="1804" width="17.1640625" style="48" customWidth="1"/>
    <col min="1805" max="1805" width="4.1640625" style="48" customWidth="1"/>
    <col min="1806" max="2047" width="12" style="48"/>
    <col min="2048" max="2048" width="7" style="48" customWidth="1"/>
    <col min="2049" max="2049" width="2.33203125" style="48" customWidth="1"/>
    <col min="2050" max="2051" width="12" style="48"/>
    <col min="2052" max="2052" width="6.5" style="48" customWidth="1"/>
    <col min="2053" max="2053" width="5.1640625" style="48" customWidth="1"/>
    <col min="2054" max="2054" width="12" style="48"/>
    <col min="2055" max="2055" width="5.1640625" style="48" customWidth="1"/>
    <col min="2056" max="2056" width="17.1640625" style="48" customWidth="1"/>
    <col min="2057" max="2057" width="4.5" style="48" customWidth="1"/>
    <col min="2058" max="2058" width="16.1640625" style="48" customWidth="1"/>
    <col min="2059" max="2059" width="4.83203125" style="48" customWidth="1"/>
    <col min="2060" max="2060" width="17.1640625" style="48" customWidth="1"/>
    <col min="2061" max="2061" width="4.1640625" style="48" customWidth="1"/>
    <col min="2062" max="2303" width="12" style="48"/>
    <col min="2304" max="2304" width="7" style="48" customWidth="1"/>
    <col min="2305" max="2305" width="2.33203125" style="48" customWidth="1"/>
    <col min="2306" max="2307" width="12" style="48"/>
    <col min="2308" max="2308" width="6.5" style="48" customWidth="1"/>
    <col min="2309" max="2309" width="5.1640625" style="48" customWidth="1"/>
    <col min="2310" max="2310" width="12" style="48"/>
    <col min="2311" max="2311" width="5.1640625" style="48" customWidth="1"/>
    <col min="2312" max="2312" width="17.1640625" style="48" customWidth="1"/>
    <col min="2313" max="2313" width="4.5" style="48" customWidth="1"/>
    <col min="2314" max="2314" width="16.1640625" style="48" customWidth="1"/>
    <col min="2315" max="2315" width="4.83203125" style="48" customWidth="1"/>
    <col min="2316" max="2316" width="17.1640625" style="48" customWidth="1"/>
    <col min="2317" max="2317" width="4.1640625" style="48" customWidth="1"/>
    <col min="2318" max="2559" width="12" style="48"/>
    <col min="2560" max="2560" width="7" style="48" customWidth="1"/>
    <col min="2561" max="2561" width="2.33203125" style="48" customWidth="1"/>
    <col min="2562" max="2563" width="12" style="48"/>
    <col min="2564" max="2564" width="6.5" style="48" customWidth="1"/>
    <col min="2565" max="2565" width="5.1640625" style="48" customWidth="1"/>
    <col min="2566" max="2566" width="12" style="48"/>
    <col min="2567" max="2567" width="5.1640625" style="48" customWidth="1"/>
    <col min="2568" max="2568" width="17.1640625" style="48" customWidth="1"/>
    <col min="2569" max="2569" width="4.5" style="48" customWidth="1"/>
    <col min="2570" max="2570" width="16.1640625" style="48" customWidth="1"/>
    <col min="2571" max="2571" width="4.83203125" style="48" customWidth="1"/>
    <col min="2572" max="2572" width="17.1640625" style="48" customWidth="1"/>
    <col min="2573" max="2573" width="4.1640625" style="48" customWidth="1"/>
    <col min="2574" max="2815" width="12" style="48"/>
    <col min="2816" max="2816" width="7" style="48" customWidth="1"/>
    <col min="2817" max="2817" width="2.33203125" style="48" customWidth="1"/>
    <col min="2818" max="2819" width="12" style="48"/>
    <col min="2820" max="2820" width="6.5" style="48" customWidth="1"/>
    <col min="2821" max="2821" width="5.1640625" style="48" customWidth="1"/>
    <col min="2822" max="2822" width="12" style="48"/>
    <col min="2823" max="2823" width="5.1640625" style="48" customWidth="1"/>
    <col min="2824" max="2824" width="17.1640625" style="48" customWidth="1"/>
    <col min="2825" max="2825" width="4.5" style="48" customWidth="1"/>
    <col min="2826" max="2826" width="16.1640625" style="48" customWidth="1"/>
    <col min="2827" max="2827" width="4.83203125" style="48" customWidth="1"/>
    <col min="2828" max="2828" width="17.1640625" style="48" customWidth="1"/>
    <col min="2829" max="2829" width="4.1640625" style="48" customWidth="1"/>
    <col min="2830" max="3071" width="12" style="48"/>
    <col min="3072" max="3072" width="7" style="48" customWidth="1"/>
    <col min="3073" max="3073" width="2.33203125" style="48" customWidth="1"/>
    <col min="3074" max="3075" width="12" style="48"/>
    <col min="3076" max="3076" width="6.5" style="48" customWidth="1"/>
    <col min="3077" max="3077" width="5.1640625" style="48" customWidth="1"/>
    <col min="3078" max="3078" width="12" style="48"/>
    <col min="3079" max="3079" width="5.1640625" style="48" customWidth="1"/>
    <col min="3080" max="3080" width="17.1640625" style="48" customWidth="1"/>
    <col min="3081" max="3081" width="4.5" style="48" customWidth="1"/>
    <col min="3082" max="3082" width="16.1640625" style="48" customWidth="1"/>
    <col min="3083" max="3083" width="4.83203125" style="48" customWidth="1"/>
    <col min="3084" max="3084" width="17.1640625" style="48" customWidth="1"/>
    <col min="3085" max="3085" width="4.1640625" style="48" customWidth="1"/>
    <col min="3086" max="3327" width="12" style="48"/>
    <col min="3328" max="3328" width="7" style="48" customWidth="1"/>
    <col min="3329" max="3329" width="2.33203125" style="48" customWidth="1"/>
    <col min="3330" max="3331" width="12" style="48"/>
    <col min="3332" max="3332" width="6.5" style="48" customWidth="1"/>
    <col min="3333" max="3333" width="5.1640625" style="48" customWidth="1"/>
    <col min="3334" max="3334" width="12" style="48"/>
    <col min="3335" max="3335" width="5.1640625" style="48" customWidth="1"/>
    <col min="3336" max="3336" width="17.1640625" style="48" customWidth="1"/>
    <col min="3337" max="3337" width="4.5" style="48" customWidth="1"/>
    <col min="3338" max="3338" width="16.1640625" style="48" customWidth="1"/>
    <col min="3339" max="3339" width="4.83203125" style="48" customWidth="1"/>
    <col min="3340" max="3340" width="17.1640625" style="48" customWidth="1"/>
    <col min="3341" max="3341" width="4.1640625" style="48" customWidth="1"/>
    <col min="3342" max="3583" width="12" style="48"/>
    <col min="3584" max="3584" width="7" style="48" customWidth="1"/>
    <col min="3585" max="3585" width="2.33203125" style="48" customWidth="1"/>
    <col min="3586" max="3587" width="12" style="48"/>
    <col min="3588" max="3588" width="6.5" style="48" customWidth="1"/>
    <col min="3589" max="3589" width="5.1640625" style="48" customWidth="1"/>
    <col min="3590" max="3590" width="12" style="48"/>
    <col min="3591" max="3591" width="5.1640625" style="48" customWidth="1"/>
    <col min="3592" max="3592" width="17.1640625" style="48" customWidth="1"/>
    <col min="3593" max="3593" width="4.5" style="48" customWidth="1"/>
    <col min="3594" max="3594" width="16.1640625" style="48" customWidth="1"/>
    <col min="3595" max="3595" width="4.83203125" style="48" customWidth="1"/>
    <col min="3596" max="3596" width="17.1640625" style="48" customWidth="1"/>
    <col min="3597" max="3597" width="4.1640625" style="48" customWidth="1"/>
    <col min="3598" max="3839" width="12" style="48"/>
    <col min="3840" max="3840" width="7" style="48" customWidth="1"/>
    <col min="3841" max="3841" width="2.33203125" style="48" customWidth="1"/>
    <col min="3842" max="3843" width="12" style="48"/>
    <col min="3844" max="3844" width="6.5" style="48" customWidth="1"/>
    <col min="3845" max="3845" width="5.1640625" style="48" customWidth="1"/>
    <col min="3846" max="3846" width="12" style="48"/>
    <col min="3847" max="3847" width="5.1640625" style="48" customWidth="1"/>
    <col min="3848" max="3848" width="17.1640625" style="48" customWidth="1"/>
    <col min="3849" max="3849" width="4.5" style="48" customWidth="1"/>
    <col min="3850" max="3850" width="16.1640625" style="48" customWidth="1"/>
    <col min="3851" max="3851" width="4.83203125" style="48" customWidth="1"/>
    <col min="3852" max="3852" width="17.1640625" style="48" customWidth="1"/>
    <col min="3853" max="3853" width="4.1640625" style="48" customWidth="1"/>
    <col min="3854" max="4095" width="12" style="48"/>
    <col min="4096" max="4096" width="7" style="48" customWidth="1"/>
    <col min="4097" max="4097" width="2.33203125" style="48" customWidth="1"/>
    <col min="4098" max="4099" width="12" style="48"/>
    <col min="4100" max="4100" width="6.5" style="48" customWidth="1"/>
    <col min="4101" max="4101" width="5.1640625" style="48" customWidth="1"/>
    <col min="4102" max="4102" width="12" style="48"/>
    <col min="4103" max="4103" width="5.1640625" style="48" customWidth="1"/>
    <col min="4104" max="4104" width="17.1640625" style="48" customWidth="1"/>
    <col min="4105" max="4105" width="4.5" style="48" customWidth="1"/>
    <col min="4106" max="4106" width="16.1640625" style="48" customWidth="1"/>
    <col min="4107" max="4107" width="4.83203125" style="48" customWidth="1"/>
    <col min="4108" max="4108" width="17.1640625" style="48" customWidth="1"/>
    <col min="4109" max="4109" width="4.1640625" style="48" customWidth="1"/>
    <col min="4110" max="4351" width="12" style="48"/>
    <col min="4352" max="4352" width="7" style="48" customWidth="1"/>
    <col min="4353" max="4353" width="2.33203125" style="48" customWidth="1"/>
    <col min="4354" max="4355" width="12" style="48"/>
    <col min="4356" max="4356" width="6.5" style="48" customWidth="1"/>
    <col min="4357" max="4357" width="5.1640625" style="48" customWidth="1"/>
    <col min="4358" max="4358" width="12" style="48"/>
    <col min="4359" max="4359" width="5.1640625" style="48" customWidth="1"/>
    <col min="4360" max="4360" width="17.1640625" style="48" customWidth="1"/>
    <col min="4361" max="4361" width="4.5" style="48" customWidth="1"/>
    <col min="4362" max="4362" width="16.1640625" style="48" customWidth="1"/>
    <col min="4363" max="4363" width="4.83203125" style="48" customWidth="1"/>
    <col min="4364" max="4364" width="17.1640625" style="48" customWidth="1"/>
    <col min="4365" max="4365" width="4.1640625" style="48" customWidth="1"/>
    <col min="4366" max="4607" width="12" style="48"/>
    <col min="4608" max="4608" width="7" style="48" customWidth="1"/>
    <col min="4609" max="4609" width="2.33203125" style="48" customWidth="1"/>
    <col min="4610" max="4611" width="12" style="48"/>
    <col min="4612" max="4612" width="6.5" style="48" customWidth="1"/>
    <col min="4613" max="4613" width="5.1640625" style="48" customWidth="1"/>
    <col min="4614" max="4614" width="12" style="48"/>
    <col min="4615" max="4615" width="5.1640625" style="48" customWidth="1"/>
    <col min="4616" max="4616" width="17.1640625" style="48" customWidth="1"/>
    <col min="4617" max="4617" width="4.5" style="48" customWidth="1"/>
    <col min="4618" max="4618" width="16.1640625" style="48" customWidth="1"/>
    <col min="4619" max="4619" width="4.83203125" style="48" customWidth="1"/>
    <col min="4620" max="4620" width="17.1640625" style="48" customWidth="1"/>
    <col min="4621" max="4621" width="4.1640625" style="48" customWidth="1"/>
    <col min="4622" max="4863" width="12" style="48"/>
    <col min="4864" max="4864" width="7" style="48" customWidth="1"/>
    <col min="4865" max="4865" width="2.33203125" style="48" customWidth="1"/>
    <col min="4866" max="4867" width="12" style="48"/>
    <col min="4868" max="4868" width="6.5" style="48" customWidth="1"/>
    <col min="4869" max="4869" width="5.1640625" style="48" customWidth="1"/>
    <col min="4870" max="4870" width="12" style="48"/>
    <col min="4871" max="4871" width="5.1640625" style="48" customWidth="1"/>
    <col min="4872" max="4872" width="17.1640625" style="48" customWidth="1"/>
    <col min="4873" max="4873" width="4.5" style="48" customWidth="1"/>
    <col min="4874" max="4874" width="16.1640625" style="48" customWidth="1"/>
    <col min="4875" max="4875" width="4.83203125" style="48" customWidth="1"/>
    <col min="4876" max="4876" width="17.1640625" style="48" customWidth="1"/>
    <col min="4877" max="4877" width="4.1640625" style="48" customWidth="1"/>
    <col min="4878" max="5119" width="12" style="48"/>
    <col min="5120" max="5120" width="7" style="48" customWidth="1"/>
    <col min="5121" max="5121" width="2.33203125" style="48" customWidth="1"/>
    <col min="5122" max="5123" width="12" style="48"/>
    <col min="5124" max="5124" width="6.5" style="48" customWidth="1"/>
    <col min="5125" max="5125" width="5.1640625" style="48" customWidth="1"/>
    <col min="5126" max="5126" width="12" style="48"/>
    <col min="5127" max="5127" width="5.1640625" style="48" customWidth="1"/>
    <col min="5128" max="5128" width="17.1640625" style="48" customWidth="1"/>
    <col min="5129" max="5129" width="4.5" style="48" customWidth="1"/>
    <col min="5130" max="5130" width="16.1640625" style="48" customWidth="1"/>
    <col min="5131" max="5131" width="4.83203125" style="48" customWidth="1"/>
    <col min="5132" max="5132" width="17.1640625" style="48" customWidth="1"/>
    <col min="5133" max="5133" width="4.1640625" style="48" customWidth="1"/>
    <col min="5134" max="5375" width="12" style="48"/>
    <col min="5376" max="5376" width="7" style="48" customWidth="1"/>
    <col min="5377" max="5377" width="2.33203125" style="48" customWidth="1"/>
    <col min="5378" max="5379" width="12" style="48"/>
    <col min="5380" max="5380" width="6.5" style="48" customWidth="1"/>
    <col min="5381" max="5381" width="5.1640625" style="48" customWidth="1"/>
    <col min="5382" max="5382" width="12" style="48"/>
    <col min="5383" max="5383" width="5.1640625" style="48" customWidth="1"/>
    <col min="5384" max="5384" width="17.1640625" style="48" customWidth="1"/>
    <col min="5385" max="5385" width="4.5" style="48" customWidth="1"/>
    <col min="5386" max="5386" width="16.1640625" style="48" customWidth="1"/>
    <col min="5387" max="5387" width="4.83203125" style="48" customWidth="1"/>
    <col min="5388" max="5388" width="17.1640625" style="48" customWidth="1"/>
    <col min="5389" max="5389" width="4.1640625" style="48" customWidth="1"/>
    <col min="5390" max="5631" width="12" style="48"/>
    <col min="5632" max="5632" width="7" style="48" customWidth="1"/>
    <col min="5633" max="5633" width="2.33203125" style="48" customWidth="1"/>
    <col min="5634" max="5635" width="12" style="48"/>
    <col min="5636" max="5636" width="6.5" style="48" customWidth="1"/>
    <col min="5637" max="5637" width="5.1640625" style="48" customWidth="1"/>
    <col min="5638" max="5638" width="12" style="48"/>
    <col min="5639" max="5639" width="5.1640625" style="48" customWidth="1"/>
    <col min="5640" max="5640" width="17.1640625" style="48" customWidth="1"/>
    <col min="5641" max="5641" width="4.5" style="48" customWidth="1"/>
    <col min="5642" max="5642" width="16.1640625" style="48" customWidth="1"/>
    <col min="5643" max="5643" width="4.83203125" style="48" customWidth="1"/>
    <col min="5644" max="5644" width="17.1640625" style="48" customWidth="1"/>
    <col min="5645" max="5645" width="4.1640625" style="48" customWidth="1"/>
    <col min="5646" max="5887" width="12" style="48"/>
    <col min="5888" max="5888" width="7" style="48" customWidth="1"/>
    <col min="5889" max="5889" width="2.33203125" style="48" customWidth="1"/>
    <col min="5890" max="5891" width="12" style="48"/>
    <col min="5892" max="5892" width="6.5" style="48" customWidth="1"/>
    <col min="5893" max="5893" width="5.1640625" style="48" customWidth="1"/>
    <col min="5894" max="5894" width="12" style="48"/>
    <col min="5895" max="5895" width="5.1640625" style="48" customWidth="1"/>
    <col min="5896" max="5896" width="17.1640625" style="48" customWidth="1"/>
    <col min="5897" max="5897" width="4.5" style="48" customWidth="1"/>
    <col min="5898" max="5898" width="16.1640625" style="48" customWidth="1"/>
    <col min="5899" max="5899" width="4.83203125" style="48" customWidth="1"/>
    <col min="5900" max="5900" width="17.1640625" style="48" customWidth="1"/>
    <col min="5901" max="5901" width="4.1640625" style="48" customWidth="1"/>
    <col min="5902" max="6143" width="12" style="48"/>
    <col min="6144" max="6144" width="7" style="48" customWidth="1"/>
    <col min="6145" max="6145" width="2.33203125" style="48" customWidth="1"/>
    <col min="6146" max="6147" width="12" style="48"/>
    <col min="6148" max="6148" width="6.5" style="48" customWidth="1"/>
    <col min="6149" max="6149" width="5.1640625" style="48" customWidth="1"/>
    <col min="6150" max="6150" width="12" style="48"/>
    <col min="6151" max="6151" width="5.1640625" style="48" customWidth="1"/>
    <col min="6152" max="6152" width="17.1640625" style="48" customWidth="1"/>
    <col min="6153" max="6153" width="4.5" style="48" customWidth="1"/>
    <col min="6154" max="6154" width="16.1640625" style="48" customWidth="1"/>
    <col min="6155" max="6155" width="4.83203125" style="48" customWidth="1"/>
    <col min="6156" max="6156" width="17.1640625" style="48" customWidth="1"/>
    <col min="6157" max="6157" width="4.1640625" style="48" customWidth="1"/>
    <col min="6158" max="6399" width="12" style="48"/>
    <col min="6400" max="6400" width="7" style="48" customWidth="1"/>
    <col min="6401" max="6401" width="2.33203125" style="48" customWidth="1"/>
    <col min="6402" max="6403" width="12" style="48"/>
    <col min="6404" max="6404" width="6.5" style="48" customWidth="1"/>
    <col min="6405" max="6405" width="5.1640625" style="48" customWidth="1"/>
    <col min="6406" max="6406" width="12" style="48"/>
    <col min="6407" max="6407" width="5.1640625" style="48" customWidth="1"/>
    <col min="6408" max="6408" width="17.1640625" style="48" customWidth="1"/>
    <col min="6409" max="6409" width="4.5" style="48" customWidth="1"/>
    <col min="6410" max="6410" width="16.1640625" style="48" customWidth="1"/>
    <col min="6411" max="6411" width="4.83203125" style="48" customWidth="1"/>
    <col min="6412" max="6412" width="17.1640625" style="48" customWidth="1"/>
    <col min="6413" max="6413" width="4.1640625" style="48" customWidth="1"/>
    <col min="6414" max="6655" width="12" style="48"/>
    <col min="6656" max="6656" width="7" style="48" customWidth="1"/>
    <col min="6657" max="6657" width="2.33203125" style="48" customWidth="1"/>
    <col min="6658" max="6659" width="12" style="48"/>
    <col min="6660" max="6660" width="6.5" style="48" customWidth="1"/>
    <col min="6661" max="6661" width="5.1640625" style="48" customWidth="1"/>
    <col min="6662" max="6662" width="12" style="48"/>
    <col min="6663" max="6663" width="5.1640625" style="48" customWidth="1"/>
    <col min="6664" max="6664" width="17.1640625" style="48" customWidth="1"/>
    <col min="6665" max="6665" width="4.5" style="48" customWidth="1"/>
    <col min="6666" max="6666" width="16.1640625" style="48" customWidth="1"/>
    <col min="6667" max="6667" width="4.83203125" style="48" customWidth="1"/>
    <col min="6668" max="6668" width="17.1640625" style="48" customWidth="1"/>
    <col min="6669" max="6669" width="4.1640625" style="48" customWidth="1"/>
    <col min="6670" max="6911" width="12" style="48"/>
    <col min="6912" max="6912" width="7" style="48" customWidth="1"/>
    <col min="6913" max="6913" width="2.33203125" style="48" customWidth="1"/>
    <col min="6914" max="6915" width="12" style="48"/>
    <col min="6916" max="6916" width="6.5" style="48" customWidth="1"/>
    <col min="6917" max="6917" width="5.1640625" style="48" customWidth="1"/>
    <col min="6918" max="6918" width="12" style="48"/>
    <col min="6919" max="6919" width="5.1640625" style="48" customWidth="1"/>
    <col min="6920" max="6920" width="17.1640625" style="48" customWidth="1"/>
    <col min="6921" max="6921" width="4.5" style="48" customWidth="1"/>
    <col min="6922" max="6922" width="16.1640625" style="48" customWidth="1"/>
    <col min="6923" max="6923" width="4.83203125" style="48" customWidth="1"/>
    <col min="6924" max="6924" width="17.1640625" style="48" customWidth="1"/>
    <col min="6925" max="6925" width="4.1640625" style="48" customWidth="1"/>
    <col min="6926" max="7167" width="12" style="48"/>
    <col min="7168" max="7168" width="7" style="48" customWidth="1"/>
    <col min="7169" max="7169" width="2.33203125" style="48" customWidth="1"/>
    <col min="7170" max="7171" width="12" style="48"/>
    <col min="7172" max="7172" width="6.5" style="48" customWidth="1"/>
    <col min="7173" max="7173" width="5.1640625" style="48" customWidth="1"/>
    <col min="7174" max="7174" width="12" style="48"/>
    <col min="7175" max="7175" width="5.1640625" style="48" customWidth="1"/>
    <col min="7176" max="7176" width="17.1640625" style="48" customWidth="1"/>
    <col min="7177" max="7177" width="4.5" style="48" customWidth="1"/>
    <col min="7178" max="7178" width="16.1640625" style="48" customWidth="1"/>
    <col min="7179" max="7179" width="4.83203125" style="48" customWidth="1"/>
    <col min="7180" max="7180" width="17.1640625" style="48" customWidth="1"/>
    <col min="7181" max="7181" width="4.1640625" style="48" customWidth="1"/>
    <col min="7182" max="7423" width="12" style="48"/>
    <col min="7424" max="7424" width="7" style="48" customWidth="1"/>
    <col min="7425" max="7425" width="2.33203125" style="48" customWidth="1"/>
    <col min="7426" max="7427" width="12" style="48"/>
    <col min="7428" max="7428" width="6.5" style="48" customWidth="1"/>
    <col min="7429" max="7429" width="5.1640625" style="48" customWidth="1"/>
    <col min="7430" max="7430" width="12" style="48"/>
    <col min="7431" max="7431" width="5.1640625" style="48" customWidth="1"/>
    <col min="7432" max="7432" width="17.1640625" style="48" customWidth="1"/>
    <col min="7433" max="7433" width="4.5" style="48" customWidth="1"/>
    <col min="7434" max="7434" width="16.1640625" style="48" customWidth="1"/>
    <col min="7435" max="7435" width="4.83203125" style="48" customWidth="1"/>
    <col min="7436" max="7436" width="17.1640625" style="48" customWidth="1"/>
    <col min="7437" max="7437" width="4.1640625" style="48" customWidth="1"/>
    <col min="7438" max="7679" width="12" style="48"/>
    <col min="7680" max="7680" width="7" style="48" customWidth="1"/>
    <col min="7681" max="7681" width="2.33203125" style="48" customWidth="1"/>
    <col min="7682" max="7683" width="12" style="48"/>
    <col min="7684" max="7684" width="6.5" style="48" customWidth="1"/>
    <col min="7685" max="7685" width="5.1640625" style="48" customWidth="1"/>
    <col min="7686" max="7686" width="12" style="48"/>
    <col min="7687" max="7687" width="5.1640625" style="48" customWidth="1"/>
    <col min="7688" max="7688" width="17.1640625" style="48" customWidth="1"/>
    <col min="7689" max="7689" width="4.5" style="48" customWidth="1"/>
    <col min="7690" max="7690" width="16.1640625" style="48" customWidth="1"/>
    <col min="7691" max="7691" width="4.83203125" style="48" customWidth="1"/>
    <col min="7692" max="7692" width="17.1640625" style="48" customWidth="1"/>
    <col min="7693" max="7693" width="4.1640625" style="48" customWidth="1"/>
    <col min="7694" max="7935" width="12" style="48"/>
    <col min="7936" max="7936" width="7" style="48" customWidth="1"/>
    <col min="7937" max="7937" width="2.33203125" style="48" customWidth="1"/>
    <col min="7938" max="7939" width="12" style="48"/>
    <col min="7940" max="7940" width="6.5" style="48" customWidth="1"/>
    <col min="7941" max="7941" width="5.1640625" style="48" customWidth="1"/>
    <col min="7942" max="7942" width="12" style="48"/>
    <col min="7943" max="7943" width="5.1640625" style="48" customWidth="1"/>
    <col min="7944" max="7944" width="17.1640625" style="48" customWidth="1"/>
    <col min="7945" max="7945" width="4.5" style="48" customWidth="1"/>
    <col min="7946" max="7946" width="16.1640625" style="48" customWidth="1"/>
    <col min="7947" max="7947" width="4.83203125" style="48" customWidth="1"/>
    <col min="7948" max="7948" width="17.1640625" style="48" customWidth="1"/>
    <col min="7949" max="7949" width="4.1640625" style="48" customWidth="1"/>
    <col min="7950" max="8191" width="12" style="48"/>
    <col min="8192" max="8192" width="7" style="48" customWidth="1"/>
    <col min="8193" max="8193" width="2.33203125" style="48" customWidth="1"/>
    <col min="8194" max="8195" width="12" style="48"/>
    <col min="8196" max="8196" width="6.5" style="48" customWidth="1"/>
    <col min="8197" max="8197" width="5.1640625" style="48" customWidth="1"/>
    <col min="8198" max="8198" width="12" style="48"/>
    <col min="8199" max="8199" width="5.1640625" style="48" customWidth="1"/>
    <col min="8200" max="8200" width="17.1640625" style="48" customWidth="1"/>
    <col min="8201" max="8201" width="4.5" style="48" customWidth="1"/>
    <col min="8202" max="8202" width="16.1640625" style="48" customWidth="1"/>
    <col min="8203" max="8203" width="4.83203125" style="48" customWidth="1"/>
    <col min="8204" max="8204" width="17.1640625" style="48" customWidth="1"/>
    <col min="8205" max="8205" width="4.1640625" style="48" customWidth="1"/>
    <col min="8206" max="8447" width="12" style="48"/>
    <col min="8448" max="8448" width="7" style="48" customWidth="1"/>
    <col min="8449" max="8449" width="2.33203125" style="48" customWidth="1"/>
    <col min="8450" max="8451" width="12" style="48"/>
    <col min="8452" max="8452" width="6.5" style="48" customWidth="1"/>
    <col min="8453" max="8453" width="5.1640625" style="48" customWidth="1"/>
    <col min="8454" max="8454" width="12" style="48"/>
    <col min="8455" max="8455" width="5.1640625" style="48" customWidth="1"/>
    <col min="8456" max="8456" width="17.1640625" style="48" customWidth="1"/>
    <col min="8457" max="8457" width="4.5" style="48" customWidth="1"/>
    <col min="8458" max="8458" width="16.1640625" style="48" customWidth="1"/>
    <col min="8459" max="8459" width="4.83203125" style="48" customWidth="1"/>
    <col min="8460" max="8460" width="17.1640625" style="48" customWidth="1"/>
    <col min="8461" max="8461" width="4.1640625" style="48" customWidth="1"/>
    <col min="8462" max="8703" width="12" style="48"/>
    <col min="8704" max="8704" width="7" style="48" customWidth="1"/>
    <col min="8705" max="8705" width="2.33203125" style="48" customWidth="1"/>
    <col min="8706" max="8707" width="12" style="48"/>
    <col min="8708" max="8708" width="6.5" style="48" customWidth="1"/>
    <col min="8709" max="8709" width="5.1640625" style="48" customWidth="1"/>
    <col min="8710" max="8710" width="12" style="48"/>
    <col min="8711" max="8711" width="5.1640625" style="48" customWidth="1"/>
    <col min="8712" max="8712" width="17.1640625" style="48" customWidth="1"/>
    <col min="8713" max="8713" width="4.5" style="48" customWidth="1"/>
    <col min="8714" max="8714" width="16.1640625" style="48" customWidth="1"/>
    <col min="8715" max="8715" width="4.83203125" style="48" customWidth="1"/>
    <col min="8716" max="8716" width="17.1640625" style="48" customWidth="1"/>
    <col min="8717" max="8717" width="4.1640625" style="48" customWidth="1"/>
    <col min="8718" max="8959" width="12" style="48"/>
    <col min="8960" max="8960" width="7" style="48" customWidth="1"/>
    <col min="8961" max="8961" width="2.33203125" style="48" customWidth="1"/>
    <col min="8962" max="8963" width="12" style="48"/>
    <col min="8964" max="8964" width="6.5" style="48" customWidth="1"/>
    <col min="8965" max="8965" width="5.1640625" style="48" customWidth="1"/>
    <col min="8966" max="8966" width="12" style="48"/>
    <col min="8967" max="8967" width="5.1640625" style="48" customWidth="1"/>
    <col min="8968" max="8968" width="17.1640625" style="48" customWidth="1"/>
    <col min="8969" max="8969" width="4.5" style="48" customWidth="1"/>
    <col min="8970" max="8970" width="16.1640625" style="48" customWidth="1"/>
    <col min="8971" max="8971" width="4.83203125" style="48" customWidth="1"/>
    <col min="8972" max="8972" width="17.1640625" style="48" customWidth="1"/>
    <col min="8973" max="8973" width="4.1640625" style="48" customWidth="1"/>
    <col min="8974" max="9215" width="12" style="48"/>
    <col min="9216" max="9216" width="7" style="48" customWidth="1"/>
    <col min="9217" max="9217" width="2.33203125" style="48" customWidth="1"/>
    <col min="9218" max="9219" width="12" style="48"/>
    <col min="9220" max="9220" width="6.5" style="48" customWidth="1"/>
    <col min="9221" max="9221" width="5.1640625" style="48" customWidth="1"/>
    <col min="9222" max="9222" width="12" style="48"/>
    <col min="9223" max="9223" width="5.1640625" style="48" customWidth="1"/>
    <col min="9224" max="9224" width="17.1640625" style="48" customWidth="1"/>
    <col min="9225" max="9225" width="4.5" style="48" customWidth="1"/>
    <col min="9226" max="9226" width="16.1640625" style="48" customWidth="1"/>
    <col min="9227" max="9227" width="4.83203125" style="48" customWidth="1"/>
    <col min="9228" max="9228" width="17.1640625" style="48" customWidth="1"/>
    <col min="9229" max="9229" width="4.1640625" style="48" customWidth="1"/>
    <col min="9230" max="9471" width="12" style="48"/>
    <col min="9472" max="9472" width="7" style="48" customWidth="1"/>
    <col min="9473" max="9473" width="2.33203125" style="48" customWidth="1"/>
    <col min="9474" max="9475" width="12" style="48"/>
    <col min="9476" max="9476" width="6.5" style="48" customWidth="1"/>
    <col min="9477" max="9477" width="5.1640625" style="48" customWidth="1"/>
    <col min="9478" max="9478" width="12" style="48"/>
    <col min="9479" max="9479" width="5.1640625" style="48" customWidth="1"/>
    <col min="9480" max="9480" width="17.1640625" style="48" customWidth="1"/>
    <col min="9481" max="9481" width="4.5" style="48" customWidth="1"/>
    <col min="9482" max="9482" width="16.1640625" style="48" customWidth="1"/>
    <col min="9483" max="9483" width="4.83203125" style="48" customWidth="1"/>
    <col min="9484" max="9484" width="17.1640625" style="48" customWidth="1"/>
    <col min="9485" max="9485" width="4.1640625" style="48" customWidth="1"/>
    <col min="9486" max="9727" width="12" style="48"/>
    <col min="9728" max="9728" width="7" style="48" customWidth="1"/>
    <col min="9729" max="9729" width="2.33203125" style="48" customWidth="1"/>
    <col min="9730" max="9731" width="12" style="48"/>
    <col min="9732" max="9732" width="6.5" style="48" customWidth="1"/>
    <col min="9733" max="9733" width="5.1640625" style="48" customWidth="1"/>
    <col min="9734" max="9734" width="12" style="48"/>
    <col min="9735" max="9735" width="5.1640625" style="48" customWidth="1"/>
    <col min="9736" max="9736" width="17.1640625" style="48" customWidth="1"/>
    <col min="9737" max="9737" width="4.5" style="48" customWidth="1"/>
    <col min="9738" max="9738" width="16.1640625" style="48" customWidth="1"/>
    <col min="9739" max="9739" width="4.83203125" style="48" customWidth="1"/>
    <col min="9740" max="9740" width="17.1640625" style="48" customWidth="1"/>
    <col min="9741" max="9741" width="4.1640625" style="48" customWidth="1"/>
    <col min="9742" max="9983" width="12" style="48"/>
    <col min="9984" max="9984" width="7" style="48" customWidth="1"/>
    <col min="9985" max="9985" width="2.33203125" style="48" customWidth="1"/>
    <col min="9986" max="9987" width="12" style="48"/>
    <col min="9988" max="9988" width="6.5" style="48" customWidth="1"/>
    <col min="9989" max="9989" width="5.1640625" style="48" customWidth="1"/>
    <col min="9990" max="9990" width="12" style="48"/>
    <col min="9991" max="9991" width="5.1640625" style="48" customWidth="1"/>
    <col min="9992" max="9992" width="17.1640625" style="48" customWidth="1"/>
    <col min="9993" max="9993" width="4.5" style="48" customWidth="1"/>
    <col min="9994" max="9994" width="16.1640625" style="48" customWidth="1"/>
    <col min="9995" max="9995" width="4.83203125" style="48" customWidth="1"/>
    <col min="9996" max="9996" width="17.1640625" style="48" customWidth="1"/>
    <col min="9997" max="9997" width="4.1640625" style="48" customWidth="1"/>
    <col min="9998" max="10239" width="12" style="48"/>
    <col min="10240" max="10240" width="7" style="48" customWidth="1"/>
    <col min="10241" max="10241" width="2.33203125" style="48" customWidth="1"/>
    <col min="10242" max="10243" width="12" style="48"/>
    <col min="10244" max="10244" width="6.5" style="48" customWidth="1"/>
    <col min="10245" max="10245" width="5.1640625" style="48" customWidth="1"/>
    <col min="10246" max="10246" width="12" style="48"/>
    <col min="10247" max="10247" width="5.1640625" style="48" customWidth="1"/>
    <col min="10248" max="10248" width="17.1640625" style="48" customWidth="1"/>
    <col min="10249" max="10249" width="4.5" style="48" customWidth="1"/>
    <col min="10250" max="10250" width="16.1640625" style="48" customWidth="1"/>
    <col min="10251" max="10251" width="4.83203125" style="48" customWidth="1"/>
    <col min="10252" max="10252" width="17.1640625" style="48" customWidth="1"/>
    <col min="10253" max="10253" width="4.1640625" style="48" customWidth="1"/>
    <col min="10254" max="10495" width="12" style="48"/>
    <col min="10496" max="10496" width="7" style="48" customWidth="1"/>
    <col min="10497" max="10497" width="2.33203125" style="48" customWidth="1"/>
    <col min="10498" max="10499" width="12" style="48"/>
    <col min="10500" max="10500" width="6.5" style="48" customWidth="1"/>
    <col min="10501" max="10501" width="5.1640625" style="48" customWidth="1"/>
    <col min="10502" max="10502" width="12" style="48"/>
    <col min="10503" max="10503" width="5.1640625" style="48" customWidth="1"/>
    <col min="10504" max="10504" width="17.1640625" style="48" customWidth="1"/>
    <col min="10505" max="10505" width="4.5" style="48" customWidth="1"/>
    <col min="10506" max="10506" width="16.1640625" style="48" customWidth="1"/>
    <col min="10507" max="10507" width="4.83203125" style="48" customWidth="1"/>
    <col min="10508" max="10508" width="17.1640625" style="48" customWidth="1"/>
    <col min="10509" max="10509" width="4.1640625" style="48" customWidth="1"/>
    <col min="10510" max="10751" width="12" style="48"/>
    <col min="10752" max="10752" width="7" style="48" customWidth="1"/>
    <col min="10753" max="10753" width="2.33203125" style="48" customWidth="1"/>
    <col min="10754" max="10755" width="12" style="48"/>
    <col min="10756" max="10756" width="6.5" style="48" customWidth="1"/>
    <col min="10757" max="10757" width="5.1640625" style="48" customWidth="1"/>
    <col min="10758" max="10758" width="12" style="48"/>
    <col min="10759" max="10759" width="5.1640625" style="48" customWidth="1"/>
    <col min="10760" max="10760" width="17.1640625" style="48" customWidth="1"/>
    <col min="10761" max="10761" width="4.5" style="48" customWidth="1"/>
    <col min="10762" max="10762" width="16.1640625" style="48" customWidth="1"/>
    <col min="10763" max="10763" width="4.83203125" style="48" customWidth="1"/>
    <col min="10764" max="10764" width="17.1640625" style="48" customWidth="1"/>
    <col min="10765" max="10765" width="4.1640625" style="48" customWidth="1"/>
    <col min="10766" max="11007" width="12" style="48"/>
    <col min="11008" max="11008" width="7" style="48" customWidth="1"/>
    <col min="11009" max="11009" width="2.33203125" style="48" customWidth="1"/>
    <col min="11010" max="11011" width="12" style="48"/>
    <col min="11012" max="11012" width="6.5" style="48" customWidth="1"/>
    <col min="11013" max="11013" width="5.1640625" style="48" customWidth="1"/>
    <col min="11014" max="11014" width="12" style="48"/>
    <col min="11015" max="11015" width="5.1640625" style="48" customWidth="1"/>
    <col min="11016" max="11016" width="17.1640625" style="48" customWidth="1"/>
    <col min="11017" max="11017" width="4.5" style="48" customWidth="1"/>
    <col min="11018" max="11018" width="16.1640625" style="48" customWidth="1"/>
    <col min="11019" max="11019" width="4.83203125" style="48" customWidth="1"/>
    <col min="11020" max="11020" width="17.1640625" style="48" customWidth="1"/>
    <col min="11021" max="11021" width="4.1640625" style="48" customWidth="1"/>
    <col min="11022" max="11263" width="12" style="48"/>
    <col min="11264" max="11264" width="7" style="48" customWidth="1"/>
    <col min="11265" max="11265" width="2.33203125" style="48" customWidth="1"/>
    <col min="11266" max="11267" width="12" style="48"/>
    <col min="11268" max="11268" width="6.5" style="48" customWidth="1"/>
    <col min="11269" max="11269" width="5.1640625" style="48" customWidth="1"/>
    <col min="11270" max="11270" width="12" style="48"/>
    <col min="11271" max="11271" width="5.1640625" style="48" customWidth="1"/>
    <col min="11272" max="11272" width="17.1640625" style="48" customWidth="1"/>
    <col min="11273" max="11273" width="4.5" style="48" customWidth="1"/>
    <col min="11274" max="11274" width="16.1640625" style="48" customWidth="1"/>
    <col min="11275" max="11275" width="4.83203125" style="48" customWidth="1"/>
    <col min="11276" max="11276" width="17.1640625" style="48" customWidth="1"/>
    <col min="11277" max="11277" width="4.1640625" style="48" customWidth="1"/>
    <col min="11278" max="11519" width="12" style="48"/>
    <col min="11520" max="11520" width="7" style="48" customWidth="1"/>
    <col min="11521" max="11521" width="2.33203125" style="48" customWidth="1"/>
    <col min="11522" max="11523" width="12" style="48"/>
    <col min="11524" max="11524" width="6.5" style="48" customWidth="1"/>
    <col min="11525" max="11525" width="5.1640625" style="48" customWidth="1"/>
    <col min="11526" max="11526" width="12" style="48"/>
    <col min="11527" max="11527" width="5.1640625" style="48" customWidth="1"/>
    <col min="11528" max="11528" width="17.1640625" style="48" customWidth="1"/>
    <col min="11529" max="11529" width="4.5" style="48" customWidth="1"/>
    <col min="11530" max="11530" width="16.1640625" style="48" customWidth="1"/>
    <col min="11531" max="11531" width="4.83203125" style="48" customWidth="1"/>
    <col min="11532" max="11532" width="17.1640625" style="48" customWidth="1"/>
    <col min="11533" max="11533" width="4.1640625" style="48" customWidth="1"/>
    <col min="11534" max="11775" width="12" style="48"/>
    <col min="11776" max="11776" width="7" style="48" customWidth="1"/>
    <col min="11777" max="11777" width="2.33203125" style="48" customWidth="1"/>
    <col min="11778" max="11779" width="12" style="48"/>
    <col min="11780" max="11780" width="6.5" style="48" customWidth="1"/>
    <col min="11781" max="11781" width="5.1640625" style="48" customWidth="1"/>
    <col min="11782" max="11782" width="12" style="48"/>
    <col min="11783" max="11783" width="5.1640625" style="48" customWidth="1"/>
    <col min="11784" max="11784" width="17.1640625" style="48" customWidth="1"/>
    <col min="11785" max="11785" width="4.5" style="48" customWidth="1"/>
    <col min="11786" max="11786" width="16.1640625" style="48" customWidth="1"/>
    <col min="11787" max="11787" width="4.83203125" style="48" customWidth="1"/>
    <col min="11788" max="11788" width="17.1640625" style="48" customWidth="1"/>
    <col min="11789" max="11789" width="4.1640625" style="48" customWidth="1"/>
    <col min="11790" max="12031" width="12" style="48"/>
    <col min="12032" max="12032" width="7" style="48" customWidth="1"/>
    <col min="12033" max="12033" width="2.33203125" style="48" customWidth="1"/>
    <col min="12034" max="12035" width="12" style="48"/>
    <col min="12036" max="12036" width="6.5" style="48" customWidth="1"/>
    <col min="12037" max="12037" width="5.1640625" style="48" customWidth="1"/>
    <col min="12038" max="12038" width="12" style="48"/>
    <col min="12039" max="12039" width="5.1640625" style="48" customWidth="1"/>
    <col min="12040" max="12040" width="17.1640625" style="48" customWidth="1"/>
    <col min="12041" max="12041" width="4.5" style="48" customWidth="1"/>
    <col min="12042" max="12042" width="16.1640625" style="48" customWidth="1"/>
    <col min="12043" max="12043" width="4.83203125" style="48" customWidth="1"/>
    <col min="12044" max="12044" width="17.1640625" style="48" customWidth="1"/>
    <col min="12045" max="12045" width="4.1640625" style="48" customWidth="1"/>
    <col min="12046" max="12287" width="12" style="48"/>
    <col min="12288" max="12288" width="7" style="48" customWidth="1"/>
    <col min="12289" max="12289" width="2.33203125" style="48" customWidth="1"/>
    <col min="12290" max="12291" width="12" style="48"/>
    <col min="12292" max="12292" width="6.5" style="48" customWidth="1"/>
    <col min="12293" max="12293" width="5.1640625" style="48" customWidth="1"/>
    <col min="12294" max="12294" width="12" style="48"/>
    <col min="12295" max="12295" width="5.1640625" style="48" customWidth="1"/>
    <col min="12296" max="12296" width="17.1640625" style="48" customWidth="1"/>
    <col min="12297" max="12297" width="4.5" style="48" customWidth="1"/>
    <col min="12298" max="12298" width="16.1640625" style="48" customWidth="1"/>
    <col min="12299" max="12299" width="4.83203125" style="48" customWidth="1"/>
    <col min="12300" max="12300" width="17.1640625" style="48" customWidth="1"/>
    <col min="12301" max="12301" width="4.1640625" style="48" customWidth="1"/>
    <col min="12302" max="12543" width="12" style="48"/>
    <col min="12544" max="12544" width="7" style="48" customWidth="1"/>
    <col min="12545" max="12545" width="2.33203125" style="48" customWidth="1"/>
    <col min="12546" max="12547" width="12" style="48"/>
    <col min="12548" max="12548" width="6.5" style="48" customWidth="1"/>
    <col min="12549" max="12549" width="5.1640625" style="48" customWidth="1"/>
    <col min="12550" max="12550" width="12" style="48"/>
    <col min="12551" max="12551" width="5.1640625" style="48" customWidth="1"/>
    <col min="12552" max="12552" width="17.1640625" style="48" customWidth="1"/>
    <col min="12553" max="12553" width="4.5" style="48" customWidth="1"/>
    <col min="12554" max="12554" width="16.1640625" style="48" customWidth="1"/>
    <col min="12555" max="12555" width="4.83203125" style="48" customWidth="1"/>
    <col min="12556" max="12556" width="17.1640625" style="48" customWidth="1"/>
    <col min="12557" max="12557" width="4.1640625" style="48" customWidth="1"/>
    <col min="12558" max="12799" width="12" style="48"/>
    <col min="12800" max="12800" width="7" style="48" customWidth="1"/>
    <col min="12801" max="12801" width="2.33203125" style="48" customWidth="1"/>
    <col min="12802" max="12803" width="12" style="48"/>
    <col min="12804" max="12804" width="6.5" style="48" customWidth="1"/>
    <col min="12805" max="12805" width="5.1640625" style="48" customWidth="1"/>
    <col min="12806" max="12806" width="12" style="48"/>
    <col min="12807" max="12807" width="5.1640625" style="48" customWidth="1"/>
    <col min="12808" max="12808" width="17.1640625" style="48" customWidth="1"/>
    <col min="12809" max="12809" width="4.5" style="48" customWidth="1"/>
    <col min="12810" max="12810" width="16.1640625" style="48" customWidth="1"/>
    <col min="12811" max="12811" width="4.83203125" style="48" customWidth="1"/>
    <col min="12812" max="12812" width="17.1640625" style="48" customWidth="1"/>
    <col min="12813" max="12813" width="4.1640625" style="48" customWidth="1"/>
    <col min="12814" max="13055" width="12" style="48"/>
    <col min="13056" max="13056" width="7" style="48" customWidth="1"/>
    <col min="13057" max="13057" width="2.33203125" style="48" customWidth="1"/>
    <col min="13058" max="13059" width="12" style="48"/>
    <col min="13060" max="13060" width="6.5" style="48" customWidth="1"/>
    <col min="13061" max="13061" width="5.1640625" style="48" customWidth="1"/>
    <col min="13062" max="13062" width="12" style="48"/>
    <col min="13063" max="13063" width="5.1640625" style="48" customWidth="1"/>
    <col min="13064" max="13064" width="17.1640625" style="48" customWidth="1"/>
    <col min="13065" max="13065" width="4.5" style="48" customWidth="1"/>
    <col min="13066" max="13066" width="16.1640625" style="48" customWidth="1"/>
    <col min="13067" max="13067" width="4.83203125" style="48" customWidth="1"/>
    <col min="13068" max="13068" width="17.1640625" style="48" customWidth="1"/>
    <col min="13069" max="13069" width="4.1640625" style="48" customWidth="1"/>
    <col min="13070" max="13311" width="12" style="48"/>
    <col min="13312" max="13312" width="7" style="48" customWidth="1"/>
    <col min="13313" max="13313" width="2.33203125" style="48" customWidth="1"/>
    <col min="13314" max="13315" width="12" style="48"/>
    <col min="13316" max="13316" width="6.5" style="48" customWidth="1"/>
    <col min="13317" max="13317" width="5.1640625" style="48" customWidth="1"/>
    <col min="13318" max="13318" width="12" style="48"/>
    <col min="13319" max="13319" width="5.1640625" style="48" customWidth="1"/>
    <col min="13320" max="13320" width="17.1640625" style="48" customWidth="1"/>
    <col min="13321" max="13321" width="4.5" style="48" customWidth="1"/>
    <col min="13322" max="13322" width="16.1640625" style="48" customWidth="1"/>
    <col min="13323" max="13323" width="4.83203125" style="48" customWidth="1"/>
    <col min="13324" max="13324" width="17.1640625" style="48" customWidth="1"/>
    <col min="13325" max="13325" width="4.1640625" style="48" customWidth="1"/>
    <col min="13326" max="13567" width="12" style="48"/>
    <col min="13568" max="13568" width="7" style="48" customWidth="1"/>
    <col min="13569" max="13569" width="2.33203125" style="48" customWidth="1"/>
    <col min="13570" max="13571" width="12" style="48"/>
    <col min="13572" max="13572" width="6.5" style="48" customWidth="1"/>
    <col min="13573" max="13573" width="5.1640625" style="48" customWidth="1"/>
    <col min="13574" max="13574" width="12" style="48"/>
    <col min="13575" max="13575" width="5.1640625" style="48" customWidth="1"/>
    <col min="13576" max="13576" width="17.1640625" style="48" customWidth="1"/>
    <col min="13577" max="13577" width="4.5" style="48" customWidth="1"/>
    <col min="13578" max="13578" width="16.1640625" style="48" customWidth="1"/>
    <col min="13579" max="13579" width="4.83203125" style="48" customWidth="1"/>
    <col min="13580" max="13580" width="17.1640625" style="48" customWidth="1"/>
    <col min="13581" max="13581" width="4.1640625" style="48" customWidth="1"/>
    <col min="13582" max="13823" width="12" style="48"/>
    <col min="13824" max="13824" width="7" style="48" customWidth="1"/>
    <col min="13825" max="13825" width="2.33203125" style="48" customWidth="1"/>
    <col min="13826" max="13827" width="12" style="48"/>
    <col min="13828" max="13828" width="6.5" style="48" customWidth="1"/>
    <col min="13829" max="13829" width="5.1640625" style="48" customWidth="1"/>
    <col min="13830" max="13830" width="12" style="48"/>
    <col min="13831" max="13831" width="5.1640625" style="48" customWidth="1"/>
    <col min="13832" max="13832" width="17.1640625" style="48" customWidth="1"/>
    <col min="13833" max="13833" width="4.5" style="48" customWidth="1"/>
    <col min="13834" max="13834" width="16.1640625" style="48" customWidth="1"/>
    <col min="13835" max="13835" width="4.83203125" style="48" customWidth="1"/>
    <col min="13836" max="13836" width="17.1640625" style="48" customWidth="1"/>
    <col min="13837" max="13837" width="4.1640625" style="48" customWidth="1"/>
    <col min="13838" max="14079" width="12" style="48"/>
    <col min="14080" max="14080" width="7" style="48" customWidth="1"/>
    <col min="14081" max="14081" width="2.33203125" style="48" customWidth="1"/>
    <col min="14082" max="14083" width="12" style="48"/>
    <col min="14084" max="14084" width="6.5" style="48" customWidth="1"/>
    <col min="14085" max="14085" width="5.1640625" style="48" customWidth="1"/>
    <col min="14086" max="14086" width="12" style="48"/>
    <col min="14087" max="14087" width="5.1640625" style="48" customWidth="1"/>
    <col min="14088" max="14088" width="17.1640625" style="48" customWidth="1"/>
    <col min="14089" max="14089" width="4.5" style="48" customWidth="1"/>
    <col min="14090" max="14090" width="16.1640625" style="48" customWidth="1"/>
    <col min="14091" max="14091" width="4.83203125" style="48" customWidth="1"/>
    <col min="14092" max="14092" width="17.1640625" style="48" customWidth="1"/>
    <col min="14093" max="14093" width="4.1640625" style="48" customWidth="1"/>
    <col min="14094" max="14335" width="12" style="48"/>
    <col min="14336" max="14336" width="7" style="48" customWidth="1"/>
    <col min="14337" max="14337" width="2.33203125" style="48" customWidth="1"/>
    <col min="14338" max="14339" width="12" style="48"/>
    <col min="14340" max="14340" width="6.5" style="48" customWidth="1"/>
    <col min="14341" max="14341" width="5.1640625" style="48" customWidth="1"/>
    <col min="14342" max="14342" width="12" style="48"/>
    <col min="14343" max="14343" width="5.1640625" style="48" customWidth="1"/>
    <col min="14344" max="14344" width="17.1640625" style="48" customWidth="1"/>
    <col min="14345" max="14345" width="4.5" style="48" customWidth="1"/>
    <col min="14346" max="14346" width="16.1640625" style="48" customWidth="1"/>
    <col min="14347" max="14347" width="4.83203125" style="48" customWidth="1"/>
    <col min="14348" max="14348" width="17.1640625" style="48" customWidth="1"/>
    <col min="14349" max="14349" width="4.1640625" style="48" customWidth="1"/>
    <col min="14350" max="14591" width="12" style="48"/>
    <col min="14592" max="14592" width="7" style="48" customWidth="1"/>
    <col min="14593" max="14593" width="2.33203125" style="48" customWidth="1"/>
    <col min="14594" max="14595" width="12" style="48"/>
    <col min="14596" max="14596" width="6.5" style="48" customWidth="1"/>
    <col min="14597" max="14597" width="5.1640625" style="48" customWidth="1"/>
    <col min="14598" max="14598" width="12" style="48"/>
    <col min="14599" max="14599" width="5.1640625" style="48" customWidth="1"/>
    <col min="14600" max="14600" width="17.1640625" style="48" customWidth="1"/>
    <col min="14601" max="14601" width="4.5" style="48" customWidth="1"/>
    <col min="14602" max="14602" width="16.1640625" style="48" customWidth="1"/>
    <col min="14603" max="14603" width="4.83203125" style="48" customWidth="1"/>
    <col min="14604" max="14604" width="17.1640625" style="48" customWidth="1"/>
    <col min="14605" max="14605" width="4.1640625" style="48" customWidth="1"/>
    <col min="14606" max="14847" width="12" style="48"/>
    <col min="14848" max="14848" width="7" style="48" customWidth="1"/>
    <col min="14849" max="14849" width="2.33203125" style="48" customWidth="1"/>
    <col min="14850" max="14851" width="12" style="48"/>
    <col min="14852" max="14852" width="6.5" style="48" customWidth="1"/>
    <col min="14853" max="14853" width="5.1640625" style="48" customWidth="1"/>
    <col min="14854" max="14854" width="12" style="48"/>
    <col min="14855" max="14855" width="5.1640625" style="48" customWidth="1"/>
    <col min="14856" max="14856" width="17.1640625" style="48" customWidth="1"/>
    <col min="14857" max="14857" width="4.5" style="48" customWidth="1"/>
    <col min="14858" max="14858" width="16.1640625" style="48" customWidth="1"/>
    <col min="14859" max="14859" width="4.83203125" style="48" customWidth="1"/>
    <col min="14860" max="14860" width="17.1640625" style="48" customWidth="1"/>
    <col min="14861" max="14861" width="4.1640625" style="48" customWidth="1"/>
    <col min="14862" max="15103" width="12" style="48"/>
    <col min="15104" max="15104" width="7" style="48" customWidth="1"/>
    <col min="15105" max="15105" width="2.33203125" style="48" customWidth="1"/>
    <col min="15106" max="15107" width="12" style="48"/>
    <col min="15108" max="15108" width="6.5" style="48" customWidth="1"/>
    <col min="15109" max="15109" width="5.1640625" style="48" customWidth="1"/>
    <col min="15110" max="15110" width="12" style="48"/>
    <col min="15111" max="15111" width="5.1640625" style="48" customWidth="1"/>
    <col min="15112" max="15112" width="17.1640625" style="48" customWidth="1"/>
    <col min="15113" max="15113" width="4.5" style="48" customWidth="1"/>
    <col min="15114" max="15114" width="16.1640625" style="48" customWidth="1"/>
    <col min="15115" max="15115" width="4.83203125" style="48" customWidth="1"/>
    <col min="15116" max="15116" width="17.1640625" style="48" customWidth="1"/>
    <col min="15117" max="15117" width="4.1640625" style="48" customWidth="1"/>
    <col min="15118" max="15359" width="12" style="48"/>
    <col min="15360" max="15360" width="7" style="48" customWidth="1"/>
    <col min="15361" max="15361" width="2.33203125" style="48" customWidth="1"/>
    <col min="15362" max="15363" width="12" style="48"/>
    <col min="15364" max="15364" width="6.5" style="48" customWidth="1"/>
    <col min="15365" max="15365" width="5.1640625" style="48" customWidth="1"/>
    <col min="15366" max="15366" width="12" style="48"/>
    <col min="15367" max="15367" width="5.1640625" style="48" customWidth="1"/>
    <col min="15368" max="15368" width="17.1640625" style="48" customWidth="1"/>
    <col min="15369" max="15369" width="4.5" style="48" customWidth="1"/>
    <col min="15370" max="15370" width="16.1640625" style="48" customWidth="1"/>
    <col min="15371" max="15371" width="4.83203125" style="48" customWidth="1"/>
    <col min="15372" max="15372" width="17.1640625" style="48" customWidth="1"/>
    <col min="15373" max="15373" width="4.1640625" style="48" customWidth="1"/>
    <col min="15374" max="15615" width="12" style="48"/>
    <col min="15616" max="15616" width="7" style="48" customWidth="1"/>
    <col min="15617" max="15617" width="2.33203125" style="48" customWidth="1"/>
    <col min="15618" max="15619" width="12" style="48"/>
    <col min="15620" max="15620" width="6.5" style="48" customWidth="1"/>
    <col min="15621" max="15621" width="5.1640625" style="48" customWidth="1"/>
    <col min="15622" max="15622" width="12" style="48"/>
    <col min="15623" max="15623" width="5.1640625" style="48" customWidth="1"/>
    <col min="15624" max="15624" width="17.1640625" style="48" customWidth="1"/>
    <col min="15625" max="15625" width="4.5" style="48" customWidth="1"/>
    <col min="15626" max="15626" width="16.1640625" style="48" customWidth="1"/>
    <col min="15627" max="15627" width="4.83203125" style="48" customWidth="1"/>
    <col min="15628" max="15628" width="17.1640625" style="48" customWidth="1"/>
    <col min="15629" max="15629" width="4.1640625" style="48" customWidth="1"/>
    <col min="15630" max="15871" width="12" style="48"/>
    <col min="15872" max="15872" width="7" style="48" customWidth="1"/>
    <col min="15873" max="15873" width="2.33203125" style="48" customWidth="1"/>
    <col min="15874" max="15875" width="12" style="48"/>
    <col min="15876" max="15876" width="6.5" style="48" customWidth="1"/>
    <col min="15877" max="15877" width="5.1640625" style="48" customWidth="1"/>
    <col min="15878" max="15878" width="12" style="48"/>
    <col min="15879" max="15879" width="5.1640625" style="48" customWidth="1"/>
    <col min="15880" max="15880" width="17.1640625" style="48" customWidth="1"/>
    <col min="15881" max="15881" width="4.5" style="48" customWidth="1"/>
    <col min="15882" max="15882" width="16.1640625" style="48" customWidth="1"/>
    <col min="15883" max="15883" width="4.83203125" style="48" customWidth="1"/>
    <col min="15884" max="15884" width="17.1640625" style="48" customWidth="1"/>
    <col min="15885" max="15885" width="4.1640625" style="48" customWidth="1"/>
    <col min="15886" max="16127" width="12" style="48"/>
    <col min="16128" max="16128" width="7" style="48" customWidth="1"/>
    <col min="16129" max="16129" width="2.33203125" style="48" customWidth="1"/>
    <col min="16130" max="16131" width="12" style="48"/>
    <col min="16132" max="16132" width="6.5" style="48" customWidth="1"/>
    <col min="16133" max="16133" width="5.1640625" style="48" customWidth="1"/>
    <col min="16134" max="16134" width="12" style="48"/>
    <col min="16135" max="16135" width="5.1640625" style="48" customWidth="1"/>
    <col min="16136" max="16136" width="17.1640625" style="48" customWidth="1"/>
    <col min="16137" max="16137" width="4.5" style="48" customWidth="1"/>
    <col min="16138" max="16138" width="16.1640625" style="48" customWidth="1"/>
    <col min="16139" max="16139" width="4.83203125" style="48" customWidth="1"/>
    <col min="16140" max="16140" width="17.1640625" style="48" customWidth="1"/>
    <col min="16141" max="16141" width="4.1640625" style="48" customWidth="1"/>
    <col min="16142" max="16384" width="12" style="48"/>
  </cols>
  <sheetData>
    <row r="1" spans="1:14" x14ac:dyDescent="0.25">
      <c r="J1" s="2"/>
    </row>
    <row r="2" spans="1:14" x14ac:dyDescent="0.25">
      <c r="J2" s="19"/>
    </row>
    <row r="3" spans="1:14" x14ac:dyDescent="0.25">
      <c r="J3" s="19"/>
    </row>
    <row r="4" spans="1:14" x14ac:dyDescent="0.25">
      <c r="M4" s="49"/>
    </row>
    <row r="5" spans="1:14" x14ac:dyDescent="0.25">
      <c r="C5" s="50" t="s">
        <v>5</v>
      </c>
      <c r="D5" s="50"/>
      <c r="E5" s="51"/>
      <c r="F5" s="51"/>
      <c r="G5" s="51"/>
      <c r="H5" s="51"/>
      <c r="I5" s="51"/>
      <c r="J5" s="51"/>
      <c r="K5" s="51"/>
      <c r="L5" s="51"/>
      <c r="M5" s="49"/>
    </row>
    <row r="6" spans="1:14" x14ac:dyDescent="0.25">
      <c r="C6" s="145" t="s">
        <v>75</v>
      </c>
      <c r="D6" s="145"/>
      <c r="E6" s="145"/>
      <c r="F6" s="145"/>
      <c r="G6" s="145"/>
      <c r="H6" s="145"/>
      <c r="I6" s="145"/>
      <c r="J6" s="145"/>
      <c r="K6" s="145"/>
      <c r="L6" s="145"/>
      <c r="M6" s="52"/>
    </row>
    <row r="7" spans="1:14" hidden="1" x14ac:dyDescent="0.25">
      <c r="C7" s="50" t="s">
        <v>31</v>
      </c>
      <c r="D7" s="50"/>
      <c r="E7" s="51"/>
      <c r="F7" s="51"/>
      <c r="G7" s="51"/>
      <c r="H7" s="51"/>
      <c r="I7" s="51"/>
      <c r="J7" s="51"/>
      <c r="K7" s="51"/>
      <c r="L7" s="51"/>
      <c r="M7" s="49"/>
    </row>
    <row r="8" spans="1:14" ht="16.5" thickBot="1" x14ac:dyDescent="0.3">
      <c r="C8" s="50" t="s">
        <v>6</v>
      </c>
      <c r="D8" s="50"/>
      <c r="E8" s="51"/>
      <c r="F8" s="51"/>
      <c r="G8" s="51"/>
      <c r="H8" s="51"/>
      <c r="I8" s="51"/>
      <c r="J8" s="51"/>
      <c r="K8" s="51"/>
      <c r="L8" s="51"/>
    </row>
    <row r="9" spans="1:14" x14ac:dyDescent="0.25">
      <c r="D9" s="48" t="s">
        <v>73</v>
      </c>
      <c r="E9" s="53" t="s">
        <v>1</v>
      </c>
      <c r="I9" s="53" t="s">
        <v>2</v>
      </c>
      <c r="K9" s="54" t="s">
        <v>2</v>
      </c>
      <c r="L9" s="102"/>
    </row>
    <row r="10" spans="1:14" x14ac:dyDescent="0.25">
      <c r="D10" s="53" t="s">
        <v>32</v>
      </c>
      <c r="E10" s="55">
        <v>45231</v>
      </c>
      <c r="F10" s="53" t="s">
        <v>1</v>
      </c>
      <c r="G10" s="53" t="s">
        <v>1</v>
      </c>
      <c r="H10" s="53" t="s">
        <v>2</v>
      </c>
      <c r="I10" s="55">
        <f>+H11</f>
        <v>45717</v>
      </c>
      <c r="K10" s="56">
        <f>+H11</f>
        <v>45717</v>
      </c>
      <c r="L10" s="102"/>
    </row>
    <row r="11" spans="1:14" x14ac:dyDescent="0.25">
      <c r="A11" s="57" t="s">
        <v>8</v>
      </c>
      <c r="D11" s="53" t="s">
        <v>33</v>
      </c>
      <c r="E11" s="53" t="s">
        <v>34</v>
      </c>
      <c r="F11" s="55">
        <v>45231</v>
      </c>
      <c r="G11" s="55">
        <f>+F11</f>
        <v>45231</v>
      </c>
      <c r="H11" s="55">
        <v>45717</v>
      </c>
      <c r="I11" s="58" t="s">
        <v>76</v>
      </c>
      <c r="J11" s="53" t="s">
        <v>35</v>
      </c>
      <c r="K11" s="58" t="s">
        <v>76</v>
      </c>
      <c r="L11" s="107"/>
      <c r="N11" s="51"/>
    </row>
    <row r="12" spans="1:14" x14ac:dyDescent="0.25">
      <c r="A12" s="57" t="s">
        <v>10</v>
      </c>
      <c r="C12" s="58" t="s">
        <v>36</v>
      </c>
      <c r="D12" s="58" t="s">
        <v>37</v>
      </c>
      <c r="E12" s="58" t="s">
        <v>38</v>
      </c>
      <c r="F12" s="58" t="s">
        <v>39</v>
      </c>
      <c r="G12" s="58" t="s">
        <v>40</v>
      </c>
      <c r="H12" s="58" t="s">
        <v>76</v>
      </c>
      <c r="I12" s="58" t="s">
        <v>40</v>
      </c>
      <c r="J12" s="58" t="s">
        <v>41</v>
      </c>
      <c r="K12" s="59" t="s">
        <v>42</v>
      </c>
      <c r="L12" s="107"/>
      <c r="N12" s="51"/>
    </row>
    <row r="13" spans="1:14" x14ac:dyDescent="0.25">
      <c r="A13" s="57"/>
      <c r="C13" s="53"/>
      <c r="D13" s="53"/>
      <c r="E13" s="53"/>
      <c r="F13" s="53"/>
      <c r="G13" s="53" t="s">
        <v>43</v>
      </c>
      <c r="H13" s="53"/>
      <c r="I13" s="53" t="s">
        <v>44</v>
      </c>
      <c r="K13" s="59"/>
      <c r="L13" s="107"/>
      <c r="N13" s="51"/>
    </row>
    <row r="14" spans="1:14" x14ac:dyDescent="0.25">
      <c r="C14" s="53" t="s">
        <v>13</v>
      </c>
      <c r="D14" s="53" t="s">
        <v>14</v>
      </c>
      <c r="E14" s="53" t="s">
        <v>15</v>
      </c>
      <c r="F14" s="53" t="s">
        <v>16</v>
      </c>
      <c r="G14" s="53" t="s">
        <v>45</v>
      </c>
      <c r="H14" s="53" t="s">
        <v>17</v>
      </c>
      <c r="I14" s="53" t="s">
        <v>18</v>
      </c>
      <c r="J14" s="53" t="s">
        <v>19</v>
      </c>
      <c r="K14" s="60" t="s">
        <v>46</v>
      </c>
      <c r="L14" s="102"/>
    </row>
    <row r="15" spans="1:14" x14ac:dyDescent="0.25">
      <c r="K15" s="60"/>
      <c r="L15" s="102"/>
    </row>
    <row r="16" spans="1:14" x14ac:dyDescent="0.25">
      <c r="A16" s="48">
        <v>1</v>
      </c>
      <c r="C16" s="48" t="s">
        <v>47</v>
      </c>
      <c r="D16" s="61">
        <v>52.833333333333336</v>
      </c>
      <c r="E16" s="62">
        <v>5</v>
      </c>
      <c r="F16" s="63">
        <v>1.3149</v>
      </c>
      <c r="G16" s="64">
        <f>+E16+(D16*F16)</f>
        <v>74.470550000000003</v>
      </c>
      <c r="H16" s="63">
        <f>+F16+'ZLH-9 COVID-19 Rate Change'!E15</f>
        <v>1.34134</v>
      </c>
      <c r="I16" s="64">
        <f>E16+(D16*H16)</f>
        <v>75.867463333333333</v>
      </c>
      <c r="J16" s="65">
        <f>+I16-G16</f>
        <v>1.3969133333333303</v>
      </c>
      <c r="K16" s="66">
        <f>+J16/G16</f>
        <v>1.8757929588721047E-2</v>
      </c>
      <c r="L16" s="121"/>
      <c r="N16" s="67"/>
    </row>
    <row r="17" spans="1:14" x14ac:dyDescent="0.25">
      <c r="D17" s="61"/>
      <c r="E17" s="62"/>
      <c r="F17" s="63"/>
      <c r="G17" s="64"/>
      <c r="H17" s="63"/>
      <c r="I17" s="64"/>
      <c r="J17" s="65"/>
      <c r="K17" s="66"/>
      <c r="L17" s="121"/>
    </row>
    <row r="18" spans="1:14" x14ac:dyDescent="0.25">
      <c r="A18" s="48">
        <v>2</v>
      </c>
      <c r="C18" s="48" t="s">
        <v>48</v>
      </c>
      <c r="D18" s="61">
        <v>276.99376378905419</v>
      </c>
      <c r="E18" s="62">
        <v>13</v>
      </c>
      <c r="F18" s="63">
        <v>1.2348600000000001</v>
      </c>
      <c r="G18" s="64">
        <f>+E18+(D18*F18)</f>
        <v>355.04851915255148</v>
      </c>
      <c r="H18" s="63">
        <f>+F18+'ZLH-9 COVID-19 Rate Change'!E16</f>
        <v>1.2409700000000001</v>
      </c>
      <c r="I18" s="64">
        <f>E18+(D18*H18)</f>
        <v>356.74095104930262</v>
      </c>
      <c r="J18" s="65">
        <f>+I18-G18</f>
        <v>1.6924318967511454</v>
      </c>
      <c r="K18" s="66">
        <f>+J18/G18</f>
        <v>4.7667623027712689E-3</v>
      </c>
      <c r="L18" s="121"/>
      <c r="N18" s="67"/>
    </row>
    <row r="19" spans="1:14" x14ac:dyDescent="0.25">
      <c r="D19" s="61"/>
      <c r="E19" s="62"/>
      <c r="F19" s="63"/>
      <c r="G19" s="64"/>
      <c r="H19" s="63"/>
      <c r="J19" s="65"/>
      <c r="K19" s="66"/>
      <c r="L19" s="121"/>
    </row>
    <row r="20" spans="1:14" x14ac:dyDescent="0.25">
      <c r="A20" s="48">
        <v>3</v>
      </c>
      <c r="C20" s="48" t="s">
        <v>49</v>
      </c>
      <c r="D20" s="61"/>
      <c r="E20" s="62">
        <v>60</v>
      </c>
      <c r="F20" s="63"/>
      <c r="G20" s="64"/>
      <c r="H20" s="63"/>
      <c r="J20" s="65"/>
      <c r="K20" s="66"/>
      <c r="L20" s="121"/>
      <c r="N20" s="67"/>
    </row>
    <row r="21" spans="1:14" x14ac:dyDescent="0.25">
      <c r="A21" s="48">
        <v>4</v>
      </c>
      <c r="C21" s="48" t="s">
        <v>50</v>
      </c>
      <c r="D21" s="61"/>
      <c r="E21" s="62"/>
      <c r="F21" s="63">
        <v>1.16896</v>
      </c>
      <c r="G21" s="64">
        <f>+E20+(500*F21)</f>
        <v>644.48</v>
      </c>
      <c r="H21" s="63">
        <f>+F21+'ZLH-9 COVID-19 Rate Change'!E17</f>
        <v>1.17496</v>
      </c>
      <c r="I21" s="64">
        <f>+E20+(500*H21)</f>
        <v>647.48</v>
      </c>
      <c r="J21" s="65"/>
      <c r="K21" s="66"/>
      <c r="L21" s="121"/>
      <c r="N21" s="67"/>
    </row>
    <row r="22" spans="1:14" x14ac:dyDescent="0.25">
      <c r="A22" s="48">
        <v>5</v>
      </c>
      <c r="C22" s="48" t="s">
        <v>51</v>
      </c>
      <c r="D22" s="61"/>
      <c r="E22" s="62"/>
      <c r="F22" s="63">
        <v>1.12965</v>
      </c>
      <c r="G22" s="64">
        <f>+(D24-500)*F22</f>
        <v>1750.4151779880481</v>
      </c>
      <c r="H22" s="63">
        <f>+F22+'ZLH-9 COVID-19 Rate Change'!E17</f>
        <v>1.13565</v>
      </c>
      <c r="I22" s="64">
        <f>+(D24-500)*H22</f>
        <v>1759.7122975099605</v>
      </c>
      <c r="J22" s="65"/>
      <c r="K22" s="66"/>
      <c r="L22" s="121"/>
      <c r="N22" s="67"/>
    </row>
    <row r="23" spans="1:14" x14ac:dyDescent="0.25">
      <c r="A23" s="48">
        <v>6</v>
      </c>
      <c r="C23" s="48" t="s">
        <v>52</v>
      </c>
      <c r="D23" s="61"/>
      <c r="E23" s="62"/>
      <c r="F23" s="63">
        <v>1.12371</v>
      </c>
      <c r="G23" s="64"/>
      <c r="H23" s="63">
        <f>+F23+'ZLH-9 COVID-19 Rate Change'!E17</f>
        <v>1.12971</v>
      </c>
      <c r="J23" s="65"/>
      <c r="K23" s="66"/>
      <c r="L23" s="121"/>
    </row>
    <row r="24" spans="1:14" x14ac:dyDescent="0.25">
      <c r="A24" s="48">
        <v>7</v>
      </c>
      <c r="C24" s="57" t="s">
        <v>53</v>
      </c>
      <c r="D24" s="61">
        <v>2049.5199203187253</v>
      </c>
      <c r="E24" s="62"/>
      <c r="F24" s="63"/>
      <c r="G24" s="64">
        <f>+SUM((G21:G23))</f>
        <v>2394.8951779880481</v>
      </c>
      <c r="H24" s="64"/>
      <c r="I24" s="64">
        <f>+SUM(I21:I23)</f>
        <v>2407.1922975099606</v>
      </c>
      <c r="J24" s="65">
        <f>+I24-G24</f>
        <v>12.297119521912464</v>
      </c>
      <c r="K24" s="66">
        <f>+J24/G24</f>
        <v>5.1347214003091678E-3</v>
      </c>
      <c r="L24" s="121"/>
      <c r="N24" s="67"/>
    </row>
    <row r="25" spans="1:14" x14ac:dyDescent="0.25">
      <c r="C25" s="49"/>
      <c r="D25" s="61"/>
      <c r="E25" s="62"/>
      <c r="F25" s="63"/>
      <c r="G25" s="64"/>
      <c r="H25" s="63"/>
      <c r="J25" s="65"/>
      <c r="K25" s="66"/>
      <c r="L25" s="121"/>
      <c r="N25" s="67"/>
    </row>
    <row r="26" spans="1:14" x14ac:dyDescent="0.25">
      <c r="A26" s="48">
        <v>8</v>
      </c>
      <c r="C26" s="48" t="s">
        <v>54</v>
      </c>
      <c r="D26" s="61"/>
      <c r="E26" s="62">
        <v>125</v>
      </c>
      <c r="F26" s="63"/>
      <c r="G26" s="64"/>
      <c r="H26" s="63"/>
      <c r="J26" s="65"/>
      <c r="K26" s="66"/>
      <c r="L26" s="121"/>
      <c r="N26" s="67"/>
    </row>
    <row r="27" spans="1:14" x14ac:dyDescent="0.25">
      <c r="A27" s="48">
        <v>9</v>
      </c>
      <c r="C27" s="48" t="s">
        <v>55</v>
      </c>
      <c r="D27" s="61"/>
      <c r="E27" s="62"/>
      <c r="F27" s="63">
        <v>1.12253</v>
      </c>
      <c r="G27" s="64">
        <f>+E26+(+F27*D30)</f>
        <v>15893.974507861953</v>
      </c>
      <c r="H27" s="63">
        <f>+F27+'ZLH-9 COVID-19 Rate Change'!E18</f>
        <v>1.12307</v>
      </c>
      <c r="I27" s="64">
        <f>+E26+(+H27*D30)</f>
        <v>15901.560270589225</v>
      </c>
      <c r="J27" s="65"/>
      <c r="K27" s="66"/>
      <c r="L27" s="121"/>
    </row>
    <row r="28" spans="1:14" x14ac:dyDescent="0.25">
      <c r="A28" s="48">
        <v>10</v>
      </c>
      <c r="B28" s="49"/>
      <c r="C28" s="48" t="s">
        <v>56</v>
      </c>
      <c r="D28" s="61"/>
      <c r="E28" s="62"/>
      <c r="F28" s="63">
        <v>1.0838000000000001</v>
      </c>
      <c r="G28" s="64"/>
      <c r="H28" s="63">
        <f>+F28+'ZLH-9 COVID-19 Rate Change'!E18</f>
        <v>1.0843400000000001</v>
      </c>
      <c r="I28" s="64"/>
      <c r="J28" s="65"/>
      <c r="K28" s="66"/>
      <c r="L28" s="121"/>
    </row>
    <row r="29" spans="1:14" x14ac:dyDescent="0.25">
      <c r="A29" s="48">
        <v>11</v>
      </c>
      <c r="B29" s="49"/>
      <c r="C29" s="48" t="s">
        <v>57</v>
      </c>
      <c r="D29" s="61"/>
      <c r="E29" s="62"/>
      <c r="F29" s="63">
        <v>0.98799000000000003</v>
      </c>
      <c r="G29" s="64"/>
      <c r="H29" s="63">
        <f>+F29+'ZLH-9 COVID-19 Rate Change'!E18</f>
        <v>0.98853000000000002</v>
      </c>
      <c r="I29" s="64"/>
      <c r="J29" s="65"/>
      <c r="K29" s="66"/>
      <c r="L29" s="121"/>
    </row>
    <row r="30" spans="1:14" x14ac:dyDescent="0.25">
      <c r="A30" s="48">
        <v>12</v>
      </c>
      <c r="B30" s="49"/>
      <c r="C30" s="57" t="s">
        <v>58</v>
      </c>
      <c r="D30" s="69">
        <v>14047.708754208754</v>
      </c>
      <c r="E30" s="62"/>
      <c r="F30" s="63"/>
      <c r="G30" s="64">
        <f>+SUM(G27:G29)</f>
        <v>15893.974507861953</v>
      </c>
      <c r="H30" s="64"/>
      <c r="I30" s="64">
        <f>+SUM(I27:I29)</f>
        <v>15901.560270589225</v>
      </c>
      <c r="J30" s="65">
        <f>+I30-G30</f>
        <v>7.5857627272725949</v>
      </c>
      <c r="K30" s="66">
        <f>+J30/G30</f>
        <v>4.7727286359496159E-4</v>
      </c>
      <c r="L30" s="121"/>
    </row>
    <row r="31" spans="1:14" x14ac:dyDescent="0.25">
      <c r="D31" s="69"/>
      <c r="E31" s="62"/>
      <c r="F31" s="63"/>
      <c r="G31" s="64"/>
      <c r="H31" s="63"/>
      <c r="J31" s="65"/>
      <c r="K31" s="66"/>
      <c r="L31" s="121"/>
    </row>
    <row r="32" spans="1:14" x14ac:dyDescent="0.25">
      <c r="A32" s="48">
        <v>13</v>
      </c>
      <c r="C32" s="48" t="s">
        <v>59</v>
      </c>
      <c r="D32" s="69"/>
      <c r="E32" s="62">
        <v>163</v>
      </c>
      <c r="F32" s="63"/>
      <c r="G32" s="64"/>
      <c r="H32" s="63"/>
      <c r="J32" s="65"/>
      <c r="K32" s="66"/>
      <c r="L32" s="121"/>
    </row>
    <row r="33" spans="1:14" x14ac:dyDescent="0.25">
      <c r="A33" s="48">
        <v>14</v>
      </c>
      <c r="C33" s="48" t="s">
        <v>60</v>
      </c>
      <c r="D33" s="69"/>
      <c r="E33" s="62"/>
      <c r="F33" s="63">
        <v>1.0205</v>
      </c>
      <c r="G33" s="64">
        <f>+E32+(D35*F33)</f>
        <v>25646.31855952381</v>
      </c>
      <c r="H33" s="63">
        <f>+F33+'ZLH-9 COVID-19 Rate Change'!E19</f>
        <v>1.02081</v>
      </c>
      <c r="I33" s="64">
        <f>+E32+(D35*H33)</f>
        <v>25654.059695</v>
      </c>
      <c r="J33" s="65"/>
      <c r="K33" s="66"/>
      <c r="L33" s="121"/>
    </row>
    <row r="34" spans="1:14" x14ac:dyDescent="0.25">
      <c r="A34" s="48">
        <v>15</v>
      </c>
      <c r="C34" s="48" t="s">
        <v>61</v>
      </c>
      <c r="D34" s="69"/>
      <c r="E34" s="62"/>
      <c r="F34" s="63">
        <v>0.95513000000000003</v>
      </c>
      <c r="G34" s="64"/>
      <c r="H34" s="63">
        <f>+F34+'ZLH-9 COVID-19 Rate Change'!E19</f>
        <v>0.95544000000000007</v>
      </c>
      <c r="J34" s="65"/>
      <c r="K34" s="66"/>
      <c r="L34" s="121"/>
    </row>
    <row r="35" spans="1:14" x14ac:dyDescent="0.25">
      <c r="A35" s="48">
        <v>16</v>
      </c>
      <c r="C35" s="57" t="s">
        <v>62</v>
      </c>
      <c r="D35" s="69">
        <v>24971.404761904763</v>
      </c>
      <c r="E35" s="62"/>
      <c r="F35" s="63"/>
      <c r="G35" s="70">
        <f>+G33+G34</f>
        <v>25646.31855952381</v>
      </c>
      <c r="H35" s="64"/>
      <c r="I35" s="64">
        <f>+I33+I34</f>
        <v>25654.059695</v>
      </c>
      <c r="J35" s="65">
        <f>+I35-G35</f>
        <v>7.741135476189811</v>
      </c>
      <c r="K35" s="66">
        <f>+J35/G35</f>
        <v>3.0184197619720842E-4</v>
      </c>
      <c r="L35" s="121"/>
    </row>
    <row r="36" spans="1:14" x14ac:dyDescent="0.25">
      <c r="E36" s="62"/>
      <c r="F36" s="63"/>
      <c r="K36" s="66"/>
      <c r="L36" s="121"/>
    </row>
    <row r="37" spans="1:14" x14ac:dyDescent="0.25">
      <c r="A37" s="48">
        <v>17</v>
      </c>
      <c r="C37" s="48" t="s">
        <v>63</v>
      </c>
      <c r="E37" s="62">
        <v>625</v>
      </c>
      <c r="F37" s="63"/>
      <c r="J37" s="65"/>
      <c r="K37" s="66"/>
      <c r="L37" s="121"/>
      <c r="N37" s="67"/>
    </row>
    <row r="38" spans="1:14" x14ac:dyDescent="0.25">
      <c r="A38" s="48">
        <v>18</v>
      </c>
      <c r="C38" s="48" t="s">
        <v>64</v>
      </c>
      <c r="E38" s="71"/>
      <c r="F38" s="72">
        <v>6.8029999999999993E-2</v>
      </c>
      <c r="G38" s="64">
        <f>+E37+(F38*100000)</f>
        <v>7427.9999999999991</v>
      </c>
      <c r="H38" s="63">
        <f>+F38+'ZLH-9 COVID-19 Rate Change'!E21</f>
        <v>6.8049999999999999E-2</v>
      </c>
      <c r="I38" s="64">
        <f>+E37+(H38*100000)</f>
        <v>7430</v>
      </c>
      <c r="J38" s="65"/>
      <c r="K38" s="66"/>
      <c r="L38" s="121"/>
    </row>
    <row r="39" spans="1:14" x14ac:dyDescent="0.25">
      <c r="A39" s="48">
        <v>19</v>
      </c>
      <c r="C39" s="48" t="s">
        <v>65</v>
      </c>
      <c r="F39" s="72">
        <v>2.8819999999999998E-2</v>
      </c>
      <c r="G39" s="64">
        <f>+F39*200000</f>
        <v>5764</v>
      </c>
      <c r="H39" s="63">
        <f>+F39+'ZLH-9 COVID-19 Rate Change'!E21</f>
        <v>2.8839999999999998E-2</v>
      </c>
      <c r="I39" s="64">
        <f>+H39*200000</f>
        <v>5767.9999999999991</v>
      </c>
      <c r="J39" s="65"/>
      <c r="K39" s="66"/>
      <c r="L39" s="121"/>
    </row>
    <row r="40" spans="1:14" x14ac:dyDescent="0.25">
      <c r="A40" s="48">
        <v>20</v>
      </c>
      <c r="C40" s="48" t="s">
        <v>65</v>
      </c>
      <c r="F40" s="72">
        <v>1.9990000000000001E-2</v>
      </c>
      <c r="G40" s="73">
        <f>+(D42-300000)*F40</f>
        <v>1382.2193304447319</v>
      </c>
      <c r="H40" s="63">
        <f>+F40+'ZLH-9 COVID-19 Rate Change'!E21</f>
        <v>2.001E-2</v>
      </c>
      <c r="I40" s="73">
        <f>+(D42-300000)*H40</f>
        <v>1383.6022412305697</v>
      </c>
      <c r="J40" s="65"/>
      <c r="K40" s="66"/>
      <c r="L40" s="121"/>
    </row>
    <row r="41" spans="1:14" x14ac:dyDescent="0.25">
      <c r="A41" s="48">
        <v>21</v>
      </c>
      <c r="C41" s="48" t="s">
        <v>66</v>
      </c>
      <c r="F41" s="72">
        <v>1.281E-2</v>
      </c>
      <c r="H41" s="63">
        <f>+F41+'ZLH-9 COVID-19 Rate Change'!E21</f>
        <v>1.2829999999999999E-2</v>
      </c>
      <c r="J41" s="65"/>
      <c r="K41" s="66"/>
      <c r="L41" s="121"/>
    </row>
    <row r="42" spans="1:14" ht="16.5" thickBot="1" x14ac:dyDescent="0.3">
      <c r="A42" s="48">
        <v>22</v>
      </c>
      <c r="C42" s="57" t="s">
        <v>67</v>
      </c>
      <c r="D42" s="69">
        <v>369145.53929188254</v>
      </c>
      <c r="G42" s="73">
        <f>+SUM(G38:G41)</f>
        <v>14574.219330444732</v>
      </c>
      <c r="H42" s="73"/>
      <c r="I42" s="73">
        <f>+SUM(I38:I41)</f>
        <v>14581.60224123057</v>
      </c>
      <c r="J42" s="65">
        <f>+I42-G42</f>
        <v>7.3829107858382486</v>
      </c>
      <c r="K42" s="74">
        <f>+J42/G42</f>
        <v>5.0657332776759851E-4</v>
      </c>
      <c r="L42" s="102"/>
    </row>
    <row r="43" spans="1:14" x14ac:dyDescent="0.25">
      <c r="L43" s="102"/>
    </row>
    <row r="44" spans="1:14" x14ac:dyDescent="0.25">
      <c r="L44" s="102"/>
    </row>
  </sheetData>
  <mergeCells count="1">
    <mergeCell ref="C6:L6"/>
  </mergeCells>
  <printOptions horizontalCentered="1"/>
  <pageMargins left="0.5" right="0.5" top="1" bottom="1" header="0.5" footer="0.5"/>
  <pageSetup scale="62" orientation="portrait" r:id="rId1"/>
  <headerFooter scaleWithDoc="0" alignWithMargins="0">
    <oddFooter>&amp;LTab Name: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375D-0E77-4FAD-BBD8-6029B4195305}">
  <dimension ref="A1:F21"/>
  <sheetViews>
    <sheetView zoomScale="160" zoomScaleNormal="160" workbookViewId="0">
      <selection activeCell="I29" sqref="I29"/>
    </sheetView>
  </sheetViews>
  <sheetFormatPr defaultRowHeight="10.5" x14ac:dyDescent="0.15"/>
  <cols>
    <col min="4" max="4" width="10.33203125" bestFit="1" customWidth="1"/>
    <col min="6" max="6" width="13.6640625" bestFit="1" customWidth="1"/>
  </cols>
  <sheetData>
    <row r="1" spans="1:6" ht="15.75" x14ac:dyDescent="0.25">
      <c r="A1" s="2"/>
      <c r="B1" s="18"/>
      <c r="C1" s="2"/>
      <c r="D1" s="2"/>
      <c r="E1" s="2"/>
      <c r="F1" s="2"/>
    </row>
    <row r="2" spans="1:6" ht="15.75" x14ac:dyDescent="0.25">
      <c r="A2" s="18"/>
      <c r="B2" s="2"/>
      <c r="C2" s="2"/>
      <c r="D2" s="2"/>
      <c r="E2" s="2"/>
      <c r="F2" s="19"/>
    </row>
    <row r="3" spans="1:6" ht="15.75" x14ac:dyDescent="0.25">
      <c r="A3" s="18"/>
      <c r="B3" s="2"/>
      <c r="C3" s="2"/>
      <c r="D3" s="2"/>
      <c r="E3" s="2"/>
      <c r="F3" s="19"/>
    </row>
    <row r="4" spans="1:6" ht="15.75" x14ac:dyDescent="0.25">
      <c r="A4" s="2"/>
      <c r="B4" s="2"/>
      <c r="C4" s="20" t="s">
        <v>5</v>
      </c>
      <c r="D4" s="21"/>
      <c r="E4" s="21"/>
      <c r="F4" s="22"/>
    </row>
    <row r="5" spans="1:6" ht="15.75" x14ac:dyDescent="0.25">
      <c r="A5" s="2"/>
      <c r="B5" s="2"/>
      <c r="C5" s="23" t="s">
        <v>74</v>
      </c>
      <c r="D5" s="21"/>
      <c r="E5" s="21"/>
      <c r="F5" s="22"/>
    </row>
    <row r="6" spans="1:6" ht="15.75" x14ac:dyDescent="0.25">
      <c r="A6" s="2"/>
      <c r="B6" s="2"/>
      <c r="C6" s="20" t="s">
        <v>6</v>
      </c>
      <c r="D6" s="21"/>
      <c r="E6" s="21"/>
      <c r="F6" s="22"/>
    </row>
    <row r="7" spans="1:6" ht="15.75" x14ac:dyDescent="0.25">
      <c r="A7" s="2"/>
      <c r="B7" s="2"/>
      <c r="C7" s="2"/>
      <c r="D7" s="2"/>
      <c r="E7" s="2"/>
      <c r="F7" s="45"/>
    </row>
    <row r="8" spans="1:6" ht="15.75" x14ac:dyDescent="0.25">
      <c r="A8" s="6"/>
      <c r="B8" s="7"/>
      <c r="C8" s="5"/>
      <c r="D8" s="5"/>
      <c r="E8" s="7"/>
      <c r="F8" s="82"/>
    </row>
    <row r="9" spans="1:6" ht="15.75" x14ac:dyDescent="0.25">
      <c r="A9" s="25" t="s">
        <v>8</v>
      </c>
      <c r="B9" s="2"/>
      <c r="C9" s="26"/>
      <c r="D9" s="27" t="s">
        <v>9</v>
      </c>
      <c r="E9" s="75"/>
      <c r="F9" s="83" t="s">
        <v>7</v>
      </c>
    </row>
    <row r="10" spans="1:6" ht="15.75" x14ac:dyDescent="0.25">
      <c r="A10" s="25" t="s">
        <v>10</v>
      </c>
      <c r="B10" s="21" t="s">
        <v>0</v>
      </c>
      <c r="C10" s="29"/>
      <c r="D10" s="27" t="s">
        <v>11</v>
      </c>
      <c r="E10" s="75"/>
      <c r="F10" s="83" t="s">
        <v>12</v>
      </c>
    </row>
    <row r="11" spans="1:6" ht="15.75" x14ac:dyDescent="0.25">
      <c r="A11" s="16"/>
      <c r="B11" s="21" t="s">
        <v>13</v>
      </c>
      <c r="C11" s="29"/>
      <c r="D11" s="27" t="s">
        <v>14</v>
      </c>
      <c r="E11" s="75"/>
      <c r="F11" s="84" t="s">
        <v>15</v>
      </c>
    </row>
    <row r="12" spans="1:6" ht="15.75" x14ac:dyDescent="0.25">
      <c r="A12" s="13"/>
      <c r="B12" s="31" t="s">
        <v>20</v>
      </c>
      <c r="C12" s="3"/>
      <c r="D12" s="3"/>
      <c r="E12" s="3"/>
      <c r="F12" s="81"/>
    </row>
    <row r="13" spans="1:6" ht="15.75" x14ac:dyDescent="0.25">
      <c r="A13" s="16"/>
      <c r="B13" s="19"/>
      <c r="C13" s="8"/>
      <c r="D13" s="8"/>
      <c r="E13" s="75"/>
      <c r="F13" s="82"/>
    </row>
    <row r="14" spans="1:6" ht="15.75" x14ac:dyDescent="0.25">
      <c r="A14" s="16"/>
      <c r="B14" s="19"/>
      <c r="C14" s="33"/>
      <c r="D14" s="27"/>
      <c r="E14" s="75"/>
      <c r="F14" s="85"/>
    </row>
    <row r="15" spans="1:6" ht="15.75" x14ac:dyDescent="0.25">
      <c r="A15" s="28">
        <v>1</v>
      </c>
      <c r="B15" s="19" t="s">
        <v>21</v>
      </c>
      <c r="C15" s="33"/>
      <c r="D15" s="27" t="s">
        <v>3</v>
      </c>
      <c r="E15" s="75"/>
      <c r="F15" s="85">
        <v>3.29E-3</v>
      </c>
    </row>
    <row r="16" spans="1:6" ht="15.75" x14ac:dyDescent="0.25">
      <c r="A16" s="28">
        <v>2</v>
      </c>
      <c r="B16" s="19" t="s">
        <v>22</v>
      </c>
      <c r="C16" s="8"/>
      <c r="D16" s="27" t="s">
        <v>4</v>
      </c>
      <c r="E16" s="75"/>
      <c r="F16" s="85">
        <v>2.0799999999999998E-3</v>
      </c>
    </row>
    <row r="17" spans="1:6" ht="15.75" x14ac:dyDescent="0.25">
      <c r="A17" s="28">
        <v>3</v>
      </c>
      <c r="B17" s="19" t="s">
        <v>23</v>
      </c>
      <c r="C17" s="33"/>
      <c r="D17" s="27" t="s">
        <v>24</v>
      </c>
      <c r="E17" s="75"/>
      <c r="F17" s="85">
        <v>1.4300000000000001E-3</v>
      </c>
    </row>
    <row r="18" spans="1:6" ht="15.75" x14ac:dyDescent="0.25">
      <c r="A18" s="28">
        <v>4</v>
      </c>
      <c r="B18" s="19" t="s">
        <v>25</v>
      </c>
      <c r="C18" s="8"/>
      <c r="D18" s="27" t="s">
        <v>26</v>
      </c>
      <c r="E18" s="79"/>
      <c r="F18" s="85">
        <v>1.06E-3</v>
      </c>
    </row>
    <row r="19" spans="1:6" ht="15.75" x14ac:dyDescent="0.25">
      <c r="A19" s="30">
        <v>5</v>
      </c>
      <c r="B19" s="90" t="s">
        <v>27</v>
      </c>
      <c r="C19" s="11"/>
      <c r="D19" s="91" t="s">
        <v>28</v>
      </c>
      <c r="E19" s="11"/>
      <c r="F19" s="86">
        <v>5.8E-4</v>
      </c>
    </row>
    <row r="20" spans="1:6" ht="15.75" x14ac:dyDescent="0.25">
      <c r="A20" s="38"/>
      <c r="B20" s="78" t="s">
        <v>29</v>
      </c>
      <c r="C20" s="75"/>
      <c r="D20" s="75"/>
      <c r="E20" s="2"/>
      <c r="F20" s="87"/>
    </row>
    <row r="21" spans="1:6" ht="15.75" x14ac:dyDescent="0.25">
      <c r="A21" s="44">
        <v>6</v>
      </c>
      <c r="B21" s="88" t="s">
        <v>30</v>
      </c>
      <c r="C21" s="3"/>
      <c r="D21" s="15">
        <v>663</v>
      </c>
      <c r="E21" s="3"/>
      <c r="F21" s="89">
        <v>2.4000000000000001E-4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E5E2-5FB2-4AC5-B29C-65D3D573675C}">
  <sheetPr>
    <pageSetUpPr fitToPage="1"/>
  </sheetPr>
  <dimension ref="A1:K42"/>
  <sheetViews>
    <sheetView view="pageBreakPreview" zoomScaleNormal="100" zoomScaleSheetLayoutView="100" workbookViewId="0">
      <selection activeCell="O36" sqref="O36"/>
    </sheetView>
  </sheetViews>
  <sheetFormatPr defaultColWidth="12" defaultRowHeight="15.75" x14ac:dyDescent="0.25"/>
  <cols>
    <col min="1" max="1" width="7" style="48" customWidth="1"/>
    <col min="2" max="2" width="2.33203125" style="48" customWidth="1"/>
    <col min="3" max="3" width="40.33203125" style="48" bestFit="1" customWidth="1"/>
    <col min="4" max="4" width="13.83203125" style="48" bestFit="1" customWidth="1"/>
    <col min="5" max="5" width="16.83203125" style="48" bestFit="1" customWidth="1"/>
    <col min="6" max="6" width="18" style="48" bestFit="1" customWidth="1"/>
    <col min="7" max="7" width="17.33203125" style="48" bestFit="1" customWidth="1"/>
    <col min="8" max="9" width="21" style="48" bestFit="1" customWidth="1"/>
    <col min="10" max="10" width="15.6640625" style="48" bestFit="1" customWidth="1"/>
    <col min="11" max="11" width="21.5" style="48" bestFit="1" customWidth="1"/>
    <col min="12" max="252" width="12" style="48"/>
    <col min="253" max="253" width="7" style="48" customWidth="1"/>
    <col min="254" max="254" width="2.33203125" style="48" customWidth="1"/>
    <col min="255" max="256" width="12" style="48"/>
    <col min="257" max="257" width="6.5" style="48" customWidth="1"/>
    <col min="258" max="258" width="5.1640625" style="48" customWidth="1"/>
    <col min="259" max="259" width="12" style="48"/>
    <col min="260" max="260" width="5.1640625" style="48" customWidth="1"/>
    <col min="261" max="261" width="17.1640625" style="48" customWidth="1"/>
    <col min="262" max="262" width="4.5" style="48" customWidth="1"/>
    <col min="263" max="263" width="16.1640625" style="48" customWidth="1"/>
    <col min="264" max="264" width="4.83203125" style="48" customWidth="1"/>
    <col min="265" max="265" width="17.1640625" style="48" customWidth="1"/>
    <col min="266" max="266" width="4.1640625" style="48" customWidth="1"/>
    <col min="267" max="508" width="12" style="48"/>
    <col min="509" max="509" width="7" style="48" customWidth="1"/>
    <col min="510" max="510" width="2.33203125" style="48" customWidth="1"/>
    <col min="511" max="512" width="12" style="48"/>
    <col min="513" max="513" width="6.5" style="48" customWidth="1"/>
    <col min="514" max="514" width="5.1640625" style="48" customWidth="1"/>
    <col min="515" max="515" width="12" style="48"/>
    <col min="516" max="516" width="5.1640625" style="48" customWidth="1"/>
    <col min="517" max="517" width="17.1640625" style="48" customWidth="1"/>
    <col min="518" max="518" width="4.5" style="48" customWidth="1"/>
    <col min="519" max="519" width="16.1640625" style="48" customWidth="1"/>
    <col min="520" max="520" width="4.83203125" style="48" customWidth="1"/>
    <col min="521" max="521" width="17.1640625" style="48" customWidth="1"/>
    <col min="522" max="522" width="4.1640625" style="48" customWidth="1"/>
    <col min="523" max="764" width="12" style="48"/>
    <col min="765" max="765" width="7" style="48" customWidth="1"/>
    <col min="766" max="766" width="2.33203125" style="48" customWidth="1"/>
    <col min="767" max="768" width="12" style="48"/>
    <col min="769" max="769" width="6.5" style="48" customWidth="1"/>
    <col min="770" max="770" width="5.1640625" style="48" customWidth="1"/>
    <col min="771" max="771" width="12" style="48"/>
    <col min="772" max="772" width="5.1640625" style="48" customWidth="1"/>
    <col min="773" max="773" width="17.1640625" style="48" customWidth="1"/>
    <col min="774" max="774" width="4.5" style="48" customWidth="1"/>
    <col min="775" max="775" width="16.1640625" style="48" customWidth="1"/>
    <col min="776" max="776" width="4.83203125" style="48" customWidth="1"/>
    <col min="777" max="777" width="17.1640625" style="48" customWidth="1"/>
    <col min="778" max="778" width="4.1640625" style="48" customWidth="1"/>
    <col min="779" max="1020" width="12" style="48"/>
    <col min="1021" max="1021" width="7" style="48" customWidth="1"/>
    <col min="1022" max="1022" width="2.33203125" style="48" customWidth="1"/>
    <col min="1023" max="1024" width="12" style="48"/>
    <col min="1025" max="1025" width="6.5" style="48" customWidth="1"/>
    <col min="1026" max="1026" width="5.1640625" style="48" customWidth="1"/>
    <col min="1027" max="1027" width="12" style="48"/>
    <col min="1028" max="1028" width="5.1640625" style="48" customWidth="1"/>
    <col min="1029" max="1029" width="17.1640625" style="48" customWidth="1"/>
    <col min="1030" max="1030" width="4.5" style="48" customWidth="1"/>
    <col min="1031" max="1031" width="16.1640625" style="48" customWidth="1"/>
    <col min="1032" max="1032" width="4.83203125" style="48" customWidth="1"/>
    <col min="1033" max="1033" width="17.1640625" style="48" customWidth="1"/>
    <col min="1034" max="1034" width="4.1640625" style="48" customWidth="1"/>
    <col min="1035" max="1276" width="12" style="48"/>
    <col min="1277" max="1277" width="7" style="48" customWidth="1"/>
    <col min="1278" max="1278" width="2.33203125" style="48" customWidth="1"/>
    <col min="1279" max="1280" width="12" style="48"/>
    <col min="1281" max="1281" width="6.5" style="48" customWidth="1"/>
    <col min="1282" max="1282" width="5.1640625" style="48" customWidth="1"/>
    <col min="1283" max="1283" width="12" style="48"/>
    <col min="1284" max="1284" width="5.1640625" style="48" customWidth="1"/>
    <col min="1285" max="1285" width="17.1640625" style="48" customWidth="1"/>
    <col min="1286" max="1286" width="4.5" style="48" customWidth="1"/>
    <col min="1287" max="1287" width="16.1640625" style="48" customWidth="1"/>
    <col min="1288" max="1288" width="4.83203125" style="48" customWidth="1"/>
    <col min="1289" max="1289" width="17.1640625" style="48" customWidth="1"/>
    <col min="1290" max="1290" width="4.1640625" style="48" customWidth="1"/>
    <col min="1291" max="1532" width="12" style="48"/>
    <col min="1533" max="1533" width="7" style="48" customWidth="1"/>
    <col min="1534" max="1534" width="2.33203125" style="48" customWidth="1"/>
    <col min="1535" max="1536" width="12" style="48"/>
    <col min="1537" max="1537" width="6.5" style="48" customWidth="1"/>
    <col min="1538" max="1538" width="5.1640625" style="48" customWidth="1"/>
    <col min="1539" max="1539" width="12" style="48"/>
    <col min="1540" max="1540" width="5.1640625" style="48" customWidth="1"/>
    <col min="1541" max="1541" width="17.1640625" style="48" customWidth="1"/>
    <col min="1542" max="1542" width="4.5" style="48" customWidth="1"/>
    <col min="1543" max="1543" width="16.1640625" style="48" customWidth="1"/>
    <col min="1544" max="1544" width="4.83203125" style="48" customWidth="1"/>
    <col min="1545" max="1545" width="17.1640625" style="48" customWidth="1"/>
    <col min="1546" max="1546" width="4.1640625" style="48" customWidth="1"/>
    <col min="1547" max="1788" width="12" style="48"/>
    <col min="1789" max="1789" width="7" style="48" customWidth="1"/>
    <col min="1790" max="1790" width="2.33203125" style="48" customWidth="1"/>
    <col min="1791" max="1792" width="12" style="48"/>
    <col min="1793" max="1793" width="6.5" style="48" customWidth="1"/>
    <col min="1794" max="1794" width="5.1640625" style="48" customWidth="1"/>
    <col min="1795" max="1795" width="12" style="48"/>
    <col min="1796" max="1796" width="5.1640625" style="48" customWidth="1"/>
    <col min="1797" max="1797" width="17.1640625" style="48" customWidth="1"/>
    <col min="1798" max="1798" width="4.5" style="48" customWidth="1"/>
    <col min="1799" max="1799" width="16.1640625" style="48" customWidth="1"/>
    <col min="1800" max="1800" width="4.83203125" style="48" customWidth="1"/>
    <col min="1801" max="1801" width="17.1640625" style="48" customWidth="1"/>
    <col min="1802" max="1802" width="4.1640625" style="48" customWidth="1"/>
    <col min="1803" max="2044" width="12" style="48"/>
    <col min="2045" max="2045" width="7" style="48" customWidth="1"/>
    <col min="2046" max="2046" width="2.33203125" style="48" customWidth="1"/>
    <col min="2047" max="2048" width="12" style="48"/>
    <col min="2049" max="2049" width="6.5" style="48" customWidth="1"/>
    <col min="2050" max="2050" width="5.1640625" style="48" customWidth="1"/>
    <col min="2051" max="2051" width="12" style="48"/>
    <col min="2052" max="2052" width="5.1640625" style="48" customWidth="1"/>
    <col min="2053" max="2053" width="17.1640625" style="48" customWidth="1"/>
    <col min="2054" max="2054" width="4.5" style="48" customWidth="1"/>
    <col min="2055" max="2055" width="16.1640625" style="48" customWidth="1"/>
    <col min="2056" max="2056" width="4.83203125" style="48" customWidth="1"/>
    <col min="2057" max="2057" width="17.1640625" style="48" customWidth="1"/>
    <col min="2058" max="2058" width="4.1640625" style="48" customWidth="1"/>
    <col min="2059" max="2300" width="12" style="48"/>
    <col min="2301" max="2301" width="7" style="48" customWidth="1"/>
    <col min="2302" max="2302" width="2.33203125" style="48" customWidth="1"/>
    <col min="2303" max="2304" width="12" style="48"/>
    <col min="2305" max="2305" width="6.5" style="48" customWidth="1"/>
    <col min="2306" max="2306" width="5.1640625" style="48" customWidth="1"/>
    <col min="2307" max="2307" width="12" style="48"/>
    <col min="2308" max="2308" width="5.1640625" style="48" customWidth="1"/>
    <col min="2309" max="2309" width="17.1640625" style="48" customWidth="1"/>
    <col min="2310" max="2310" width="4.5" style="48" customWidth="1"/>
    <col min="2311" max="2311" width="16.1640625" style="48" customWidth="1"/>
    <col min="2312" max="2312" width="4.83203125" style="48" customWidth="1"/>
    <col min="2313" max="2313" width="17.1640625" style="48" customWidth="1"/>
    <col min="2314" max="2314" width="4.1640625" style="48" customWidth="1"/>
    <col min="2315" max="2556" width="12" style="48"/>
    <col min="2557" max="2557" width="7" style="48" customWidth="1"/>
    <col min="2558" max="2558" width="2.33203125" style="48" customWidth="1"/>
    <col min="2559" max="2560" width="12" style="48"/>
    <col min="2561" max="2561" width="6.5" style="48" customWidth="1"/>
    <col min="2562" max="2562" width="5.1640625" style="48" customWidth="1"/>
    <col min="2563" max="2563" width="12" style="48"/>
    <col min="2564" max="2564" width="5.1640625" style="48" customWidth="1"/>
    <col min="2565" max="2565" width="17.1640625" style="48" customWidth="1"/>
    <col min="2566" max="2566" width="4.5" style="48" customWidth="1"/>
    <col min="2567" max="2567" width="16.1640625" style="48" customWidth="1"/>
    <col min="2568" max="2568" width="4.83203125" style="48" customWidth="1"/>
    <col min="2569" max="2569" width="17.1640625" style="48" customWidth="1"/>
    <col min="2570" max="2570" width="4.1640625" style="48" customWidth="1"/>
    <col min="2571" max="2812" width="12" style="48"/>
    <col min="2813" max="2813" width="7" style="48" customWidth="1"/>
    <col min="2814" max="2814" width="2.33203125" style="48" customWidth="1"/>
    <col min="2815" max="2816" width="12" style="48"/>
    <col min="2817" max="2817" width="6.5" style="48" customWidth="1"/>
    <col min="2818" max="2818" width="5.1640625" style="48" customWidth="1"/>
    <col min="2819" max="2819" width="12" style="48"/>
    <col min="2820" max="2820" width="5.1640625" style="48" customWidth="1"/>
    <col min="2821" max="2821" width="17.1640625" style="48" customWidth="1"/>
    <col min="2822" max="2822" width="4.5" style="48" customWidth="1"/>
    <col min="2823" max="2823" width="16.1640625" style="48" customWidth="1"/>
    <col min="2824" max="2824" width="4.83203125" style="48" customWidth="1"/>
    <col min="2825" max="2825" width="17.1640625" style="48" customWidth="1"/>
    <col min="2826" max="2826" width="4.1640625" style="48" customWidth="1"/>
    <col min="2827" max="3068" width="12" style="48"/>
    <col min="3069" max="3069" width="7" style="48" customWidth="1"/>
    <col min="3070" max="3070" width="2.33203125" style="48" customWidth="1"/>
    <col min="3071" max="3072" width="12" style="48"/>
    <col min="3073" max="3073" width="6.5" style="48" customWidth="1"/>
    <col min="3074" max="3074" width="5.1640625" style="48" customWidth="1"/>
    <col min="3075" max="3075" width="12" style="48"/>
    <col min="3076" max="3076" width="5.1640625" style="48" customWidth="1"/>
    <col min="3077" max="3077" width="17.1640625" style="48" customWidth="1"/>
    <col min="3078" max="3078" width="4.5" style="48" customWidth="1"/>
    <col min="3079" max="3079" width="16.1640625" style="48" customWidth="1"/>
    <col min="3080" max="3080" width="4.83203125" style="48" customWidth="1"/>
    <col min="3081" max="3081" width="17.1640625" style="48" customWidth="1"/>
    <col min="3082" max="3082" width="4.1640625" style="48" customWidth="1"/>
    <col min="3083" max="3324" width="12" style="48"/>
    <col min="3325" max="3325" width="7" style="48" customWidth="1"/>
    <col min="3326" max="3326" width="2.33203125" style="48" customWidth="1"/>
    <col min="3327" max="3328" width="12" style="48"/>
    <col min="3329" max="3329" width="6.5" style="48" customWidth="1"/>
    <col min="3330" max="3330" width="5.1640625" style="48" customWidth="1"/>
    <col min="3331" max="3331" width="12" style="48"/>
    <col min="3332" max="3332" width="5.1640625" style="48" customWidth="1"/>
    <col min="3333" max="3333" width="17.1640625" style="48" customWidth="1"/>
    <col min="3334" max="3334" width="4.5" style="48" customWidth="1"/>
    <col min="3335" max="3335" width="16.1640625" style="48" customWidth="1"/>
    <col min="3336" max="3336" width="4.83203125" style="48" customWidth="1"/>
    <col min="3337" max="3337" width="17.1640625" style="48" customWidth="1"/>
    <col min="3338" max="3338" width="4.1640625" style="48" customWidth="1"/>
    <col min="3339" max="3580" width="12" style="48"/>
    <col min="3581" max="3581" width="7" style="48" customWidth="1"/>
    <col min="3582" max="3582" width="2.33203125" style="48" customWidth="1"/>
    <col min="3583" max="3584" width="12" style="48"/>
    <col min="3585" max="3585" width="6.5" style="48" customWidth="1"/>
    <col min="3586" max="3586" width="5.1640625" style="48" customWidth="1"/>
    <col min="3587" max="3587" width="12" style="48"/>
    <col min="3588" max="3588" width="5.1640625" style="48" customWidth="1"/>
    <col min="3589" max="3589" width="17.1640625" style="48" customWidth="1"/>
    <col min="3590" max="3590" width="4.5" style="48" customWidth="1"/>
    <col min="3591" max="3591" width="16.1640625" style="48" customWidth="1"/>
    <col min="3592" max="3592" width="4.83203125" style="48" customWidth="1"/>
    <col min="3593" max="3593" width="17.1640625" style="48" customWidth="1"/>
    <col min="3594" max="3594" width="4.1640625" style="48" customWidth="1"/>
    <col min="3595" max="3836" width="12" style="48"/>
    <col min="3837" max="3837" width="7" style="48" customWidth="1"/>
    <col min="3838" max="3838" width="2.33203125" style="48" customWidth="1"/>
    <col min="3839" max="3840" width="12" style="48"/>
    <col min="3841" max="3841" width="6.5" style="48" customWidth="1"/>
    <col min="3842" max="3842" width="5.1640625" style="48" customWidth="1"/>
    <col min="3843" max="3843" width="12" style="48"/>
    <col min="3844" max="3844" width="5.1640625" style="48" customWidth="1"/>
    <col min="3845" max="3845" width="17.1640625" style="48" customWidth="1"/>
    <col min="3846" max="3846" width="4.5" style="48" customWidth="1"/>
    <col min="3847" max="3847" width="16.1640625" style="48" customWidth="1"/>
    <col min="3848" max="3848" width="4.83203125" style="48" customWidth="1"/>
    <col min="3849" max="3849" width="17.1640625" style="48" customWidth="1"/>
    <col min="3850" max="3850" width="4.1640625" style="48" customWidth="1"/>
    <col min="3851" max="4092" width="12" style="48"/>
    <col min="4093" max="4093" width="7" style="48" customWidth="1"/>
    <col min="4094" max="4094" width="2.33203125" style="48" customWidth="1"/>
    <col min="4095" max="4096" width="12" style="48"/>
    <col min="4097" max="4097" width="6.5" style="48" customWidth="1"/>
    <col min="4098" max="4098" width="5.1640625" style="48" customWidth="1"/>
    <col min="4099" max="4099" width="12" style="48"/>
    <col min="4100" max="4100" width="5.1640625" style="48" customWidth="1"/>
    <col min="4101" max="4101" width="17.1640625" style="48" customWidth="1"/>
    <col min="4102" max="4102" width="4.5" style="48" customWidth="1"/>
    <col min="4103" max="4103" width="16.1640625" style="48" customWidth="1"/>
    <col min="4104" max="4104" width="4.83203125" style="48" customWidth="1"/>
    <col min="4105" max="4105" width="17.1640625" style="48" customWidth="1"/>
    <col min="4106" max="4106" width="4.1640625" style="48" customWidth="1"/>
    <col min="4107" max="4348" width="12" style="48"/>
    <col min="4349" max="4349" width="7" style="48" customWidth="1"/>
    <col min="4350" max="4350" width="2.33203125" style="48" customWidth="1"/>
    <col min="4351" max="4352" width="12" style="48"/>
    <col min="4353" max="4353" width="6.5" style="48" customWidth="1"/>
    <col min="4354" max="4354" width="5.1640625" style="48" customWidth="1"/>
    <col min="4355" max="4355" width="12" style="48"/>
    <col min="4356" max="4356" width="5.1640625" style="48" customWidth="1"/>
    <col min="4357" max="4357" width="17.1640625" style="48" customWidth="1"/>
    <col min="4358" max="4358" width="4.5" style="48" customWidth="1"/>
    <col min="4359" max="4359" width="16.1640625" style="48" customWidth="1"/>
    <col min="4360" max="4360" width="4.83203125" style="48" customWidth="1"/>
    <col min="4361" max="4361" width="17.1640625" style="48" customWidth="1"/>
    <col min="4362" max="4362" width="4.1640625" style="48" customWidth="1"/>
    <col min="4363" max="4604" width="12" style="48"/>
    <col min="4605" max="4605" width="7" style="48" customWidth="1"/>
    <col min="4606" max="4606" width="2.33203125" style="48" customWidth="1"/>
    <col min="4607" max="4608" width="12" style="48"/>
    <col min="4609" max="4609" width="6.5" style="48" customWidth="1"/>
    <col min="4610" max="4610" width="5.1640625" style="48" customWidth="1"/>
    <col min="4611" max="4611" width="12" style="48"/>
    <col min="4612" max="4612" width="5.1640625" style="48" customWidth="1"/>
    <col min="4613" max="4613" width="17.1640625" style="48" customWidth="1"/>
    <col min="4614" max="4614" width="4.5" style="48" customWidth="1"/>
    <col min="4615" max="4615" width="16.1640625" style="48" customWidth="1"/>
    <col min="4616" max="4616" width="4.83203125" style="48" customWidth="1"/>
    <col min="4617" max="4617" width="17.1640625" style="48" customWidth="1"/>
    <col min="4618" max="4618" width="4.1640625" style="48" customWidth="1"/>
    <col min="4619" max="4860" width="12" style="48"/>
    <col min="4861" max="4861" width="7" style="48" customWidth="1"/>
    <col min="4862" max="4862" width="2.33203125" style="48" customWidth="1"/>
    <col min="4863" max="4864" width="12" style="48"/>
    <col min="4865" max="4865" width="6.5" style="48" customWidth="1"/>
    <col min="4866" max="4866" width="5.1640625" style="48" customWidth="1"/>
    <col min="4867" max="4867" width="12" style="48"/>
    <col min="4868" max="4868" width="5.1640625" style="48" customWidth="1"/>
    <col min="4869" max="4869" width="17.1640625" style="48" customWidth="1"/>
    <col min="4870" max="4870" width="4.5" style="48" customWidth="1"/>
    <col min="4871" max="4871" width="16.1640625" style="48" customWidth="1"/>
    <col min="4872" max="4872" width="4.83203125" style="48" customWidth="1"/>
    <col min="4873" max="4873" width="17.1640625" style="48" customWidth="1"/>
    <col min="4874" max="4874" width="4.1640625" style="48" customWidth="1"/>
    <col min="4875" max="5116" width="12" style="48"/>
    <col min="5117" max="5117" width="7" style="48" customWidth="1"/>
    <col min="5118" max="5118" width="2.33203125" style="48" customWidth="1"/>
    <col min="5119" max="5120" width="12" style="48"/>
    <col min="5121" max="5121" width="6.5" style="48" customWidth="1"/>
    <col min="5122" max="5122" width="5.1640625" style="48" customWidth="1"/>
    <col min="5123" max="5123" width="12" style="48"/>
    <col min="5124" max="5124" width="5.1640625" style="48" customWidth="1"/>
    <col min="5125" max="5125" width="17.1640625" style="48" customWidth="1"/>
    <col min="5126" max="5126" width="4.5" style="48" customWidth="1"/>
    <col min="5127" max="5127" width="16.1640625" style="48" customWidth="1"/>
    <col min="5128" max="5128" width="4.83203125" style="48" customWidth="1"/>
    <col min="5129" max="5129" width="17.1640625" style="48" customWidth="1"/>
    <col min="5130" max="5130" width="4.1640625" style="48" customWidth="1"/>
    <col min="5131" max="5372" width="12" style="48"/>
    <col min="5373" max="5373" width="7" style="48" customWidth="1"/>
    <col min="5374" max="5374" width="2.33203125" style="48" customWidth="1"/>
    <col min="5375" max="5376" width="12" style="48"/>
    <col min="5377" max="5377" width="6.5" style="48" customWidth="1"/>
    <col min="5378" max="5378" width="5.1640625" style="48" customWidth="1"/>
    <col min="5379" max="5379" width="12" style="48"/>
    <col min="5380" max="5380" width="5.1640625" style="48" customWidth="1"/>
    <col min="5381" max="5381" width="17.1640625" style="48" customWidth="1"/>
    <col min="5382" max="5382" width="4.5" style="48" customWidth="1"/>
    <col min="5383" max="5383" width="16.1640625" style="48" customWidth="1"/>
    <col min="5384" max="5384" width="4.83203125" style="48" customWidth="1"/>
    <col min="5385" max="5385" width="17.1640625" style="48" customWidth="1"/>
    <col min="5386" max="5386" width="4.1640625" style="48" customWidth="1"/>
    <col min="5387" max="5628" width="12" style="48"/>
    <col min="5629" max="5629" width="7" style="48" customWidth="1"/>
    <col min="5630" max="5630" width="2.33203125" style="48" customWidth="1"/>
    <col min="5631" max="5632" width="12" style="48"/>
    <col min="5633" max="5633" width="6.5" style="48" customWidth="1"/>
    <col min="5634" max="5634" width="5.1640625" style="48" customWidth="1"/>
    <col min="5635" max="5635" width="12" style="48"/>
    <col min="5636" max="5636" width="5.1640625" style="48" customWidth="1"/>
    <col min="5637" max="5637" width="17.1640625" style="48" customWidth="1"/>
    <col min="5638" max="5638" width="4.5" style="48" customWidth="1"/>
    <col min="5639" max="5639" width="16.1640625" style="48" customWidth="1"/>
    <col min="5640" max="5640" width="4.83203125" style="48" customWidth="1"/>
    <col min="5641" max="5641" width="17.1640625" style="48" customWidth="1"/>
    <col min="5642" max="5642" width="4.1640625" style="48" customWidth="1"/>
    <col min="5643" max="5884" width="12" style="48"/>
    <col min="5885" max="5885" width="7" style="48" customWidth="1"/>
    <col min="5886" max="5886" width="2.33203125" style="48" customWidth="1"/>
    <col min="5887" max="5888" width="12" style="48"/>
    <col min="5889" max="5889" width="6.5" style="48" customWidth="1"/>
    <col min="5890" max="5890" width="5.1640625" style="48" customWidth="1"/>
    <col min="5891" max="5891" width="12" style="48"/>
    <col min="5892" max="5892" width="5.1640625" style="48" customWidth="1"/>
    <col min="5893" max="5893" width="17.1640625" style="48" customWidth="1"/>
    <col min="5894" max="5894" width="4.5" style="48" customWidth="1"/>
    <col min="5895" max="5895" width="16.1640625" style="48" customWidth="1"/>
    <col min="5896" max="5896" width="4.83203125" style="48" customWidth="1"/>
    <col min="5897" max="5897" width="17.1640625" style="48" customWidth="1"/>
    <col min="5898" max="5898" width="4.1640625" style="48" customWidth="1"/>
    <col min="5899" max="6140" width="12" style="48"/>
    <col min="6141" max="6141" width="7" style="48" customWidth="1"/>
    <col min="6142" max="6142" width="2.33203125" style="48" customWidth="1"/>
    <col min="6143" max="6144" width="12" style="48"/>
    <col min="6145" max="6145" width="6.5" style="48" customWidth="1"/>
    <col min="6146" max="6146" width="5.1640625" style="48" customWidth="1"/>
    <col min="6147" max="6147" width="12" style="48"/>
    <col min="6148" max="6148" width="5.1640625" style="48" customWidth="1"/>
    <col min="6149" max="6149" width="17.1640625" style="48" customWidth="1"/>
    <col min="6150" max="6150" width="4.5" style="48" customWidth="1"/>
    <col min="6151" max="6151" width="16.1640625" style="48" customWidth="1"/>
    <col min="6152" max="6152" width="4.83203125" style="48" customWidth="1"/>
    <col min="6153" max="6153" width="17.1640625" style="48" customWidth="1"/>
    <col min="6154" max="6154" width="4.1640625" style="48" customWidth="1"/>
    <col min="6155" max="6396" width="12" style="48"/>
    <col min="6397" max="6397" width="7" style="48" customWidth="1"/>
    <col min="6398" max="6398" width="2.33203125" style="48" customWidth="1"/>
    <col min="6399" max="6400" width="12" style="48"/>
    <col min="6401" max="6401" width="6.5" style="48" customWidth="1"/>
    <col min="6402" max="6402" width="5.1640625" style="48" customWidth="1"/>
    <col min="6403" max="6403" width="12" style="48"/>
    <col min="6404" max="6404" width="5.1640625" style="48" customWidth="1"/>
    <col min="6405" max="6405" width="17.1640625" style="48" customWidth="1"/>
    <col min="6406" max="6406" width="4.5" style="48" customWidth="1"/>
    <col min="6407" max="6407" width="16.1640625" style="48" customWidth="1"/>
    <col min="6408" max="6408" width="4.83203125" style="48" customWidth="1"/>
    <col min="6409" max="6409" width="17.1640625" style="48" customWidth="1"/>
    <col min="6410" max="6410" width="4.1640625" style="48" customWidth="1"/>
    <col min="6411" max="6652" width="12" style="48"/>
    <col min="6653" max="6653" width="7" style="48" customWidth="1"/>
    <col min="6654" max="6654" width="2.33203125" style="48" customWidth="1"/>
    <col min="6655" max="6656" width="12" style="48"/>
    <col min="6657" max="6657" width="6.5" style="48" customWidth="1"/>
    <col min="6658" max="6658" width="5.1640625" style="48" customWidth="1"/>
    <col min="6659" max="6659" width="12" style="48"/>
    <col min="6660" max="6660" width="5.1640625" style="48" customWidth="1"/>
    <col min="6661" max="6661" width="17.1640625" style="48" customWidth="1"/>
    <col min="6662" max="6662" width="4.5" style="48" customWidth="1"/>
    <col min="6663" max="6663" width="16.1640625" style="48" customWidth="1"/>
    <col min="6664" max="6664" width="4.83203125" style="48" customWidth="1"/>
    <col min="6665" max="6665" width="17.1640625" style="48" customWidth="1"/>
    <col min="6666" max="6666" width="4.1640625" style="48" customWidth="1"/>
    <col min="6667" max="6908" width="12" style="48"/>
    <col min="6909" max="6909" width="7" style="48" customWidth="1"/>
    <col min="6910" max="6910" width="2.33203125" style="48" customWidth="1"/>
    <col min="6911" max="6912" width="12" style="48"/>
    <col min="6913" max="6913" width="6.5" style="48" customWidth="1"/>
    <col min="6914" max="6914" width="5.1640625" style="48" customWidth="1"/>
    <col min="6915" max="6915" width="12" style="48"/>
    <col min="6916" max="6916" width="5.1640625" style="48" customWidth="1"/>
    <col min="6917" max="6917" width="17.1640625" style="48" customWidth="1"/>
    <col min="6918" max="6918" width="4.5" style="48" customWidth="1"/>
    <col min="6919" max="6919" width="16.1640625" style="48" customWidth="1"/>
    <col min="6920" max="6920" width="4.83203125" style="48" customWidth="1"/>
    <col min="6921" max="6921" width="17.1640625" style="48" customWidth="1"/>
    <col min="6922" max="6922" width="4.1640625" style="48" customWidth="1"/>
    <col min="6923" max="7164" width="12" style="48"/>
    <col min="7165" max="7165" width="7" style="48" customWidth="1"/>
    <col min="7166" max="7166" width="2.33203125" style="48" customWidth="1"/>
    <col min="7167" max="7168" width="12" style="48"/>
    <col min="7169" max="7169" width="6.5" style="48" customWidth="1"/>
    <col min="7170" max="7170" width="5.1640625" style="48" customWidth="1"/>
    <col min="7171" max="7171" width="12" style="48"/>
    <col min="7172" max="7172" width="5.1640625" style="48" customWidth="1"/>
    <col min="7173" max="7173" width="17.1640625" style="48" customWidth="1"/>
    <col min="7174" max="7174" width="4.5" style="48" customWidth="1"/>
    <col min="7175" max="7175" width="16.1640625" style="48" customWidth="1"/>
    <col min="7176" max="7176" width="4.83203125" style="48" customWidth="1"/>
    <col min="7177" max="7177" width="17.1640625" style="48" customWidth="1"/>
    <col min="7178" max="7178" width="4.1640625" style="48" customWidth="1"/>
    <col min="7179" max="7420" width="12" style="48"/>
    <col min="7421" max="7421" width="7" style="48" customWidth="1"/>
    <col min="7422" max="7422" width="2.33203125" style="48" customWidth="1"/>
    <col min="7423" max="7424" width="12" style="48"/>
    <col min="7425" max="7425" width="6.5" style="48" customWidth="1"/>
    <col min="7426" max="7426" width="5.1640625" style="48" customWidth="1"/>
    <col min="7427" max="7427" width="12" style="48"/>
    <col min="7428" max="7428" width="5.1640625" style="48" customWidth="1"/>
    <col min="7429" max="7429" width="17.1640625" style="48" customWidth="1"/>
    <col min="7430" max="7430" width="4.5" style="48" customWidth="1"/>
    <col min="7431" max="7431" width="16.1640625" style="48" customWidth="1"/>
    <col min="7432" max="7432" width="4.83203125" style="48" customWidth="1"/>
    <col min="7433" max="7433" width="17.1640625" style="48" customWidth="1"/>
    <col min="7434" max="7434" width="4.1640625" style="48" customWidth="1"/>
    <col min="7435" max="7676" width="12" style="48"/>
    <col min="7677" max="7677" width="7" style="48" customWidth="1"/>
    <col min="7678" max="7678" width="2.33203125" style="48" customWidth="1"/>
    <col min="7679" max="7680" width="12" style="48"/>
    <col min="7681" max="7681" width="6.5" style="48" customWidth="1"/>
    <col min="7682" max="7682" width="5.1640625" style="48" customWidth="1"/>
    <col min="7683" max="7683" width="12" style="48"/>
    <col min="7684" max="7684" width="5.1640625" style="48" customWidth="1"/>
    <col min="7685" max="7685" width="17.1640625" style="48" customWidth="1"/>
    <col min="7686" max="7686" width="4.5" style="48" customWidth="1"/>
    <col min="7687" max="7687" width="16.1640625" style="48" customWidth="1"/>
    <col min="7688" max="7688" width="4.83203125" style="48" customWidth="1"/>
    <col min="7689" max="7689" width="17.1640625" style="48" customWidth="1"/>
    <col min="7690" max="7690" width="4.1640625" style="48" customWidth="1"/>
    <col min="7691" max="7932" width="12" style="48"/>
    <col min="7933" max="7933" width="7" style="48" customWidth="1"/>
    <col min="7934" max="7934" width="2.33203125" style="48" customWidth="1"/>
    <col min="7935" max="7936" width="12" style="48"/>
    <col min="7937" max="7937" width="6.5" style="48" customWidth="1"/>
    <col min="7938" max="7938" width="5.1640625" style="48" customWidth="1"/>
    <col min="7939" max="7939" width="12" style="48"/>
    <col min="7940" max="7940" width="5.1640625" style="48" customWidth="1"/>
    <col min="7941" max="7941" width="17.1640625" style="48" customWidth="1"/>
    <col min="7942" max="7942" width="4.5" style="48" customWidth="1"/>
    <col min="7943" max="7943" width="16.1640625" style="48" customWidth="1"/>
    <col min="7944" max="7944" width="4.83203125" style="48" customWidth="1"/>
    <col min="7945" max="7945" width="17.1640625" style="48" customWidth="1"/>
    <col min="7946" max="7946" width="4.1640625" style="48" customWidth="1"/>
    <col min="7947" max="8188" width="12" style="48"/>
    <col min="8189" max="8189" width="7" style="48" customWidth="1"/>
    <col min="8190" max="8190" width="2.33203125" style="48" customWidth="1"/>
    <col min="8191" max="8192" width="12" style="48"/>
    <col min="8193" max="8193" width="6.5" style="48" customWidth="1"/>
    <col min="8194" max="8194" width="5.1640625" style="48" customWidth="1"/>
    <col min="8195" max="8195" width="12" style="48"/>
    <col min="8196" max="8196" width="5.1640625" style="48" customWidth="1"/>
    <col min="8197" max="8197" width="17.1640625" style="48" customWidth="1"/>
    <col min="8198" max="8198" width="4.5" style="48" customWidth="1"/>
    <col min="8199" max="8199" width="16.1640625" style="48" customWidth="1"/>
    <col min="8200" max="8200" width="4.83203125" style="48" customWidth="1"/>
    <col min="8201" max="8201" width="17.1640625" style="48" customWidth="1"/>
    <col min="8202" max="8202" width="4.1640625" style="48" customWidth="1"/>
    <col min="8203" max="8444" width="12" style="48"/>
    <col min="8445" max="8445" width="7" style="48" customWidth="1"/>
    <col min="8446" max="8446" width="2.33203125" style="48" customWidth="1"/>
    <col min="8447" max="8448" width="12" style="48"/>
    <col min="8449" max="8449" width="6.5" style="48" customWidth="1"/>
    <col min="8450" max="8450" width="5.1640625" style="48" customWidth="1"/>
    <col min="8451" max="8451" width="12" style="48"/>
    <col min="8452" max="8452" width="5.1640625" style="48" customWidth="1"/>
    <col min="8453" max="8453" width="17.1640625" style="48" customWidth="1"/>
    <col min="8454" max="8454" width="4.5" style="48" customWidth="1"/>
    <col min="8455" max="8455" width="16.1640625" style="48" customWidth="1"/>
    <col min="8456" max="8456" width="4.83203125" style="48" customWidth="1"/>
    <col min="8457" max="8457" width="17.1640625" style="48" customWidth="1"/>
    <col min="8458" max="8458" width="4.1640625" style="48" customWidth="1"/>
    <col min="8459" max="8700" width="12" style="48"/>
    <col min="8701" max="8701" width="7" style="48" customWidth="1"/>
    <col min="8702" max="8702" width="2.33203125" style="48" customWidth="1"/>
    <col min="8703" max="8704" width="12" style="48"/>
    <col min="8705" max="8705" width="6.5" style="48" customWidth="1"/>
    <col min="8706" max="8706" width="5.1640625" style="48" customWidth="1"/>
    <col min="8707" max="8707" width="12" style="48"/>
    <col min="8708" max="8708" width="5.1640625" style="48" customWidth="1"/>
    <col min="8709" max="8709" width="17.1640625" style="48" customWidth="1"/>
    <col min="8710" max="8710" width="4.5" style="48" customWidth="1"/>
    <col min="8711" max="8711" width="16.1640625" style="48" customWidth="1"/>
    <col min="8712" max="8712" width="4.83203125" style="48" customWidth="1"/>
    <col min="8713" max="8713" width="17.1640625" style="48" customWidth="1"/>
    <col min="8714" max="8714" width="4.1640625" style="48" customWidth="1"/>
    <col min="8715" max="8956" width="12" style="48"/>
    <col min="8957" max="8957" width="7" style="48" customWidth="1"/>
    <col min="8958" max="8958" width="2.33203125" style="48" customWidth="1"/>
    <col min="8959" max="8960" width="12" style="48"/>
    <col min="8961" max="8961" width="6.5" style="48" customWidth="1"/>
    <col min="8962" max="8962" width="5.1640625" style="48" customWidth="1"/>
    <col min="8963" max="8963" width="12" style="48"/>
    <col min="8964" max="8964" width="5.1640625" style="48" customWidth="1"/>
    <col min="8965" max="8965" width="17.1640625" style="48" customWidth="1"/>
    <col min="8966" max="8966" width="4.5" style="48" customWidth="1"/>
    <col min="8967" max="8967" width="16.1640625" style="48" customWidth="1"/>
    <col min="8968" max="8968" width="4.83203125" style="48" customWidth="1"/>
    <col min="8969" max="8969" width="17.1640625" style="48" customWidth="1"/>
    <col min="8970" max="8970" width="4.1640625" style="48" customWidth="1"/>
    <col min="8971" max="9212" width="12" style="48"/>
    <col min="9213" max="9213" width="7" style="48" customWidth="1"/>
    <col min="9214" max="9214" width="2.33203125" style="48" customWidth="1"/>
    <col min="9215" max="9216" width="12" style="48"/>
    <col min="9217" max="9217" width="6.5" style="48" customWidth="1"/>
    <col min="9218" max="9218" width="5.1640625" style="48" customWidth="1"/>
    <col min="9219" max="9219" width="12" style="48"/>
    <col min="9220" max="9220" width="5.1640625" style="48" customWidth="1"/>
    <col min="9221" max="9221" width="17.1640625" style="48" customWidth="1"/>
    <col min="9222" max="9222" width="4.5" style="48" customWidth="1"/>
    <col min="9223" max="9223" width="16.1640625" style="48" customWidth="1"/>
    <col min="9224" max="9224" width="4.83203125" style="48" customWidth="1"/>
    <col min="9225" max="9225" width="17.1640625" style="48" customWidth="1"/>
    <col min="9226" max="9226" width="4.1640625" style="48" customWidth="1"/>
    <col min="9227" max="9468" width="12" style="48"/>
    <col min="9469" max="9469" width="7" style="48" customWidth="1"/>
    <col min="9470" max="9470" width="2.33203125" style="48" customWidth="1"/>
    <col min="9471" max="9472" width="12" style="48"/>
    <col min="9473" max="9473" width="6.5" style="48" customWidth="1"/>
    <col min="9474" max="9474" width="5.1640625" style="48" customWidth="1"/>
    <col min="9475" max="9475" width="12" style="48"/>
    <col min="9476" max="9476" width="5.1640625" style="48" customWidth="1"/>
    <col min="9477" max="9477" width="17.1640625" style="48" customWidth="1"/>
    <col min="9478" max="9478" width="4.5" style="48" customWidth="1"/>
    <col min="9479" max="9479" width="16.1640625" style="48" customWidth="1"/>
    <col min="9480" max="9480" width="4.83203125" style="48" customWidth="1"/>
    <col min="9481" max="9481" width="17.1640625" style="48" customWidth="1"/>
    <col min="9482" max="9482" width="4.1640625" style="48" customWidth="1"/>
    <col min="9483" max="9724" width="12" style="48"/>
    <col min="9725" max="9725" width="7" style="48" customWidth="1"/>
    <col min="9726" max="9726" width="2.33203125" style="48" customWidth="1"/>
    <col min="9727" max="9728" width="12" style="48"/>
    <col min="9729" max="9729" width="6.5" style="48" customWidth="1"/>
    <col min="9730" max="9730" width="5.1640625" style="48" customWidth="1"/>
    <col min="9731" max="9731" width="12" style="48"/>
    <col min="9732" max="9732" width="5.1640625" style="48" customWidth="1"/>
    <col min="9733" max="9733" width="17.1640625" style="48" customWidth="1"/>
    <col min="9734" max="9734" width="4.5" style="48" customWidth="1"/>
    <col min="9735" max="9735" width="16.1640625" style="48" customWidth="1"/>
    <col min="9736" max="9736" width="4.83203125" style="48" customWidth="1"/>
    <col min="9737" max="9737" width="17.1640625" style="48" customWidth="1"/>
    <col min="9738" max="9738" width="4.1640625" style="48" customWidth="1"/>
    <col min="9739" max="9980" width="12" style="48"/>
    <col min="9981" max="9981" width="7" style="48" customWidth="1"/>
    <col min="9982" max="9982" width="2.33203125" style="48" customWidth="1"/>
    <col min="9983" max="9984" width="12" style="48"/>
    <col min="9985" max="9985" width="6.5" style="48" customWidth="1"/>
    <col min="9986" max="9986" width="5.1640625" style="48" customWidth="1"/>
    <col min="9987" max="9987" width="12" style="48"/>
    <col min="9988" max="9988" width="5.1640625" style="48" customWidth="1"/>
    <col min="9989" max="9989" width="17.1640625" style="48" customWidth="1"/>
    <col min="9990" max="9990" width="4.5" style="48" customWidth="1"/>
    <col min="9991" max="9991" width="16.1640625" style="48" customWidth="1"/>
    <col min="9992" max="9992" width="4.83203125" style="48" customWidth="1"/>
    <col min="9993" max="9993" width="17.1640625" style="48" customWidth="1"/>
    <col min="9994" max="9994" width="4.1640625" style="48" customWidth="1"/>
    <col min="9995" max="10236" width="12" style="48"/>
    <col min="10237" max="10237" width="7" style="48" customWidth="1"/>
    <col min="10238" max="10238" width="2.33203125" style="48" customWidth="1"/>
    <col min="10239" max="10240" width="12" style="48"/>
    <col min="10241" max="10241" width="6.5" style="48" customWidth="1"/>
    <col min="10242" max="10242" width="5.1640625" style="48" customWidth="1"/>
    <col min="10243" max="10243" width="12" style="48"/>
    <col min="10244" max="10244" width="5.1640625" style="48" customWidth="1"/>
    <col min="10245" max="10245" width="17.1640625" style="48" customWidth="1"/>
    <col min="10246" max="10246" width="4.5" style="48" customWidth="1"/>
    <col min="10247" max="10247" width="16.1640625" style="48" customWidth="1"/>
    <col min="10248" max="10248" width="4.83203125" style="48" customWidth="1"/>
    <col min="10249" max="10249" width="17.1640625" style="48" customWidth="1"/>
    <col min="10250" max="10250" width="4.1640625" style="48" customWidth="1"/>
    <col min="10251" max="10492" width="12" style="48"/>
    <col min="10493" max="10493" width="7" style="48" customWidth="1"/>
    <col min="10494" max="10494" width="2.33203125" style="48" customWidth="1"/>
    <col min="10495" max="10496" width="12" style="48"/>
    <col min="10497" max="10497" width="6.5" style="48" customWidth="1"/>
    <col min="10498" max="10498" width="5.1640625" style="48" customWidth="1"/>
    <col min="10499" max="10499" width="12" style="48"/>
    <col min="10500" max="10500" width="5.1640625" style="48" customWidth="1"/>
    <col min="10501" max="10501" width="17.1640625" style="48" customWidth="1"/>
    <col min="10502" max="10502" width="4.5" style="48" customWidth="1"/>
    <col min="10503" max="10503" width="16.1640625" style="48" customWidth="1"/>
    <col min="10504" max="10504" width="4.83203125" style="48" customWidth="1"/>
    <col min="10505" max="10505" width="17.1640625" style="48" customWidth="1"/>
    <col min="10506" max="10506" width="4.1640625" style="48" customWidth="1"/>
    <col min="10507" max="10748" width="12" style="48"/>
    <col min="10749" max="10749" width="7" style="48" customWidth="1"/>
    <col min="10750" max="10750" width="2.33203125" style="48" customWidth="1"/>
    <col min="10751" max="10752" width="12" style="48"/>
    <col min="10753" max="10753" width="6.5" style="48" customWidth="1"/>
    <col min="10754" max="10754" width="5.1640625" style="48" customWidth="1"/>
    <col min="10755" max="10755" width="12" style="48"/>
    <col min="10756" max="10756" width="5.1640625" style="48" customWidth="1"/>
    <col min="10757" max="10757" width="17.1640625" style="48" customWidth="1"/>
    <col min="10758" max="10758" width="4.5" style="48" customWidth="1"/>
    <col min="10759" max="10759" width="16.1640625" style="48" customWidth="1"/>
    <col min="10760" max="10760" width="4.83203125" style="48" customWidth="1"/>
    <col min="10761" max="10761" width="17.1640625" style="48" customWidth="1"/>
    <col min="10762" max="10762" width="4.1640625" style="48" customWidth="1"/>
    <col min="10763" max="11004" width="12" style="48"/>
    <col min="11005" max="11005" width="7" style="48" customWidth="1"/>
    <col min="11006" max="11006" width="2.33203125" style="48" customWidth="1"/>
    <col min="11007" max="11008" width="12" style="48"/>
    <col min="11009" max="11009" width="6.5" style="48" customWidth="1"/>
    <col min="11010" max="11010" width="5.1640625" style="48" customWidth="1"/>
    <col min="11011" max="11011" width="12" style="48"/>
    <col min="11012" max="11012" width="5.1640625" style="48" customWidth="1"/>
    <col min="11013" max="11013" width="17.1640625" style="48" customWidth="1"/>
    <col min="11014" max="11014" width="4.5" style="48" customWidth="1"/>
    <col min="11015" max="11015" width="16.1640625" style="48" customWidth="1"/>
    <col min="11016" max="11016" width="4.83203125" style="48" customWidth="1"/>
    <col min="11017" max="11017" width="17.1640625" style="48" customWidth="1"/>
    <col min="11018" max="11018" width="4.1640625" style="48" customWidth="1"/>
    <col min="11019" max="11260" width="12" style="48"/>
    <col min="11261" max="11261" width="7" style="48" customWidth="1"/>
    <col min="11262" max="11262" width="2.33203125" style="48" customWidth="1"/>
    <col min="11263" max="11264" width="12" style="48"/>
    <col min="11265" max="11265" width="6.5" style="48" customWidth="1"/>
    <col min="11266" max="11266" width="5.1640625" style="48" customWidth="1"/>
    <col min="11267" max="11267" width="12" style="48"/>
    <col min="11268" max="11268" width="5.1640625" style="48" customWidth="1"/>
    <col min="11269" max="11269" width="17.1640625" style="48" customWidth="1"/>
    <col min="11270" max="11270" width="4.5" style="48" customWidth="1"/>
    <col min="11271" max="11271" width="16.1640625" style="48" customWidth="1"/>
    <col min="11272" max="11272" width="4.83203125" style="48" customWidth="1"/>
    <col min="11273" max="11273" width="17.1640625" style="48" customWidth="1"/>
    <col min="11274" max="11274" width="4.1640625" style="48" customWidth="1"/>
    <col min="11275" max="11516" width="12" style="48"/>
    <col min="11517" max="11517" width="7" style="48" customWidth="1"/>
    <col min="11518" max="11518" width="2.33203125" style="48" customWidth="1"/>
    <col min="11519" max="11520" width="12" style="48"/>
    <col min="11521" max="11521" width="6.5" style="48" customWidth="1"/>
    <col min="11522" max="11522" width="5.1640625" style="48" customWidth="1"/>
    <col min="11523" max="11523" width="12" style="48"/>
    <col min="11524" max="11524" width="5.1640625" style="48" customWidth="1"/>
    <col min="11525" max="11525" width="17.1640625" style="48" customWidth="1"/>
    <col min="11526" max="11526" width="4.5" style="48" customWidth="1"/>
    <col min="11527" max="11527" width="16.1640625" style="48" customWidth="1"/>
    <col min="11528" max="11528" width="4.83203125" style="48" customWidth="1"/>
    <col min="11529" max="11529" width="17.1640625" style="48" customWidth="1"/>
    <col min="11530" max="11530" width="4.1640625" style="48" customWidth="1"/>
    <col min="11531" max="11772" width="12" style="48"/>
    <col min="11773" max="11773" width="7" style="48" customWidth="1"/>
    <col min="11774" max="11774" width="2.33203125" style="48" customWidth="1"/>
    <col min="11775" max="11776" width="12" style="48"/>
    <col min="11777" max="11777" width="6.5" style="48" customWidth="1"/>
    <col min="11778" max="11778" width="5.1640625" style="48" customWidth="1"/>
    <col min="11779" max="11779" width="12" style="48"/>
    <col min="11780" max="11780" width="5.1640625" style="48" customWidth="1"/>
    <col min="11781" max="11781" width="17.1640625" style="48" customWidth="1"/>
    <col min="11782" max="11782" width="4.5" style="48" customWidth="1"/>
    <col min="11783" max="11783" width="16.1640625" style="48" customWidth="1"/>
    <col min="11784" max="11784" width="4.83203125" style="48" customWidth="1"/>
    <col min="11785" max="11785" width="17.1640625" style="48" customWidth="1"/>
    <col min="11786" max="11786" width="4.1640625" style="48" customWidth="1"/>
    <col min="11787" max="12028" width="12" style="48"/>
    <col min="12029" max="12029" width="7" style="48" customWidth="1"/>
    <col min="12030" max="12030" width="2.33203125" style="48" customWidth="1"/>
    <col min="12031" max="12032" width="12" style="48"/>
    <col min="12033" max="12033" width="6.5" style="48" customWidth="1"/>
    <col min="12034" max="12034" width="5.1640625" style="48" customWidth="1"/>
    <col min="12035" max="12035" width="12" style="48"/>
    <col min="12036" max="12036" width="5.1640625" style="48" customWidth="1"/>
    <col min="12037" max="12037" width="17.1640625" style="48" customWidth="1"/>
    <col min="12038" max="12038" width="4.5" style="48" customWidth="1"/>
    <col min="12039" max="12039" width="16.1640625" style="48" customWidth="1"/>
    <col min="12040" max="12040" width="4.83203125" style="48" customWidth="1"/>
    <col min="12041" max="12041" width="17.1640625" style="48" customWidth="1"/>
    <col min="12042" max="12042" width="4.1640625" style="48" customWidth="1"/>
    <col min="12043" max="12284" width="12" style="48"/>
    <col min="12285" max="12285" width="7" style="48" customWidth="1"/>
    <col min="12286" max="12286" width="2.33203125" style="48" customWidth="1"/>
    <col min="12287" max="12288" width="12" style="48"/>
    <col min="12289" max="12289" width="6.5" style="48" customWidth="1"/>
    <col min="12290" max="12290" width="5.1640625" style="48" customWidth="1"/>
    <col min="12291" max="12291" width="12" style="48"/>
    <col min="12292" max="12292" width="5.1640625" style="48" customWidth="1"/>
    <col min="12293" max="12293" width="17.1640625" style="48" customWidth="1"/>
    <col min="12294" max="12294" width="4.5" style="48" customWidth="1"/>
    <col min="12295" max="12295" width="16.1640625" style="48" customWidth="1"/>
    <col min="12296" max="12296" width="4.83203125" style="48" customWidth="1"/>
    <col min="12297" max="12297" width="17.1640625" style="48" customWidth="1"/>
    <col min="12298" max="12298" width="4.1640625" style="48" customWidth="1"/>
    <col min="12299" max="12540" width="12" style="48"/>
    <col min="12541" max="12541" width="7" style="48" customWidth="1"/>
    <col min="12542" max="12542" width="2.33203125" style="48" customWidth="1"/>
    <col min="12543" max="12544" width="12" style="48"/>
    <col min="12545" max="12545" width="6.5" style="48" customWidth="1"/>
    <col min="12546" max="12546" width="5.1640625" style="48" customWidth="1"/>
    <col min="12547" max="12547" width="12" style="48"/>
    <col min="12548" max="12548" width="5.1640625" style="48" customWidth="1"/>
    <col min="12549" max="12549" width="17.1640625" style="48" customWidth="1"/>
    <col min="12550" max="12550" width="4.5" style="48" customWidth="1"/>
    <col min="12551" max="12551" width="16.1640625" style="48" customWidth="1"/>
    <col min="12552" max="12552" width="4.83203125" style="48" customWidth="1"/>
    <col min="12553" max="12553" width="17.1640625" style="48" customWidth="1"/>
    <col min="12554" max="12554" width="4.1640625" style="48" customWidth="1"/>
    <col min="12555" max="12796" width="12" style="48"/>
    <col min="12797" max="12797" width="7" style="48" customWidth="1"/>
    <col min="12798" max="12798" width="2.33203125" style="48" customWidth="1"/>
    <col min="12799" max="12800" width="12" style="48"/>
    <col min="12801" max="12801" width="6.5" style="48" customWidth="1"/>
    <col min="12802" max="12802" width="5.1640625" style="48" customWidth="1"/>
    <col min="12803" max="12803" width="12" style="48"/>
    <col min="12804" max="12804" width="5.1640625" style="48" customWidth="1"/>
    <col min="12805" max="12805" width="17.1640625" style="48" customWidth="1"/>
    <col min="12806" max="12806" width="4.5" style="48" customWidth="1"/>
    <col min="12807" max="12807" width="16.1640625" style="48" customWidth="1"/>
    <col min="12808" max="12808" width="4.83203125" style="48" customWidth="1"/>
    <col min="12809" max="12809" width="17.1640625" style="48" customWidth="1"/>
    <col min="12810" max="12810" width="4.1640625" style="48" customWidth="1"/>
    <col min="12811" max="13052" width="12" style="48"/>
    <col min="13053" max="13053" width="7" style="48" customWidth="1"/>
    <col min="13054" max="13054" width="2.33203125" style="48" customWidth="1"/>
    <col min="13055" max="13056" width="12" style="48"/>
    <col min="13057" max="13057" width="6.5" style="48" customWidth="1"/>
    <col min="13058" max="13058" width="5.1640625" style="48" customWidth="1"/>
    <col min="13059" max="13059" width="12" style="48"/>
    <col min="13060" max="13060" width="5.1640625" style="48" customWidth="1"/>
    <col min="13061" max="13061" width="17.1640625" style="48" customWidth="1"/>
    <col min="13062" max="13062" width="4.5" style="48" customWidth="1"/>
    <col min="13063" max="13063" width="16.1640625" style="48" customWidth="1"/>
    <col min="13064" max="13064" width="4.83203125" style="48" customWidth="1"/>
    <col min="13065" max="13065" width="17.1640625" style="48" customWidth="1"/>
    <col min="13066" max="13066" width="4.1640625" style="48" customWidth="1"/>
    <col min="13067" max="13308" width="12" style="48"/>
    <col min="13309" max="13309" width="7" style="48" customWidth="1"/>
    <col min="13310" max="13310" width="2.33203125" style="48" customWidth="1"/>
    <col min="13311" max="13312" width="12" style="48"/>
    <col min="13313" max="13313" width="6.5" style="48" customWidth="1"/>
    <col min="13314" max="13314" width="5.1640625" style="48" customWidth="1"/>
    <col min="13315" max="13315" width="12" style="48"/>
    <col min="13316" max="13316" width="5.1640625" style="48" customWidth="1"/>
    <col min="13317" max="13317" width="17.1640625" style="48" customWidth="1"/>
    <col min="13318" max="13318" width="4.5" style="48" customWidth="1"/>
    <col min="13319" max="13319" width="16.1640625" style="48" customWidth="1"/>
    <col min="13320" max="13320" width="4.83203125" style="48" customWidth="1"/>
    <col min="13321" max="13321" width="17.1640625" style="48" customWidth="1"/>
    <col min="13322" max="13322" width="4.1640625" style="48" customWidth="1"/>
    <col min="13323" max="13564" width="12" style="48"/>
    <col min="13565" max="13565" width="7" style="48" customWidth="1"/>
    <col min="13566" max="13566" width="2.33203125" style="48" customWidth="1"/>
    <col min="13567" max="13568" width="12" style="48"/>
    <col min="13569" max="13569" width="6.5" style="48" customWidth="1"/>
    <col min="13570" max="13570" width="5.1640625" style="48" customWidth="1"/>
    <col min="13571" max="13571" width="12" style="48"/>
    <col min="13572" max="13572" width="5.1640625" style="48" customWidth="1"/>
    <col min="13573" max="13573" width="17.1640625" style="48" customWidth="1"/>
    <col min="13574" max="13574" width="4.5" style="48" customWidth="1"/>
    <col min="13575" max="13575" width="16.1640625" style="48" customWidth="1"/>
    <col min="13576" max="13576" width="4.83203125" style="48" customWidth="1"/>
    <col min="13577" max="13577" width="17.1640625" style="48" customWidth="1"/>
    <col min="13578" max="13578" width="4.1640625" style="48" customWidth="1"/>
    <col min="13579" max="13820" width="12" style="48"/>
    <col min="13821" max="13821" width="7" style="48" customWidth="1"/>
    <col min="13822" max="13822" width="2.33203125" style="48" customWidth="1"/>
    <col min="13823" max="13824" width="12" style="48"/>
    <col min="13825" max="13825" width="6.5" style="48" customWidth="1"/>
    <col min="13826" max="13826" width="5.1640625" style="48" customWidth="1"/>
    <col min="13827" max="13827" width="12" style="48"/>
    <col min="13828" max="13828" width="5.1640625" style="48" customWidth="1"/>
    <col min="13829" max="13829" width="17.1640625" style="48" customWidth="1"/>
    <col min="13830" max="13830" width="4.5" style="48" customWidth="1"/>
    <col min="13831" max="13831" width="16.1640625" style="48" customWidth="1"/>
    <col min="13832" max="13832" width="4.83203125" style="48" customWidth="1"/>
    <col min="13833" max="13833" width="17.1640625" style="48" customWidth="1"/>
    <col min="13834" max="13834" width="4.1640625" style="48" customWidth="1"/>
    <col min="13835" max="14076" width="12" style="48"/>
    <col min="14077" max="14077" width="7" style="48" customWidth="1"/>
    <col min="14078" max="14078" width="2.33203125" style="48" customWidth="1"/>
    <col min="14079" max="14080" width="12" style="48"/>
    <col min="14081" max="14081" width="6.5" style="48" customWidth="1"/>
    <col min="14082" max="14082" width="5.1640625" style="48" customWidth="1"/>
    <col min="14083" max="14083" width="12" style="48"/>
    <col min="14084" max="14084" width="5.1640625" style="48" customWidth="1"/>
    <col min="14085" max="14085" width="17.1640625" style="48" customWidth="1"/>
    <col min="14086" max="14086" width="4.5" style="48" customWidth="1"/>
    <col min="14087" max="14087" width="16.1640625" style="48" customWidth="1"/>
    <col min="14088" max="14088" width="4.83203125" style="48" customWidth="1"/>
    <col min="14089" max="14089" width="17.1640625" style="48" customWidth="1"/>
    <col min="14090" max="14090" width="4.1640625" style="48" customWidth="1"/>
    <col min="14091" max="14332" width="12" style="48"/>
    <col min="14333" max="14333" width="7" style="48" customWidth="1"/>
    <col min="14334" max="14334" width="2.33203125" style="48" customWidth="1"/>
    <col min="14335" max="14336" width="12" style="48"/>
    <col min="14337" max="14337" width="6.5" style="48" customWidth="1"/>
    <col min="14338" max="14338" width="5.1640625" style="48" customWidth="1"/>
    <col min="14339" max="14339" width="12" style="48"/>
    <col min="14340" max="14340" width="5.1640625" style="48" customWidth="1"/>
    <col min="14341" max="14341" width="17.1640625" style="48" customWidth="1"/>
    <col min="14342" max="14342" width="4.5" style="48" customWidth="1"/>
    <col min="14343" max="14343" width="16.1640625" style="48" customWidth="1"/>
    <col min="14344" max="14344" width="4.83203125" style="48" customWidth="1"/>
    <col min="14345" max="14345" width="17.1640625" style="48" customWidth="1"/>
    <col min="14346" max="14346" width="4.1640625" style="48" customWidth="1"/>
    <col min="14347" max="14588" width="12" style="48"/>
    <col min="14589" max="14589" width="7" style="48" customWidth="1"/>
    <col min="14590" max="14590" width="2.33203125" style="48" customWidth="1"/>
    <col min="14591" max="14592" width="12" style="48"/>
    <col min="14593" max="14593" width="6.5" style="48" customWidth="1"/>
    <col min="14594" max="14594" width="5.1640625" style="48" customWidth="1"/>
    <col min="14595" max="14595" width="12" style="48"/>
    <col min="14596" max="14596" width="5.1640625" style="48" customWidth="1"/>
    <col min="14597" max="14597" width="17.1640625" style="48" customWidth="1"/>
    <col min="14598" max="14598" width="4.5" style="48" customWidth="1"/>
    <col min="14599" max="14599" width="16.1640625" style="48" customWidth="1"/>
    <col min="14600" max="14600" width="4.83203125" style="48" customWidth="1"/>
    <col min="14601" max="14601" width="17.1640625" style="48" customWidth="1"/>
    <col min="14602" max="14602" width="4.1640625" style="48" customWidth="1"/>
    <col min="14603" max="14844" width="12" style="48"/>
    <col min="14845" max="14845" width="7" style="48" customWidth="1"/>
    <col min="14846" max="14846" width="2.33203125" style="48" customWidth="1"/>
    <col min="14847" max="14848" width="12" style="48"/>
    <col min="14849" max="14849" width="6.5" style="48" customWidth="1"/>
    <col min="14850" max="14850" width="5.1640625" style="48" customWidth="1"/>
    <col min="14851" max="14851" width="12" style="48"/>
    <col min="14852" max="14852" width="5.1640625" style="48" customWidth="1"/>
    <col min="14853" max="14853" width="17.1640625" style="48" customWidth="1"/>
    <col min="14854" max="14854" width="4.5" style="48" customWidth="1"/>
    <col min="14855" max="14855" width="16.1640625" style="48" customWidth="1"/>
    <col min="14856" max="14856" width="4.83203125" style="48" customWidth="1"/>
    <col min="14857" max="14857" width="17.1640625" style="48" customWidth="1"/>
    <col min="14858" max="14858" width="4.1640625" style="48" customWidth="1"/>
    <col min="14859" max="15100" width="12" style="48"/>
    <col min="15101" max="15101" width="7" style="48" customWidth="1"/>
    <col min="15102" max="15102" width="2.33203125" style="48" customWidth="1"/>
    <col min="15103" max="15104" width="12" style="48"/>
    <col min="15105" max="15105" width="6.5" style="48" customWidth="1"/>
    <col min="15106" max="15106" width="5.1640625" style="48" customWidth="1"/>
    <col min="15107" max="15107" width="12" style="48"/>
    <col min="15108" max="15108" width="5.1640625" style="48" customWidth="1"/>
    <col min="15109" max="15109" width="17.1640625" style="48" customWidth="1"/>
    <col min="15110" max="15110" width="4.5" style="48" customWidth="1"/>
    <col min="15111" max="15111" width="16.1640625" style="48" customWidth="1"/>
    <col min="15112" max="15112" width="4.83203125" style="48" customWidth="1"/>
    <col min="15113" max="15113" width="17.1640625" style="48" customWidth="1"/>
    <col min="15114" max="15114" width="4.1640625" style="48" customWidth="1"/>
    <col min="15115" max="15356" width="12" style="48"/>
    <col min="15357" max="15357" width="7" style="48" customWidth="1"/>
    <col min="15358" max="15358" width="2.33203125" style="48" customWidth="1"/>
    <col min="15359" max="15360" width="12" style="48"/>
    <col min="15361" max="15361" width="6.5" style="48" customWidth="1"/>
    <col min="15362" max="15362" width="5.1640625" style="48" customWidth="1"/>
    <col min="15363" max="15363" width="12" style="48"/>
    <col min="15364" max="15364" width="5.1640625" style="48" customWidth="1"/>
    <col min="15365" max="15365" width="17.1640625" style="48" customWidth="1"/>
    <col min="15366" max="15366" width="4.5" style="48" customWidth="1"/>
    <col min="15367" max="15367" width="16.1640625" style="48" customWidth="1"/>
    <col min="15368" max="15368" width="4.83203125" style="48" customWidth="1"/>
    <col min="15369" max="15369" width="17.1640625" style="48" customWidth="1"/>
    <col min="15370" max="15370" width="4.1640625" style="48" customWidth="1"/>
    <col min="15371" max="15612" width="12" style="48"/>
    <col min="15613" max="15613" width="7" style="48" customWidth="1"/>
    <col min="15614" max="15614" width="2.33203125" style="48" customWidth="1"/>
    <col min="15615" max="15616" width="12" style="48"/>
    <col min="15617" max="15617" width="6.5" style="48" customWidth="1"/>
    <col min="15618" max="15618" width="5.1640625" style="48" customWidth="1"/>
    <col min="15619" max="15619" width="12" style="48"/>
    <col min="15620" max="15620" width="5.1640625" style="48" customWidth="1"/>
    <col min="15621" max="15621" width="17.1640625" style="48" customWidth="1"/>
    <col min="15622" max="15622" width="4.5" style="48" customWidth="1"/>
    <col min="15623" max="15623" width="16.1640625" style="48" customWidth="1"/>
    <col min="15624" max="15624" width="4.83203125" style="48" customWidth="1"/>
    <col min="15625" max="15625" width="17.1640625" style="48" customWidth="1"/>
    <col min="15626" max="15626" width="4.1640625" style="48" customWidth="1"/>
    <col min="15627" max="15868" width="12" style="48"/>
    <col min="15869" max="15869" width="7" style="48" customWidth="1"/>
    <col min="15870" max="15870" width="2.33203125" style="48" customWidth="1"/>
    <col min="15871" max="15872" width="12" style="48"/>
    <col min="15873" max="15873" width="6.5" style="48" customWidth="1"/>
    <col min="15874" max="15874" width="5.1640625" style="48" customWidth="1"/>
    <col min="15875" max="15875" width="12" style="48"/>
    <col min="15876" max="15876" width="5.1640625" style="48" customWidth="1"/>
    <col min="15877" max="15877" width="17.1640625" style="48" customWidth="1"/>
    <col min="15878" max="15878" width="4.5" style="48" customWidth="1"/>
    <col min="15879" max="15879" width="16.1640625" style="48" customWidth="1"/>
    <col min="15880" max="15880" width="4.83203125" style="48" customWidth="1"/>
    <col min="15881" max="15881" width="17.1640625" style="48" customWidth="1"/>
    <col min="15882" max="15882" width="4.1640625" style="48" customWidth="1"/>
    <col min="15883" max="16124" width="12" style="48"/>
    <col min="16125" max="16125" width="7" style="48" customWidth="1"/>
    <col min="16126" max="16126" width="2.33203125" style="48" customWidth="1"/>
    <col min="16127" max="16128" width="12" style="48"/>
    <col min="16129" max="16129" width="6.5" style="48" customWidth="1"/>
    <col min="16130" max="16130" width="5.1640625" style="48" customWidth="1"/>
    <col min="16131" max="16131" width="12" style="48"/>
    <col min="16132" max="16132" width="5.1640625" style="48" customWidth="1"/>
    <col min="16133" max="16133" width="17.1640625" style="48" customWidth="1"/>
    <col min="16134" max="16134" width="4.5" style="48" customWidth="1"/>
    <col min="16135" max="16135" width="16.1640625" style="48" customWidth="1"/>
    <col min="16136" max="16136" width="4.83203125" style="48" customWidth="1"/>
    <col min="16137" max="16137" width="17.1640625" style="48" customWidth="1"/>
    <col min="16138" max="16138" width="4.1640625" style="48" customWidth="1"/>
    <col min="16139" max="16384" width="12" style="48"/>
  </cols>
  <sheetData>
    <row r="1" spans="1:11" x14ac:dyDescent="0.25">
      <c r="J1" s="2"/>
    </row>
    <row r="2" spans="1:11" x14ac:dyDescent="0.25">
      <c r="J2" s="19"/>
    </row>
    <row r="3" spans="1:11" x14ac:dyDescent="0.25">
      <c r="J3" s="19"/>
    </row>
    <row r="5" spans="1:11" x14ac:dyDescent="0.25">
      <c r="C5" s="50" t="s">
        <v>5</v>
      </c>
      <c r="D5" s="50"/>
      <c r="E5" s="51"/>
      <c r="F5" s="51"/>
      <c r="G5" s="51"/>
      <c r="H5" s="51"/>
      <c r="I5" s="51"/>
      <c r="J5" s="51"/>
      <c r="K5" s="51"/>
    </row>
    <row r="6" spans="1:11" x14ac:dyDescent="0.25">
      <c r="C6" s="145" t="s">
        <v>77</v>
      </c>
      <c r="D6" s="145"/>
      <c r="E6" s="145"/>
      <c r="F6" s="145"/>
      <c r="G6" s="145"/>
      <c r="H6" s="145"/>
      <c r="I6" s="145"/>
      <c r="J6" s="145"/>
      <c r="K6" s="145"/>
    </row>
    <row r="7" spans="1:11" hidden="1" x14ac:dyDescent="0.25">
      <c r="C7" s="50" t="s">
        <v>31</v>
      </c>
      <c r="D7" s="50"/>
      <c r="E7" s="51"/>
      <c r="F7" s="51"/>
      <c r="G7" s="51"/>
      <c r="H7" s="51"/>
      <c r="I7" s="51"/>
      <c r="J7" s="51"/>
      <c r="K7" s="51"/>
    </row>
    <row r="8" spans="1:11" ht="16.5" thickBot="1" x14ac:dyDescent="0.3">
      <c r="C8" s="50" t="s">
        <v>6</v>
      </c>
      <c r="D8" s="50"/>
      <c r="E8" s="51"/>
      <c r="F8" s="51"/>
      <c r="G8" s="51"/>
      <c r="H8" s="51"/>
      <c r="I8" s="51"/>
      <c r="J8" s="51"/>
      <c r="K8" s="51"/>
    </row>
    <row r="9" spans="1:11" x14ac:dyDescent="0.25">
      <c r="D9" s="48" t="s">
        <v>73</v>
      </c>
      <c r="E9" s="53" t="s">
        <v>1</v>
      </c>
      <c r="I9" s="53" t="s">
        <v>2</v>
      </c>
      <c r="K9" s="54" t="s">
        <v>2</v>
      </c>
    </row>
    <row r="10" spans="1:11" x14ac:dyDescent="0.25">
      <c r="D10" s="53" t="s">
        <v>32</v>
      </c>
      <c r="E10" s="55">
        <v>45231</v>
      </c>
      <c r="F10" s="53" t="s">
        <v>1</v>
      </c>
      <c r="G10" s="53" t="s">
        <v>1</v>
      </c>
      <c r="H10" s="53" t="s">
        <v>2</v>
      </c>
      <c r="I10" s="55">
        <f>+H11</f>
        <v>45717</v>
      </c>
      <c r="K10" s="56">
        <f>+H11</f>
        <v>45717</v>
      </c>
    </row>
    <row r="11" spans="1:11" x14ac:dyDescent="0.25">
      <c r="A11" s="57" t="s">
        <v>8</v>
      </c>
      <c r="D11" s="53" t="s">
        <v>33</v>
      </c>
      <c r="E11" s="53" t="s">
        <v>34</v>
      </c>
      <c r="F11" s="55">
        <v>45231</v>
      </c>
      <c r="G11" s="55">
        <f>+F11</f>
        <v>45231</v>
      </c>
      <c r="H11" s="55">
        <v>45717</v>
      </c>
      <c r="I11" s="93" t="s">
        <v>78</v>
      </c>
      <c r="J11" s="53" t="s">
        <v>35</v>
      </c>
      <c r="K11" s="58" t="s">
        <v>78</v>
      </c>
    </row>
    <row r="12" spans="1:11" x14ac:dyDescent="0.25">
      <c r="A12" s="57" t="s">
        <v>10</v>
      </c>
      <c r="C12" s="58" t="s">
        <v>36</v>
      </c>
      <c r="D12" s="58" t="s">
        <v>37</v>
      </c>
      <c r="E12" s="58" t="s">
        <v>38</v>
      </c>
      <c r="F12" s="58" t="s">
        <v>39</v>
      </c>
      <c r="G12" s="58" t="s">
        <v>40</v>
      </c>
      <c r="H12" s="58" t="s">
        <v>78</v>
      </c>
      <c r="I12" s="58" t="s">
        <v>40</v>
      </c>
      <c r="J12" s="58" t="s">
        <v>41</v>
      </c>
      <c r="K12" s="59" t="s">
        <v>42</v>
      </c>
    </row>
    <row r="13" spans="1:11" x14ac:dyDescent="0.25">
      <c r="A13" s="57"/>
      <c r="C13" s="53"/>
      <c r="D13" s="53"/>
      <c r="E13" s="53"/>
      <c r="F13" s="53"/>
      <c r="G13" s="53" t="s">
        <v>43</v>
      </c>
      <c r="H13" s="53"/>
      <c r="I13" s="53" t="s">
        <v>44</v>
      </c>
      <c r="K13" s="59"/>
    </row>
    <row r="14" spans="1:11" x14ac:dyDescent="0.25">
      <c r="C14" s="53" t="s">
        <v>13</v>
      </c>
      <c r="D14" s="53" t="s">
        <v>14</v>
      </c>
      <c r="E14" s="53" t="s">
        <v>15</v>
      </c>
      <c r="F14" s="53" t="s">
        <v>16</v>
      </c>
      <c r="G14" s="53" t="s">
        <v>45</v>
      </c>
      <c r="H14" s="53" t="s">
        <v>17</v>
      </c>
      <c r="I14" s="53" t="s">
        <v>18</v>
      </c>
      <c r="J14" s="53" t="s">
        <v>19</v>
      </c>
      <c r="K14" s="60" t="s">
        <v>46</v>
      </c>
    </row>
    <row r="15" spans="1:11" x14ac:dyDescent="0.25">
      <c r="K15" s="60"/>
    </row>
    <row r="16" spans="1:11" x14ac:dyDescent="0.25">
      <c r="A16" s="48">
        <v>1</v>
      </c>
      <c r="C16" s="48" t="s">
        <v>47</v>
      </c>
      <c r="D16" s="61">
        <v>52.833333333333336</v>
      </c>
      <c r="E16" s="62">
        <v>5</v>
      </c>
      <c r="F16" s="63">
        <v>1.3149</v>
      </c>
      <c r="G16" s="64">
        <f>+E16+(D16*F16)</f>
        <v>74.470550000000003</v>
      </c>
      <c r="H16" s="63">
        <f>+F16+'ZLH-9 UTC Fees Rate Change'!F15</f>
        <v>1.31819</v>
      </c>
      <c r="I16" s="64">
        <f>E16+(D16*H16)</f>
        <v>74.644371666666672</v>
      </c>
      <c r="J16" s="65">
        <f>+I16-G16</f>
        <v>0.17382166666666876</v>
      </c>
      <c r="K16" s="66">
        <f>+J16/G16</f>
        <v>2.3340994079762908E-3</v>
      </c>
    </row>
    <row r="17" spans="1:11" x14ac:dyDescent="0.25">
      <c r="D17" s="61"/>
      <c r="E17" s="62"/>
      <c r="F17" s="63"/>
      <c r="G17" s="64"/>
      <c r="H17" s="63"/>
      <c r="I17" s="64"/>
      <c r="J17" s="65"/>
      <c r="K17" s="66"/>
    </row>
    <row r="18" spans="1:11" x14ac:dyDescent="0.25">
      <c r="A18" s="48">
        <v>2</v>
      </c>
      <c r="C18" s="48" t="s">
        <v>48</v>
      </c>
      <c r="D18" s="61">
        <v>276.99376378905419</v>
      </c>
      <c r="E18" s="62">
        <v>13</v>
      </c>
      <c r="F18" s="63">
        <v>1.2348600000000001</v>
      </c>
      <c r="G18" s="64">
        <f>+E18+(D18*F18)</f>
        <v>355.04851915255148</v>
      </c>
      <c r="H18" s="63">
        <f>+F18+'ZLH-9 UTC Fees Rate Change'!F16</f>
        <v>1.2369400000000002</v>
      </c>
      <c r="I18" s="64">
        <f>E18+(D18*H18)</f>
        <v>355.62466618123273</v>
      </c>
      <c r="J18" s="65">
        <f>+I18-G18</f>
        <v>0.57614702868124823</v>
      </c>
      <c r="K18" s="66">
        <f>+J18/G18</f>
        <v>1.622727592432793E-3</v>
      </c>
    </row>
    <row r="19" spans="1:11" x14ac:dyDescent="0.25">
      <c r="D19" s="61"/>
      <c r="E19" s="62"/>
      <c r="F19" s="63"/>
      <c r="G19" s="64"/>
      <c r="H19" s="63"/>
      <c r="J19" s="65"/>
      <c r="K19" s="66"/>
    </row>
    <row r="20" spans="1:11" x14ac:dyDescent="0.25">
      <c r="A20" s="48">
        <v>3</v>
      </c>
      <c r="C20" s="48" t="s">
        <v>49</v>
      </c>
      <c r="D20" s="61"/>
      <c r="E20" s="62">
        <v>60</v>
      </c>
      <c r="F20" s="63"/>
      <c r="G20" s="64"/>
      <c r="H20" s="63"/>
      <c r="J20" s="65"/>
      <c r="K20" s="66"/>
    </row>
    <row r="21" spans="1:11" x14ac:dyDescent="0.25">
      <c r="A21" s="48">
        <v>4</v>
      </c>
      <c r="C21" s="48" t="s">
        <v>50</v>
      </c>
      <c r="D21" s="61"/>
      <c r="E21" s="62"/>
      <c r="F21" s="63">
        <v>1.16896</v>
      </c>
      <c r="G21" s="64">
        <f>+E20+(500*F21)</f>
        <v>644.48</v>
      </c>
      <c r="H21" s="63">
        <f>+F21+'ZLH-9 UTC Fees Rate Change'!F17</f>
        <v>1.17039</v>
      </c>
      <c r="I21" s="64">
        <f>+E20+(500*H21)</f>
        <v>645.19500000000005</v>
      </c>
      <c r="J21" s="65"/>
      <c r="K21" s="66"/>
    </row>
    <row r="22" spans="1:11" x14ac:dyDescent="0.25">
      <c r="A22" s="48">
        <v>5</v>
      </c>
      <c r="C22" s="48" t="s">
        <v>51</v>
      </c>
      <c r="D22" s="61"/>
      <c r="E22" s="62"/>
      <c r="F22" s="63">
        <v>1.12965</v>
      </c>
      <c r="G22" s="64">
        <f>+(D24-500)*F22</f>
        <v>1750.4151779880481</v>
      </c>
      <c r="H22" s="63">
        <f>+F22+'ZLH-9 UTC Fees Rate Change'!F17</f>
        <v>1.1310800000000001</v>
      </c>
      <c r="I22" s="64">
        <f>+(D24-500)*H22</f>
        <v>1752.6309914741039</v>
      </c>
      <c r="J22" s="65"/>
      <c r="K22" s="66"/>
    </row>
    <row r="23" spans="1:11" x14ac:dyDescent="0.25">
      <c r="A23" s="48">
        <v>6</v>
      </c>
      <c r="C23" s="48" t="s">
        <v>52</v>
      </c>
      <c r="D23" s="61"/>
      <c r="E23" s="62"/>
      <c r="F23" s="63">
        <v>1.12371</v>
      </c>
      <c r="G23" s="64"/>
      <c r="H23" s="63">
        <f>+F23+'ZLH-9 UTC Fees Rate Change'!F17</f>
        <v>1.12514</v>
      </c>
      <c r="J23" s="65"/>
      <c r="K23" s="66"/>
    </row>
    <row r="24" spans="1:11" x14ac:dyDescent="0.25">
      <c r="A24" s="48">
        <v>7</v>
      </c>
      <c r="C24" s="57" t="s">
        <v>53</v>
      </c>
      <c r="D24" s="61">
        <v>2049.5199203187253</v>
      </c>
      <c r="E24" s="62"/>
      <c r="F24" s="63"/>
      <c r="G24" s="64">
        <f>+SUM((G21:G23))</f>
        <v>2394.8951779880481</v>
      </c>
      <c r="H24" s="64"/>
      <c r="I24" s="64">
        <f>+SUM(I21:I23)</f>
        <v>2397.8259914741038</v>
      </c>
      <c r="J24" s="65">
        <f>+I24-G24</f>
        <v>2.9308134860557402</v>
      </c>
      <c r="K24" s="66">
        <f>+J24/G24</f>
        <v>1.2237752670736584E-3</v>
      </c>
    </row>
    <row r="25" spans="1:11" x14ac:dyDescent="0.25">
      <c r="C25" s="49"/>
      <c r="D25" s="61"/>
      <c r="E25" s="62"/>
      <c r="F25" s="63"/>
      <c r="G25" s="64"/>
      <c r="H25" s="63"/>
      <c r="J25" s="65"/>
      <c r="K25" s="66"/>
    </row>
    <row r="26" spans="1:11" x14ac:dyDescent="0.25">
      <c r="A26" s="48">
        <v>8</v>
      </c>
      <c r="C26" s="48" t="s">
        <v>54</v>
      </c>
      <c r="D26" s="61"/>
      <c r="E26" s="62">
        <v>125</v>
      </c>
      <c r="F26" s="63"/>
      <c r="G26" s="64"/>
      <c r="H26" s="63"/>
      <c r="J26" s="65"/>
      <c r="K26" s="66"/>
    </row>
    <row r="27" spans="1:11" x14ac:dyDescent="0.25">
      <c r="A27" s="48">
        <v>9</v>
      </c>
      <c r="C27" s="48" t="s">
        <v>55</v>
      </c>
      <c r="D27" s="61"/>
      <c r="E27" s="62"/>
      <c r="F27" s="63">
        <v>1.12253</v>
      </c>
      <c r="G27" s="64">
        <f>+E26+(+F27*D30)</f>
        <v>15893.974507861953</v>
      </c>
      <c r="H27" s="63">
        <f>+F27+'ZLH-9 UTC Fees Rate Change'!F18</f>
        <v>1.1235900000000001</v>
      </c>
      <c r="I27" s="64">
        <f>+E26+(+H27*D30)</f>
        <v>15908.865079141415</v>
      </c>
      <c r="J27" s="65"/>
      <c r="K27" s="66"/>
    </row>
    <row r="28" spans="1:11" x14ac:dyDescent="0.25">
      <c r="A28" s="48">
        <v>10</v>
      </c>
      <c r="B28" s="49"/>
      <c r="C28" s="48" t="s">
        <v>56</v>
      </c>
      <c r="D28" s="61"/>
      <c r="E28" s="62"/>
      <c r="F28" s="63">
        <v>1.0838000000000001</v>
      </c>
      <c r="G28" s="64"/>
      <c r="H28" s="63">
        <f>+F28+'ZLH-9 UTC Fees Rate Change'!F18</f>
        <v>1.0848600000000002</v>
      </c>
      <c r="I28" s="64"/>
      <c r="J28" s="65"/>
      <c r="K28" s="66"/>
    </row>
    <row r="29" spans="1:11" x14ac:dyDescent="0.25">
      <c r="A29" s="48">
        <v>11</v>
      </c>
      <c r="B29" s="49"/>
      <c r="C29" s="48" t="s">
        <v>57</v>
      </c>
      <c r="D29" s="61"/>
      <c r="E29" s="62"/>
      <c r="F29" s="63">
        <v>0.98799000000000003</v>
      </c>
      <c r="G29" s="64"/>
      <c r="H29" s="63">
        <f>+F29+'ZLH-9 UTC Fees Rate Change'!F18</f>
        <v>0.98904999999999998</v>
      </c>
      <c r="I29" s="64"/>
      <c r="J29" s="65"/>
      <c r="K29" s="66"/>
    </row>
    <row r="30" spans="1:11" x14ac:dyDescent="0.25">
      <c r="A30" s="48">
        <v>12</v>
      </c>
      <c r="B30" s="49"/>
      <c r="C30" s="57" t="s">
        <v>58</v>
      </c>
      <c r="D30" s="69">
        <v>14047.708754208754</v>
      </c>
      <c r="E30" s="62"/>
      <c r="F30" s="63"/>
      <c r="G30" s="64">
        <f>+SUM(G27:G29)</f>
        <v>15893.974507861953</v>
      </c>
      <c r="H30" s="64"/>
      <c r="I30" s="64">
        <f>+SUM(I27:I29)</f>
        <v>15908.865079141415</v>
      </c>
      <c r="J30" s="65">
        <f>+I30-G30</f>
        <v>14.890571279462165</v>
      </c>
      <c r="K30" s="66">
        <f>+J30/G30</f>
        <v>9.3686895446425599E-4</v>
      </c>
    </row>
    <row r="31" spans="1:11" x14ac:dyDescent="0.25">
      <c r="D31" s="69"/>
      <c r="E31" s="62"/>
      <c r="F31" s="63"/>
      <c r="G31" s="64"/>
      <c r="H31" s="63"/>
      <c r="J31" s="65"/>
      <c r="K31" s="66"/>
    </row>
    <row r="32" spans="1:11" x14ac:dyDescent="0.25">
      <c r="A32" s="48">
        <v>13</v>
      </c>
      <c r="C32" s="48" t="s">
        <v>59</v>
      </c>
      <c r="D32" s="69"/>
      <c r="E32" s="62">
        <v>163</v>
      </c>
      <c r="F32" s="63"/>
      <c r="G32" s="64"/>
      <c r="H32" s="63"/>
      <c r="J32" s="65"/>
      <c r="K32" s="66"/>
    </row>
    <row r="33" spans="1:11" x14ac:dyDescent="0.25">
      <c r="A33" s="48">
        <v>14</v>
      </c>
      <c r="C33" s="48" t="s">
        <v>60</v>
      </c>
      <c r="D33" s="69"/>
      <c r="E33" s="62"/>
      <c r="F33" s="63">
        <v>1.0205</v>
      </c>
      <c r="G33" s="64">
        <f>+E32+(D35*F33)</f>
        <v>25646.31855952381</v>
      </c>
      <c r="H33" s="63">
        <f>+F33+'ZLH-9 UTC Fees Rate Change'!F19</f>
        <v>1.02108</v>
      </c>
      <c r="I33" s="64">
        <f>+E32+(D35*H33)</f>
        <v>25660.801974285714</v>
      </c>
      <c r="J33" s="65"/>
      <c r="K33" s="66"/>
    </row>
    <row r="34" spans="1:11" x14ac:dyDescent="0.25">
      <c r="A34" s="48">
        <v>15</v>
      </c>
      <c r="C34" s="48" t="s">
        <v>61</v>
      </c>
      <c r="D34" s="69"/>
      <c r="E34" s="62"/>
      <c r="F34" s="63">
        <v>0.95513000000000003</v>
      </c>
      <c r="G34" s="64"/>
      <c r="H34" s="63">
        <f>+F34+'ZLH-9 UTC Fees Rate Change'!F19</f>
        <v>0.95571000000000006</v>
      </c>
      <c r="J34" s="65"/>
      <c r="K34" s="66"/>
    </row>
    <row r="35" spans="1:11" x14ac:dyDescent="0.25">
      <c r="A35" s="48">
        <v>16</v>
      </c>
      <c r="C35" s="57" t="s">
        <v>62</v>
      </c>
      <c r="D35" s="69">
        <v>24971.404761904763</v>
      </c>
      <c r="E35" s="62"/>
      <c r="F35" s="63"/>
      <c r="G35" s="70">
        <f>+G33+G34</f>
        <v>25646.31855952381</v>
      </c>
      <c r="H35" s="64"/>
      <c r="I35" s="64">
        <f>+I33+I34</f>
        <v>25660.801974285714</v>
      </c>
      <c r="J35" s="65">
        <f>+I35-G35</f>
        <v>14.483414761903987</v>
      </c>
      <c r="K35" s="66">
        <f>+J35/G35</f>
        <v>5.6473660062705345E-4</v>
      </c>
    </row>
    <row r="36" spans="1:11" x14ac:dyDescent="0.25">
      <c r="E36" s="62"/>
      <c r="F36" s="63"/>
      <c r="K36" s="66"/>
    </row>
    <row r="37" spans="1:11" x14ac:dyDescent="0.25">
      <c r="A37" s="48">
        <v>17</v>
      </c>
      <c r="C37" s="48" t="s">
        <v>63</v>
      </c>
      <c r="E37" s="62">
        <v>625</v>
      </c>
      <c r="F37" s="63"/>
      <c r="J37" s="65"/>
      <c r="K37" s="66"/>
    </row>
    <row r="38" spans="1:11" x14ac:dyDescent="0.25">
      <c r="A38" s="48">
        <v>18</v>
      </c>
      <c r="C38" s="48" t="s">
        <v>64</v>
      </c>
      <c r="E38" s="71"/>
      <c r="F38" s="72">
        <v>6.8029999999999993E-2</v>
      </c>
      <c r="G38" s="64">
        <f>+E37+(F38*100000)</f>
        <v>7427.9999999999991</v>
      </c>
      <c r="H38" s="63">
        <f>+F38+'ZLH-9 UTC Fees Rate Change'!F21</f>
        <v>6.8269999999999997E-2</v>
      </c>
      <c r="I38" s="64">
        <f>+E37+(H38*100000)</f>
        <v>7452</v>
      </c>
      <c r="J38" s="65"/>
      <c r="K38" s="66"/>
    </row>
    <row r="39" spans="1:11" x14ac:dyDescent="0.25">
      <c r="A39" s="48">
        <v>19</v>
      </c>
      <c r="C39" s="48" t="s">
        <v>65</v>
      </c>
      <c r="F39" s="72">
        <v>2.8819999999999998E-2</v>
      </c>
      <c r="G39" s="64">
        <f>+F39*200000</f>
        <v>5764</v>
      </c>
      <c r="H39" s="63">
        <f>+F39+'ZLH-9 UTC Fees Rate Change'!F21</f>
        <v>2.9059999999999999E-2</v>
      </c>
      <c r="I39" s="64">
        <f>+H39*200000</f>
        <v>5812</v>
      </c>
      <c r="J39" s="65"/>
      <c r="K39" s="66"/>
    </row>
    <row r="40" spans="1:11" x14ac:dyDescent="0.25">
      <c r="A40" s="48">
        <v>20</v>
      </c>
      <c r="C40" s="48" t="s">
        <v>65</v>
      </c>
      <c r="F40" s="72">
        <v>1.9990000000000001E-2</v>
      </c>
      <c r="G40" s="73">
        <f>+(D42-300000)*F40</f>
        <v>1382.2193304447319</v>
      </c>
      <c r="H40" s="63">
        <f>+F40+'ZLH-9 UTC Fees Rate Change'!F21</f>
        <v>2.0230000000000001E-2</v>
      </c>
      <c r="I40" s="73">
        <f>+(D42-300000)*H40</f>
        <v>1398.8142598747838</v>
      </c>
      <c r="J40" s="65"/>
      <c r="K40" s="66"/>
    </row>
    <row r="41" spans="1:11" x14ac:dyDescent="0.25">
      <c r="A41" s="48">
        <v>21</v>
      </c>
      <c r="C41" s="48" t="s">
        <v>66</v>
      </c>
      <c r="F41" s="72">
        <v>1.281E-2</v>
      </c>
      <c r="H41" s="63">
        <f>+F41+'ZLH-9 UTC Fees Rate Change'!F21</f>
        <v>1.3050000000000001E-2</v>
      </c>
      <c r="J41" s="65"/>
      <c r="K41" s="66"/>
    </row>
    <row r="42" spans="1:11" ht="16.5" thickBot="1" x14ac:dyDescent="0.3">
      <c r="A42" s="48">
        <v>22</v>
      </c>
      <c r="C42" s="57" t="s">
        <v>67</v>
      </c>
      <c r="D42" s="69">
        <v>369145.53929188254</v>
      </c>
      <c r="G42" s="73">
        <f>+SUM(G38:G41)</f>
        <v>14574.219330444732</v>
      </c>
      <c r="H42" s="73"/>
      <c r="I42" s="73">
        <f>+SUM(I38:I41)</f>
        <v>14662.814259874784</v>
      </c>
      <c r="J42" s="65">
        <f>+I42-G42</f>
        <v>88.594929430051707</v>
      </c>
      <c r="K42" s="74">
        <f>+J42/G42</f>
        <v>6.078879933210682E-3</v>
      </c>
    </row>
  </sheetData>
  <mergeCells count="1">
    <mergeCell ref="C6:K6"/>
  </mergeCells>
  <pageMargins left="0.7" right="0.7" top="0.75" bottom="0.75" header="0.3" footer="0.3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59B05-CAD0-4864-8EAA-4B21D344050F}">
  <dimension ref="A1:I33"/>
  <sheetViews>
    <sheetView workbookViewId="0">
      <selection activeCell="D6" sqref="D6"/>
    </sheetView>
  </sheetViews>
  <sheetFormatPr defaultRowHeight="15.75" x14ac:dyDescent="0.25"/>
  <cols>
    <col min="1" max="1" width="6.1640625" style="2" bestFit="1" customWidth="1"/>
    <col min="2" max="2" width="6.1640625" style="2" customWidth="1"/>
    <col min="3" max="3" width="9.33203125" style="2"/>
    <col min="4" max="4" width="33.83203125" style="2" customWidth="1"/>
    <col min="5" max="5" width="13.5" style="2" customWidth="1"/>
    <col min="6" max="6" width="15.33203125" style="45" bestFit="1" customWidth="1"/>
    <col min="7" max="7" width="9.33203125" style="2"/>
    <col min="8" max="8" width="27.5" style="2" bestFit="1" customWidth="1"/>
    <col min="9" max="9" width="12.5" style="2" customWidth="1"/>
    <col min="10" max="247" width="9.33203125" style="2"/>
    <col min="248" max="248" width="5" style="2" customWidth="1"/>
    <col min="249" max="249" width="9.33203125" style="2"/>
    <col min="250" max="250" width="21.6640625" style="2" customWidth="1"/>
    <col min="251" max="251" width="13.5" style="2" customWidth="1"/>
    <col min="252" max="252" width="10.5" style="2" customWidth="1"/>
    <col min="253" max="253" width="15.1640625" style="2" customWidth="1"/>
    <col min="254" max="254" width="3.6640625" style="2" customWidth="1"/>
    <col min="255" max="255" width="13.1640625" style="2" customWidth="1"/>
    <col min="256" max="256" width="3.83203125" style="2" customWidth="1"/>
    <col min="257" max="257" width="15" style="2" customWidth="1"/>
    <col min="258" max="258" width="3.6640625" style="2" customWidth="1"/>
    <col min="259" max="260" width="13" style="2" customWidth="1"/>
    <col min="261" max="261" width="0" style="2" hidden="1" customWidth="1"/>
    <col min="262" max="263" width="9.33203125" style="2"/>
    <col min="264" max="264" width="15.83203125" style="2" customWidth="1"/>
    <col min="265" max="503" width="9.33203125" style="2"/>
    <col min="504" max="504" width="5" style="2" customWidth="1"/>
    <col min="505" max="505" width="9.33203125" style="2"/>
    <col min="506" max="506" width="21.6640625" style="2" customWidth="1"/>
    <col min="507" max="507" width="13.5" style="2" customWidth="1"/>
    <col min="508" max="508" width="10.5" style="2" customWidth="1"/>
    <col min="509" max="509" width="15.1640625" style="2" customWidth="1"/>
    <col min="510" max="510" width="3.6640625" style="2" customWidth="1"/>
    <col min="511" max="511" width="13.1640625" style="2" customWidth="1"/>
    <col min="512" max="512" width="3.83203125" style="2" customWidth="1"/>
    <col min="513" max="513" width="15" style="2" customWidth="1"/>
    <col min="514" max="514" width="3.6640625" style="2" customWidth="1"/>
    <col min="515" max="516" width="13" style="2" customWidth="1"/>
    <col min="517" max="517" width="0" style="2" hidden="1" customWidth="1"/>
    <col min="518" max="519" width="9.33203125" style="2"/>
    <col min="520" max="520" width="15.83203125" style="2" customWidth="1"/>
    <col min="521" max="759" width="9.33203125" style="2"/>
    <col min="760" max="760" width="5" style="2" customWidth="1"/>
    <col min="761" max="761" width="9.33203125" style="2"/>
    <col min="762" max="762" width="21.6640625" style="2" customWidth="1"/>
    <col min="763" max="763" width="13.5" style="2" customWidth="1"/>
    <col min="764" max="764" width="10.5" style="2" customWidth="1"/>
    <col min="765" max="765" width="15.1640625" style="2" customWidth="1"/>
    <col min="766" max="766" width="3.6640625" style="2" customWidth="1"/>
    <col min="767" max="767" width="13.1640625" style="2" customWidth="1"/>
    <col min="768" max="768" width="3.83203125" style="2" customWidth="1"/>
    <col min="769" max="769" width="15" style="2" customWidth="1"/>
    <col min="770" max="770" width="3.6640625" style="2" customWidth="1"/>
    <col min="771" max="772" width="13" style="2" customWidth="1"/>
    <col min="773" max="773" width="0" style="2" hidden="1" customWidth="1"/>
    <col min="774" max="775" width="9.33203125" style="2"/>
    <col min="776" max="776" width="15.83203125" style="2" customWidth="1"/>
    <col min="777" max="1015" width="9.33203125" style="2"/>
    <col min="1016" max="1016" width="5" style="2" customWidth="1"/>
    <col min="1017" max="1017" width="9.33203125" style="2"/>
    <col min="1018" max="1018" width="21.6640625" style="2" customWidth="1"/>
    <col min="1019" max="1019" width="13.5" style="2" customWidth="1"/>
    <col min="1020" max="1020" width="10.5" style="2" customWidth="1"/>
    <col min="1021" max="1021" width="15.1640625" style="2" customWidth="1"/>
    <col min="1022" max="1022" width="3.6640625" style="2" customWidth="1"/>
    <col min="1023" max="1023" width="13.1640625" style="2" customWidth="1"/>
    <col min="1024" max="1024" width="3.83203125" style="2" customWidth="1"/>
    <col min="1025" max="1025" width="15" style="2" customWidth="1"/>
    <col min="1026" max="1026" width="3.6640625" style="2" customWidth="1"/>
    <col min="1027" max="1028" width="13" style="2" customWidth="1"/>
    <col min="1029" max="1029" width="0" style="2" hidden="1" customWidth="1"/>
    <col min="1030" max="1031" width="9.33203125" style="2"/>
    <col min="1032" max="1032" width="15.83203125" style="2" customWidth="1"/>
    <col min="1033" max="1271" width="9.33203125" style="2"/>
    <col min="1272" max="1272" width="5" style="2" customWidth="1"/>
    <col min="1273" max="1273" width="9.33203125" style="2"/>
    <col min="1274" max="1274" width="21.6640625" style="2" customWidth="1"/>
    <col min="1275" max="1275" width="13.5" style="2" customWidth="1"/>
    <col min="1276" max="1276" width="10.5" style="2" customWidth="1"/>
    <col min="1277" max="1277" width="15.1640625" style="2" customWidth="1"/>
    <col min="1278" max="1278" width="3.6640625" style="2" customWidth="1"/>
    <col min="1279" max="1279" width="13.1640625" style="2" customWidth="1"/>
    <col min="1280" max="1280" width="3.83203125" style="2" customWidth="1"/>
    <col min="1281" max="1281" width="15" style="2" customWidth="1"/>
    <col min="1282" max="1282" width="3.6640625" style="2" customWidth="1"/>
    <col min="1283" max="1284" width="13" style="2" customWidth="1"/>
    <col min="1285" max="1285" width="0" style="2" hidden="1" customWidth="1"/>
    <col min="1286" max="1287" width="9.33203125" style="2"/>
    <col min="1288" max="1288" width="15.83203125" style="2" customWidth="1"/>
    <col min="1289" max="1527" width="9.33203125" style="2"/>
    <col min="1528" max="1528" width="5" style="2" customWidth="1"/>
    <col min="1529" max="1529" width="9.33203125" style="2"/>
    <col min="1530" max="1530" width="21.6640625" style="2" customWidth="1"/>
    <col min="1531" max="1531" width="13.5" style="2" customWidth="1"/>
    <col min="1532" max="1532" width="10.5" style="2" customWidth="1"/>
    <col min="1533" max="1533" width="15.1640625" style="2" customWidth="1"/>
    <col min="1534" max="1534" width="3.6640625" style="2" customWidth="1"/>
    <col min="1535" max="1535" width="13.1640625" style="2" customWidth="1"/>
    <col min="1536" max="1536" width="3.83203125" style="2" customWidth="1"/>
    <col min="1537" max="1537" width="15" style="2" customWidth="1"/>
    <col min="1538" max="1538" width="3.6640625" style="2" customWidth="1"/>
    <col min="1539" max="1540" width="13" style="2" customWidth="1"/>
    <col min="1541" max="1541" width="0" style="2" hidden="1" customWidth="1"/>
    <col min="1542" max="1543" width="9.33203125" style="2"/>
    <col min="1544" max="1544" width="15.83203125" style="2" customWidth="1"/>
    <col min="1545" max="1783" width="9.33203125" style="2"/>
    <col min="1784" max="1784" width="5" style="2" customWidth="1"/>
    <col min="1785" max="1785" width="9.33203125" style="2"/>
    <col min="1786" max="1786" width="21.6640625" style="2" customWidth="1"/>
    <col min="1787" max="1787" width="13.5" style="2" customWidth="1"/>
    <col min="1788" max="1788" width="10.5" style="2" customWidth="1"/>
    <col min="1789" max="1789" width="15.1640625" style="2" customWidth="1"/>
    <col min="1790" max="1790" width="3.6640625" style="2" customWidth="1"/>
    <col min="1791" max="1791" width="13.1640625" style="2" customWidth="1"/>
    <col min="1792" max="1792" width="3.83203125" style="2" customWidth="1"/>
    <col min="1793" max="1793" width="15" style="2" customWidth="1"/>
    <col min="1794" max="1794" width="3.6640625" style="2" customWidth="1"/>
    <col min="1795" max="1796" width="13" style="2" customWidth="1"/>
    <col min="1797" max="1797" width="0" style="2" hidden="1" customWidth="1"/>
    <col min="1798" max="1799" width="9.33203125" style="2"/>
    <col min="1800" max="1800" width="15.83203125" style="2" customWidth="1"/>
    <col min="1801" max="2039" width="9.33203125" style="2"/>
    <col min="2040" max="2040" width="5" style="2" customWidth="1"/>
    <col min="2041" max="2041" width="9.33203125" style="2"/>
    <col min="2042" max="2042" width="21.6640625" style="2" customWidth="1"/>
    <col min="2043" max="2043" width="13.5" style="2" customWidth="1"/>
    <col min="2044" max="2044" width="10.5" style="2" customWidth="1"/>
    <col min="2045" max="2045" width="15.1640625" style="2" customWidth="1"/>
    <col min="2046" max="2046" width="3.6640625" style="2" customWidth="1"/>
    <col min="2047" max="2047" width="13.1640625" style="2" customWidth="1"/>
    <col min="2048" max="2048" width="3.83203125" style="2" customWidth="1"/>
    <col min="2049" max="2049" width="15" style="2" customWidth="1"/>
    <col min="2050" max="2050" width="3.6640625" style="2" customWidth="1"/>
    <col min="2051" max="2052" width="13" style="2" customWidth="1"/>
    <col min="2053" max="2053" width="0" style="2" hidden="1" customWidth="1"/>
    <col min="2054" max="2055" width="9.33203125" style="2"/>
    <col min="2056" max="2056" width="15.83203125" style="2" customWidth="1"/>
    <col min="2057" max="2295" width="9.33203125" style="2"/>
    <col min="2296" max="2296" width="5" style="2" customWidth="1"/>
    <col min="2297" max="2297" width="9.33203125" style="2"/>
    <col min="2298" max="2298" width="21.6640625" style="2" customWidth="1"/>
    <col min="2299" max="2299" width="13.5" style="2" customWidth="1"/>
    <col min="2300" max="2300" width="10.5" style="2" customWidth="1"/>
    <col min="2301" max="2301" width="15.1640625" style="2" customWidth="1"/>
    <col min="2302" max="2302" width="3.6640625" style="2" customWidth="1"/>
    <col min="2303" max="2303" width="13.1640625" style="2" customWidth="1"/>
    <col min="2304" max="2304" width="3.83203125" style="2" customWidth="1"/>
    <col min="2305" max="2305" width="15" style="2" customWidth="1"/>
    <col min="2306" max="2306" width="3.6640625" style="2" customWidth="1"/>
    <col min="2307" max="2308" width="13" style="2" customWidth="1"/>
    <col min="2309" max="2309" width="0" style="2" hidden="1" customWidth="1"/>
    <col min="2310" max="2311" width="9.33203125" style="2"/>
    <col min="2312" max="2312" width="15.83203125" style="2" customWidth="1"/>
    <col min="2313" max="2551" width="9.33203125" style="2"/>
    <col min="2552" max="2552" width="5" style="2" customWidth="1"/>
    <col min="2553" max="2553" width="9.33203125" style="2"/>
    <col min="2554" max="2554" width="21.6640625" style="2" customWidth="1"/>
    <col min="2555" max="2555" width="13.5" style="2" customWidth="1"/>
    <col min="2556" max="2556" width="10.5" style="2" customWidth="1"/>
    <col min="2557" max="2557" width="15.1640625" style="2" customWidth="1"/>
    <col min="2558" max="2558" width="3.6640625" style="2" customWidth="1"/>
    <col min="2559" max="2559" width="13.1640625" style="2" customWidth="1"/>
    <col min="2560" max="2560" width="3.83203125" style="2" customWidth="1"/>
    <col min="2561" max="2561" width="15" style="2" customWidth="1"/>
    <col min="2562" max="2562" width="3.6640625" style="2" customWidth="1"/>
    <col min="2563" max="2564" width="13" style="2" customWidth="1"/>
    <col min="2565" max="2565" width="0" style="2" hidden="1" customWidth="1"/>
    <col min="2566" max="2567" width="9.33203125" style="2"/>
    <col min="2568" max="2568" width="15.83203125" style="2" customWidth="1"/>
    <col min="2569" max="2807" width="9.33203125" style="2"/>
    <col min="2808" max="2808" width="5" style="2" customWidth="1"/>
    <col min="2809" max="2809" width="9.33203125" style="2"/>
    <col min="2810" max="2810" width="21.6640625" style="2" customWidth="1"/>
    <col min="2811" max="2811" width="13.5" style="2" customWidth="1"/>
    <col min="2812" max="2812" width="10.5" style="2" customWidth="1"/>
    <col min="2813" max="2813" width="15.1640625" style="2" customWidth="1"/>
    <col min="2814" max="2814" width="3.6640625" style="2" customWidth="1"/>
    <col min="2815" max="2815" width="13.1640625" style="2" customWidth="1"/>
    <col min="2816" max="2816" width="3.83203125" style="2" customWidth="1"/>
    <col min="2817" max="2817" width="15" style="2" customWidth="1"/>
    <col min="2818" max="2818" width="3.6640625" style="2" customWidth="1"/>
    <col min="2819" max="2820" width="13" style="2" customWidth="1"/>
    <col min="2821" max="2821" width="0" style="2" hidden="1" customWidth="1"/>
    <col min="2822" max="2823" width="9.33203125" style="2"/>
    <col min="2824" max="2824" width="15.83203125" style="2" customWidth="1"/>
    <col min="2825" max="3063" width="9.33203125" style="2"/>
    <col min="3064" max="3064" width="5" style="2" customWidth="1"/>
    <col min="3065" max="3065" width="9.33203125" style="2"/>
    <col min="3066" max="3066" width="21.6640625" style="2" customWidth="1"/>
    <col min="3067" max="3067" width="13.5" style="2" customWidth="1"/>
    <col min="3068" max="3068" width="10.5" style="2" customWidth="1"/>
    <col min="3069" max="3069" width="15.1640625" style="2" customWidth="1"/>
    <col min="3070" max="3070" width="3.6640625" style="2" customWidth="1"/>
    <col min="3071" max="3071" width="13.1640625" style="2" customWidth="1"/>
    <col min="3072" max="3072" width="3.83203125" style="2" customWidth="1"/>
    <col min="3073" max="3073" width="15" style="2" customWidth="1"/>
    <col min="3074" max="3074" width="3.6640625" style="2" customWidth="1"/>
    <col min="3075" max="3076" width="13" style="2" customWidth="1"/>
    <col min="3077" max="3077" width="0" style="2" hidden="1" customWidth="1"/>
    <col min="3078" max="3079" width="9.33203125" style="2"/>
    <col min="3080" max="3080" width="15.83203125" style="2" customWidth="1"/>
    <col min="3081" max="3319" width="9.33203125" style="2"/>
    <col min="3320" max="3320" width="5" style="2" customWidth="1"/>
    <col min="3321" max="3321" width="9.33203125" style="2"/>
    <col min="3322" max="3322" width="21.6640625" style="2" customWidth="1"/>
    <col min="3323" max="3323" width="13.5" style="2" customWidth="1"/>
    <col min="3324" max="3324" width="10.5" style="2" customWidth="1"/>
    <col min="3325" max="3325" width="15.1640625" style="2" customWidth="1"/>
    <col min="3326" max="3326" width="3.6640625" style="2" customWidth="1"/>
    <col min="3327" max="3327" width="13.1640625" style="2" customWidth="1"/>
    <col min="3328" max="3328" width="3.83203125" style="2" customWidth="1"/>
    <col min="3329" max="3329" width="15" style="2" customWidth="1"/>
    <col min="3330" max="3330" width="3.6640625" style="2" customWidth="1"/>
    <col min="3331" max="3332" width="13" style="2" customWidth="1"/>
    <col min="3333" max="3333" width="0" style="2" hidden="1" customWidth="1"/>
    <col min="3334" max="3335" width="9.33203125" style="2"/>
    <col min="3336" max="3336" width="15.83203125" style="2" customWidth="1"/>
    <col min="3337" max="3575" width="9.33203125" style="2"/>
    <col min="3576" max="3576" width="5" style="2" customWidth="1"/>
    <col min="3577" max="3577" width="9.33203125" style="2"/>
    <col min="3578" max="3578" width="21.6640625" style="2" customWidth="1"/>
    <col min="3579" max="3579" width="13.5" style="2" customWidth="1"/>
    <col min="3580" max="3580" width="10.5" style="2" customWidth="1"/>
    <col min="3581" max="3581" width="15.1640625" style="2" customWidth="1"/>
    <col min="3582" max="3582" width="3.6640625" style="2" customWidth="1"/>
    <col min="3583" max="3583" width="13.1640625" style="2" customWidth="1"/>
    <col min="3584" max="3584" width="3.83203125" style="2" customWidth="1"/>
    <col min="3585" max="3585" width="15" style="2" customWidth="1"/>
    <col min="3586" max="3586" width="3.6640625" style="2" customWidth="1"/>
    <col min="3587" max="3588" width="13" style="2" customWidth="1"/>
    <col min="3589" max="3589" width="0" style="2" hidden="1" customWidth="1"/>
    <col min="3590" max="3591" width="9.33203125" style="2"/>
    <col min="3592" max="3592" width="15.83203125" style="2" customWidth="1"/>
    <col min="3593" max="3831" width="9.33203125" style="2"/>
    <col min="3832" max="3832" width="5" style="2" customWidth="1"/>
    <col min="3833" max="3833" width="9.33203125" style="2"/>
    <col min="3834" max="3834" width="21.6640625" style="2" customWidth="1"/>
    <col min="3835" max="3835" width="13.5" style="2" customWidth="1"/>
    <col min="3836" max="3836" width="10.5" style="2" customWidth="1"/>
    <col min="3837" max="3837" width="15.1640625" style="2" customWidth="1"/>
    <col min="3838" max="3838" width="3.6640625" style="2" customWidth="1"/>
    <col min="3839" max="3839" width="13.1640625" style="2" customWidth="1"/>
    <col min="3840" max="3840" width="3.83203125" style="2" customWidth="1"/>
    <col min="3841" max="3841" width="15" style="2" customWidth="1"/>
    <col min="3842" max="3842" width="3.6640625" style="2" customWidth="1"/>
    <col min="3843" max="3844" width="13" style="2" customWidth="1"/>
    <col min="3845" max="3845" width="0" style="2" hidden="1" customWidth="1"/>
    <col min="3846" max="3847" width="9.33203125" style="2"/>
    <col min="3848" max="3848" width="15.83203125" style="2" customWidth="1"/>
    <col min="3849" max="4087" width="9.33203125" style="2"/>
    <col min="4088" max="4088" width="5" style="2" customWidth="1"/>
    <col min="4089" max="4089" width="9.33203125" style="2"/>
    <col min="4090" max="4090" width="21.6640625" style="2" customWidth="1"/>
    <col min="4091" max="4091" width="13.5" style="2" customWidth="1"/>
    <col min="4092" max="4092" width="10.5" style="2" customWidth="1"/>
    <col min="4093" max="4093" width="15.1640625" style="2" customWidth="1"/>
    <col min="4094" max="4094" width="3.6640625" style="2" customWidth="1"/>
    <col min="4095" max="4095" width="13.1640625" style="2" customWidth="1"/>
    <col min="4096" max="4096" width="3.83203125" style="2" customWidth="1"/>
    <col min="4097" max="4097" width="15" style="2" customWidth="1"/>
    <col min="4098" max="4098" width="3.6640625" style="2" customWidth="1"/>
    <col min="4099" max="4100" width="13" style="2" customWidth="1"/>
    <col min="4101" max="4101" width="0" style="2" hidden="1" customWidth="1"/>
    <col min="4102" max="4103" width="9.33203125" style="2"/>
    <col min="4104" max="4104" width="15.83203125" style="2" customWidth="1"/>
    <col min="4105" max="4343" width="9.33203125" style="2"/>
    <col min="4344" max="4344" width="5" style="2" customWidth="1"/>
    <col min="4345" max="4345" width="9.33203125" style="2"/>
    <col min="4346" max="4346" width="21.6640625" style="2" customWidth="1"/>
    <col min="4347" max="4347" width="13.5" style="2" customWidth="1"/>
    <col min="4348" max="4348" width="10.5" style="2" customWidth="1"/>
    <col min="4349" max="4349" width="15.1640625" style="2" customWidth="1"/>
    <col min="4350" max="4350" width="3.6640625" style="2" customWidth="1"/>
    <col min="4351" max="4351" width="13.1640625" style="2" customWidth="1"/>
    <col min="4352" max="4352" width="3.83203125" style="2" customWidth="1"/>
    <col min="4353" max="4353" width="15" style="2" customWidth="1"/>
    <col min="4354" max="4354" width="3.6640625" style="2" customWidth="1"/>
    <col min="4355" max="4356" width="13" style="2" customWidth="1"/>
    <col min="4357" max="4357" width="0" style="2" hidden="1" customWidth="1"/>
    <col min="4358" max="4359" width="9.33203125" style="2"/>
    <col min="4360" max="4360" width="15.83203125" style="2" customWidth="1"/>
    <col min="4361" max="4599" width="9.33203125" style="2"/>
    <col min="4600" max="4600" width="5" style="2" customWidth="1"/>
    <col min="4601" max="4601" width="9.33203125" style="2"/>
    <col min="4602" max="4602" width="21.6640625" style="2" customWidth="1"/>
    <col min="4603" max="4603" width="13.5" style="2" customWidth="1"/>
    <col min="4604" max="4604" width="10.5" style="2" customWidth="1"/>
    <col min="4605" max="4605" width="15.1640625" style="2" customWidth="1"/>
    <col min="4606" max="4606" width="3.6640625" style="2" customWidth="1"/>
    <col min="4607" max="4607" width="13.1640625" style="2" customWidth="1"/>
    <col min="4608" max="4608" width="3.83203125" style="2" customWidth="1"/>
    <col min="4609" max="4609" width="15" style="2" customWidth="1"/>
    <col min="4610" max="4610" width="3.6640625" style="2" customWidth="1"/>
    <col min="4611" max="4612" width="13" style="2" customWidth="1"/>
    <col min="4613" max="4613" width="0" style="2" hidden="1" customWidth="1"/>
    <col min="4614" max="4615" width="9.33203125" style="2"/>
    <col min="4616" max="4616" width="15.83203125" style="2" customWidth="1"/>
    <col min="4617" max="4855" width="9.33203125" style="2"/>
    <col min="4856" max="4856" width="5" style="2" customWidth="1"/>
    <col min="4857" max="4857" width="9.33203125" style="2"/>
    <col min="4858" max="4858" width="21.6640625" style="2" customWidth="1"/>
    <col min="4859" max="4859" width="13.5" style="2" customWidth="1"/>
    <col min="4860" max="4860" width="10.5" style="2" customWidth="1"/>
    <col min="4861" max="4861" width="15.1640625" style="2" customWidth="1"/>
    <col min="4862" max="4862" width="3.6640625" style="2" customWidth="1"/>
    <col min="4863" max="4863" width="13.1640625" style="2" customWidth="1"/>
    <col min="4864" max="4864" width="3.83203125" style="2" customWidth="1"/>
    <col min="4865" max="4865" width="15" style="2" customWidth="1"/>
    <col min="4866" max="4866" width="3.6640625" style="2" customWidth="1"/>
    <col min="4867" max="4868" width="13" style="2" customWidth="1"/>
    <col min="4869" max="4869" width="0" style="2" hidden="1" customWidth="1"/>
    <col min="4870" max="4871" width="9.33203125" style="2"/>
    <col min="4872" max="4872" width="15.83203125" style="2" customWidth="1"/>
    <col min="4873" max="5111" width="9.33203125" style="2"/>
    <col min="5112" max="5112" width="5" style="2" customWidth="1"/>
    <col min="5113" max="5113" width="9.33203125" style="2"/>
    <col min="5114" max="5114" width="21.6640625" style="2" customWidth="1"/>
    <col min="5115" max="5115" width="13.5" style="2" customWidth="1"/>
    <col min="5116" max="5116" width="10.5" style="2" customWidth="1"/>
    <col min="5117" max="5117" width="15.1640625" style="2" customWidth="1"/>
    <col min="5118" max="5118" width="3.6640625" style="2" customWidth="1"/>
    <col min="5119" max="5119" width="13.1640625" style="2" customWidth="1"/>
    <col min="5120" max="5120" width="3.83203125" style="2" customWidth="1"/>
    <col min="5121" max="5121" width="15" style="2" customWidth="1"/>
    <col min="5122" max="5122" width="3.6640625" style="2" customWidth="1"/>
    <col min="5123" max="5124" width="13" style="2" customWidth="1"/>
    <col min="5125" max="5125" width="0" style="2" hidden="1" customWidth="1"/>
    <col min="5126" max="5127" width="9.33203125" style="2"/>
    <col min="5128" max="5128" width="15.83203125" style="2" customWidth="1"/>
    <col min="5129" max="5367" width="9.33203125" style="2"/>
    <col min="5368" max="5368" width="5" style="2" customWidth="1"/>
    <col min="5369" max="5369" width="9.33203125" style="2"/>
    <col min="5370" max="5370" width="21.6640625" style="2" customWidth="1"/>
    <col min="5371" max="5371" width="13.5" style="2" customWidth="1"/>
    <col min="5372" max="5372" width="10.5" style="2" customWidth="1"/>
    <col min="5373" max="5373" width="15.1640625" style="2" customWidth="1"/>
    <col min="5374" max="5374" width="3.6640625" style="2" customWidth="1"/>
    <col min="5375" max="5375" width="13.1640625" style="2" customWidth="1"/>
    <col min="5376" max="5376" width="3.83203125" style="2" customWidth="1"/>
    <col min="5377" max="5377" width="15" style="2" customWidth="1"/>
    <col min="5378" max="5378" width="3.6640625" style="2" customWidth="1"/>
    <col min="5379" max="5380" width="13" style="2" customWidth="1"/>
    <col min="5381" max="5381" width="0" style="2" hidden="1" customWidth="1"/>
    <col min="5382" max="5383" width="9.33203125" style="2"/>
    <col min="5384" max="5384" width="15.83203125" style="2" customWidth="1"/>
    <col min="5385" max="5623" width="9.33203125" style="2"/>
    <col min="5624" max="5624" width="5" style="2" customWidth="1"/>
    <col min="5625" max="5625" width="9.33203125" style="2"/>
    <col min="5626" max="5626" width="21.6640625" style="2" customWidth="1"/>
    <col min="5627" max="5627" width="13.5" style="2" customWidth="1"/>
    <col min="5628" max="5628" width="10.5" style="2" customWidth="1"/>
    <col min="5629" max="5629" width="15.1640625" style="2" customWidth="1"/>
    <col min="5630" max="5630" width="3.6640625" style="2" customWidth="1"/>
    <col min="5631" max="5631" width="13.1640625" style="2" customWidth="1"/>
    <col min="5632" max="5632" width="3.83203125" style="2" customWidth="1"/>
    <col min="5633" max="5633" width="15" style="2" customWidth="1"/>
    <col min="5634" max="5634" width="3.6640625" style="2" customWidth="1"/>
    <col min="5635" max="5636" width="13" style="2" customWidth="1"/>
    <col min="5637" max="5637" width="0" style="2" hidden="1" customWidth="1"/>
    <col min="5638" max="5639" width="9.33203125" style="2"/>
    <col min="5640" max="5640" width="15.83203125" style="2" customWidth="1"/>
    <col min="5641" max="5879" width="9.33203125" style="2"/>
    <col min="5880" max="5880" width="5" style="2" customWidth="1"/>
    <col min="5881" max="5881" width="9.33203125" style="2"/>
    <col min="5882" max="5882" width="21.6640625" style="2" customWidth="1"/>
    <col min="5883" max="5883" width="13.5" style="2" customWidth="1"/>
    <col min="5884" max="5884" width="10.5" style="2" customWidth="1"/>
    <col min="5885" max="5885" width="15.1640625" style="2" customWidth="1"/>
    <col min="5886" max="5886" width="3.6640625" style="2" customWidth="1"/>
    <col min="5887" max="5887" width="13.1640625" style="2" customWidth="1"/>
    <col min="5888" max="5888" width="3.83203125" style="2" customWidth="1"/>
    <col min="5889" max="5889" width="15" style="2" customWidth="1"/>
    <col min="5890" max="5890" width="3.6640625" style="2" customWidth="1"/>
    <col min="5891" max="5892" width="13" style="2" customWidth="1"/>
    <col min="5893" max="5893" width="0" style="2" hidden="1" customWidth="1"/>
    <col min="5894" max="5895" width="9.33203125" style="2"/>
    <col min="5896" max="5896" width="15.83203125" style="2" customWidth="1"/>
    <col min="5897" max="6135" width="9.33203125" style="2"/>
    <col min="6136" max="6136" width="5" style="2" customWidth="1"/>
    <col min="6137" max="6137" width="9.33203125" style="2"/>
    <col min="6138" max="6138" width="21.6640625" style="2" customWidth="1"/>
    <col min="6139" max="6139" width="13.5" style="2" customWidth="1"/>
    <col min="6140" max="6140" width="10.5" style="2" customWidth="1"/>
    <col min="6141" max="6141" width="15.1640625" style="2" customWidth="1"/>
    <col min="6142" max="6142" width="3.6640625" style="2" customWidth="1"/>
    <col min="6143" max="6143" width="13.1640625" style="2" customWidth="1"/>
    <col min="6144" max="6144" width="3.83203125" style="2" customWidth="1"/>
    <col min="6145" max="6145" width="15" style="2" customWidth="1"/>
    <col min="6146" max="6146" width="3.6640625" style="2" customWidth="1"/>
    <col min="6147" max="6148" width="13" style="2" customWidth="1"/>
    <col min="6149" max="6149" width="0" style="2" hidden="1" customWidth="1"/>
    <col min="6150" max="6151" width="9.33203125" style="2"/>
    <col min="6152" max="6152" width="15.83203125" style="2" customWidth="1"/>
    <col min="6153" max="6391" width="9.33203125" style="2"/>
    <col min="6392" max="6392" width="5" style="2" customWidth="1"/>
    <col min="6393" max="6393" width="9.33203125" style="2"/>
    <col min="6394" max="6394" width="21.6640625" style="2" customWidth="1"/>
    <col min="6395" max="6395" width="13.5" style="2" customWidth="1"/>
    <col min="6396" max="6396" width="10.5" style="2" customWidth="1"/>
    <col min="6397" max="6397" width="15.1640625" style="2" customWidth="1"/>
    <col min="6398" max="6398" width="3.6640625" style="2" customWidth="1"/>
    <col min="6399" max="6399" width="13.1640625" style="2" customWidth="1"/>
    <col min="6400" max="6400" width="3.83203125" style="2" customWidth="1"/>
    <col min="6401" max="6401" width="15" style="2" customWidth="1"/>
    <col min="6402" max="6402" width="3.6640625" style="2" customWidth="1"/>
    <col min="6403" max="6404" width="13" style="2" customWidth="1"/>
    <col min="6405" max="6405" width="0" style="2" hidden="1" customWidth="1"/>
    <col min="6406" max="6407" width="9.33203125" style="2"/>
    <col min="6408" max="6408" width="15.83203125" style="2" customWidth="1"/>
    <col min="6409" max="6647" width="9.33203125" style="2"/>
    <col min="6648" max="6648" width="5" style="2" customWidth="1"/>
    <col min="6649" max="6649" width="9.33203125" style="2"/>
    <col min="6650" max="6650" width="21.6640625" style="2" customWidth="1"/>
    <col min="6651" max="6651" width="13.5" style="2" customWidth="1"/>
    <col min="6652" max="6652" width="10.5" style="2" customWidth="1"/>
    <col min="6653" max="6653" width="15.1640625" style="2" customWidth="1"/>
    <col min="6654" max="6654" width="3.6640625" style="2" customWidth="1"/>
    <col min="6655" max="6655" width="13.1640625" style="2" customWidth="1"/>
    <col min="6656" max="6656" width="3.83203125" style="2" customWidth="1"/>
    <col min="6657" max="6657" width="15" style="2" customWidth="1"/>
    <col min="6658" max="6658" width="3.6640625" style="2" customWidth="1"/>
    <col min="6659" max="6660" width="13" style="2" customWidth="1"/>
    <col min="6661" max="6661" width="0" style="2" hidden="1" customWidth="1"/>
    <col min="6662" max="6663" width="9.33203125" style="2"/>
    <col min="6664" max="6664" width="15.83203125" style="2" customWidth="1"/>
    <col min="6665" max="6903" width="9.33203125" style="2"/>
    <col min="6904" max="6904" width="5" style="2" customWidth="1"/>
    <col min="6905" max="6905" width="9.33203125" style="2"/>
    <col min="6906" max="6906" width="21.6640625" style="2" customWidth="1"/>
    <col min="6907" max="6907" width="13.5" style="2" customWidth="1"/>
    <col min="6908" max="6908" width="10.5" style="2" customWidth="1"/>
    <col min="6909" max="6909" width="15.1640625" style="2" customWidth="1"/>
    <col min="6910" max="6910" width="3.6640625" style="2" customWidth="1"/>
    <col min="6911" max="6911" width="13.1640625" style="2" customWidth="1"/>
    <col min="6912" max="6912" width="3.83203125" style="2" customWidth="1"/>
    <col min="6913" max="6913" width="15" style="2" customWidth="1"/>
    <col min="6914" max="6914" width="3.6640625" style="2" customWidth="1"/>
    <col min="6915" max="6916" width="13" style="2" customWidth="1"/>
    <col min="6917" max="6917" width="0" style="2" hidden="1" customWidth="1"/>
    <col min="6918" max="6919" width="9.33203125" style="2"/>
    <col min="6920" max="6920" width="15.83203125" style="2" customWidth="1"/>
    <col min="6921" max="7159" width="9.33203125" style="2"/>
    <col min="7160" max="7160" width="5" style="2" customWidth="1"/>
    <col min="7161" max="7161" width="9.33203125" style="2"/>
    <col min="7162" max="7162" width="21.6640625" style="2" customWidth="1"/>
    <col min="7163" max="7163" width="13.5" style="2" customWidth="1"/>
    <col min="7164" max="7164" width="10.5" style="2" customWidth="1"/>
    <col min="7165" max="7165" width="15.1640625" style="2" customWidth="1"/>
    <col min="7166" max="7166" width="3.6640625" style="2" customWidth="1"/>
    <col min="7167" max="7167" width="13.1640625" style="2" customWidth="1"/>
    <col min="7168" max="7168" width="3.83203125" style="2" customWidth="1"/>
    <col min="7169" max="7169" width="15" style="2" customWidth="1"/>
    <col min="7170" max="7170" width="3.6640625" style="2" customWidth="1"/>
    <col min="7171" max="7172" width="13" style="2" customWidth="1"/>
    <col min="7173" max="7173" width="0" style="2" hidden="1" customWidth="1"/>
    <col min="7174" max="7175" width="9.33203125" style="2"/>
    <col min="7176" max="7176" width="15.83203125" style="2" customWidth="1"/>
    <col min="7177" max="7415" width="9.33203125" style="2"/>
    <col min="7416" max="7416" width="5" style="2" customWidth="1"/>
    <col min="7417" max="7417" width="9.33203125" style="2"/>
    <col min="7418" max="7418" width="21.6640625" style="2" customWidth="1"/>
    <col min="7419" max="7419" width="13.5" style="2" customWidth="1"/>
    <col min="7420" max="7420" width="10.5" style="2" customWidth="1"/>
    <col min="7421" max="7421" width="15.1640625" style="2" customWidth="1"/>
    <col min="7422" max="7422" width="3.6640625" style="2" customWidth="1"/>
    <col min="7423" max="7423" width="13.1640625" style="2" customWidth="1"/>
    <col min="7424" max="7424" width="3.83203125" style="2" customWidth="1"/>
    <col min="7425" max="7425" width="15" style="2" customWidth="1"/>
    <col min="7426" max="7426" width="3.6640625" style="2" customWidth="1"/>
    <col min="7427" max="7428" width="13" style="2" customWidth="1"/>
    <col min="7429" max="7429" width="0" style="2" hidden="1" customWidth="1"/>
    <col min="7430" max="7431" width="9.33203125" style="2"/>
    <col min="7432" max="7432" width="15.83203125" style="2" customWidth="1"/>
    <col min="7433" max="7671" width="9.33203125" style="2"/>
    <col min="7672" max="7672" width="5" style="2" customWidth="1"/>
    <col min="7673" max="7673" width="9.33203125" style="2"/>
    <col min="7674" max="7674" width="21.6640625" style="2" customWidth="1"/>
    <col min="7675" max="7675" width="13.5" style="2" customWidth="1"/>
    <col min="7676" max="7676" width="10.5" style="2" customWidth="1"/>
    <col min="7677" max="7677" width="15.1640625" style="2" customWidth="1"/>
    <col min="7678" max="7678" width="3.6640625" style="2" customWidth="1"/>
    <col min="7679" max="7679" width="13.1640625" style="2" customWidth="1"/>
    <col min="7680" max="7680" width="3.83203125" style="2" customWidth="1"/>
    <col min="7681" max="7681" width="15" style="2" customWidth="1"/>
    <col min="7682" max="7682" width="3.6640625" style="2" customWidth="1"/>
    <col min="7683" max="7684" width="13" style="2" customWidth="1"/>
    <col min="7685" max="7685" width="0" style="2" hidden="1" customWidth="1"/>
    <col min="7686" max="7687" width="9.33203125" style="2"/>
    <col min="7688" max="7688" width="15.83203125" style="2" customWidth="1"/>
    <col min="7689" max="7927" width="9.33203125" style="2"/>
    <col min="7928" max="7928" width="5" style="2" customWidth="1"/>
    <col min="7929" max="7929" width="9.33203125" style="2"/>
    <col min="7930" max="7930" width="21.6640625" style="2" customWidth="1"/>
    <col min="7931" max="7931" width="13.5" style="2" customWidth="1"/>
    <col min="7932" max="7932" width="10.5" style="2" customWidth="1"/>
    <col min="7933" max="7933" width="15.1640625" style="2" customWidth="1"/>
    <col min="7934" max="7934" width="3.6640625" style="2" customWidth="1"/>
    <col min="7935" max="7935" width="13.1640625" style="2" customWidth="1"/>
    <col min="7936" max="7936" width="3.83203125" style="2" customWidth="1"/>
    <col min="7937" max="7937" width="15" style="2" customWidth="1"/>
    <col min="7938" max="7938" width="3.6640625" style="2" customWidth="1"/>
    <col min="7939" max="7940" width="13" style="2" customWidth="1"/>
    <col min="7941" max="7941" width="0" style="2" hidden="1" customWidth="1"/>
    <col min="7942" max="7943" width="9.33203125" style="2"/>
    <col min="7944" max="7944" width="15.83203125" style="2" customWidth="1"/>
    <col min="7945" max="8183" width="9.33203125" style="2"/>
    <col min="8184" max="8184" width="5" style="2" customWidth="1"/>
    <col min="8185" max="8185" width="9.33203125" style="2"/>
    <col min="8186" max="8186" width="21.6640625" style="2" customWidth="1"/>
    <col min="8187" max="8187" width="13.5" style="2" customWidth="1"/>
    <col min="8188" max="8188" width="10.5" style="2" customWidth="1"/>
    <col min="8189" max="8189" width="15.1640625" style="2" customWidth="1"/>
    <col min="8190" max="8190" width="3.6640625" style="2" customWidth="1"/>
    <col min="8191" max="8191" width="13.1640625" style="2" customWidth="1"/>
    <col min="8192" max="8192" width="3.83203125" style="2" customWidth="1"/>
    <col min="8193" max="8193" width="15" style="2" customWidth="1"/>
    <col min="8194" max="8194" width="3.6640625" style="2" customWidth="1"/>
    <col min="8195" max="8196" width="13" style="2" customWidth="1"/>
    <col min="8197" max="8197" width="0" style="2" hidden="1" customWidth="1"/>
    <col min="8198" max="8199" width="9.33203125" style="2"/>
    <col min="8200" max="8200" width="15.83203125" style="2" customWidth="1"/>
    <col min="8201" max="8439" width="9.33203125" style="2"/>
    <col min="8440" max="8440" width="5" style="2" customWidth="1"/>
    <col min="8441" max="8441" width="9.33203125" style="2"/>
    <col min="8442" max="8442" width="21.6640625" style="2" customWidth="1"/>
    <col min="8443" max="8443" width="13.5" style="2" customWidth="1"/>
    <col min="8444" max="8444" width="10.5" style="2" customWidth="1"/>
    <col min="8445" max="8445" width="15.1640625" style="2" customWidth="1"/>
    <col min="8446" max="8446" width="3.6640625" style="2" customWidth="1"/>
    <col min="8447" max="8447" width="13.1640625" style="2" customWidth="1"/>
    <col min="8448" max="8448" width="3.83203125" style="2" customWidth="1"/>
    <col min="8449" max="8449" width="15" style="2" customWidth="1"/>
    <col min="8450" max="8450" width="3.6640625" style="2" customWidth="1"/>
    <col min="8451" max="8452" width="13" style="2" customWidth="1"/>
    <col min="8453" max="8453" width="0" style="2" hidden="1" customWidth="1"/>
    <col min="8454" max="8455" width="9.33203125" style="2"/>
    <col min="8456" max="8456" width="15.83203125" style="2" customWidth="1"/>
    <col min="8457" max="8695" width="9.33203125" style="2"/>
    <col min="8696" max="8696" width="5" style="2" customWidth="1"/>
    <col min="8697" max="8697" width="9.33203125" style="2"/>
    <col min="8698" max="8698" width="21.6640625" style="2" customWidth="1"/>
    <col min="8699" max="8699" width="13.5" style="2" customWidth="1"/>
    <col min="8700" max="8700" width="10.5" style="2" customWidth="1"/>
    <col min="8701" max="8701" width="15.1640625" style="2" customWidth="1"/>
    <col min="8702" max="8702" width="3.6640625" style="2" customWidth="1"/>
    <col min="8703" max="8703" width="13.1640625" style="2" customWidth="1"/>
    <col min="8704" max="8704" width="3.83203125" style="2" customWidth="1"/>
    <col min="8705" max="8705" width="15" style="2" customWidth="1"/>
    <col min="8706" max="8706" width="3.6640625" style="2" customWidth="1"/>
    <col min="8707" max="8708" width="13" style="2" customWidth="1"/>
    <col min="8709" max="8709" width="0" style="2" hidden="1" customWidth="1"/>
    <col min="8710" max="8711" width="9.33203125" style="2"/>
    <col min="8712" max="8712" width="15.83203125" style="2" customWidth="1"/>
    <col min="8713" max="8951" width="9.33203125" style="2"/>
    <col min="8952" max="8952" width="5" style="2" customWidth="1"/>
    <col min="8953" max="8953" width="9.33203125" style="2"/>
    <col min="8954" max="8954" width="21.6640625" style="2" customWidth="1"/>
    <col min="8955" max="8955" width="13.5" style="2" customWidth="1"/>
    <col min="8956" max="8956" width="10.5" style="2" customWidth="1"/>
    <col min="8957" max="8957" width="15.1640625" style="2" customWidth="1"/>
    <col min="8958" max="8958" width="3.6640625" style="2" customWidth="1"/>
    <col min="8959" max="8959" width="13.1640625" style="2" customWidth="1"/>
    <col min="8960" max="8960" width="3.83203125" style="2" customWidth="1"/>
    <col min="8961" max="8961" width="15" style="2" customWidth="1"/>
    <col min="8962" max="8962" width="3.6640625" style="2" customWidth="1"/>
    <col min="8963" max="8964" width="13" style="2" customWidth="1"/>
    <col min="8965" max="8965" width="0" style="2" hidden="1" customWidth="1"/>
    <col min="8966" max="8967" width="9.33203125" style="2"/>
    <col min="8968" max="8968" width="15.83203125" style="2" customWidth="1"/>
    <col min="8969" max="9207" width="9.33203125" style="2"/>
    <col min="9208" max="9208" width="5" style="2" customWidth="1"/>
    <col min="9209" max="9209" width="9.33203125" style="2"/>
    <col min="9210" max="9210" width="21.6640625" style="2" customWidth="1"/>
    <col min="9211" max="9211" width="13.5" style="2" customWidth="1"/>
    <col min="9212" max="9212" width="10.5" style="2" customWidth="1"/>
    <col min="9213" max="9213" width="15.1640625" style="2" customWidth="1"/>
    <col min="9214" max="9214" width="3.6640625" style="2" customWidth="1"/>
    <col min="9215" max="9215" width="13.1640625" style="2" customWidth="1"/>
    <col min="9216" max="9216" width="3.83203125" style="2" customWidth="1"/>
    <col min="9217" max="9217" width="15" style="2" customWidth="1"/>
    <col min="9218" max="9218" width="3.6640625" style="2" customWidth="1"/>
    <col min="9219" max="9220" width="13" style="2" customWidth="1"/>
    <col min="9221" max="9221" width="0" style="2" hidden="1" customWidth="1"/>
    <col min="9222" max="9223" width="9.33203125" style="2"/>
    <col min="9224" max="9224" width="15.83203125" style="2" customWidth="1"/>
    <col min="9225" max="9463" width="9.33203125" style="2"/>
    <col min="9464" max="9464" width="5" style="2" customWidth="1"/>
    <col min="9465" max="9465" width="9.33203125" style="2"/>
    <col min="9466" max="9466" width="21.6640625" style="2" customWidth="1"/>
    <col min="9467" max="9467" width="13.5" style="2" customWidth="1"/>
    <col min="9468" max="9468" width="10.5" style="2" customWidth="1"/>
    <col min="9469" max="9469" width="15.1640625" style="2" customWidth="1"/>
    <col min="9470" max="9470" width="3.6640625" style="2" customWidth="1"/>
    <col min="9471" max="9471" width="13.1640625" style="2" customWidth="1"/>
    <col min="9472" max="9472" width="3.83203125" style="2" customWidth="1"/>
    <col min="9473" max="9473" width="15" style="2" customWidth="1"/>
    <col min="9474" max="9474" width="3.6640625" style="2" customWidth="1"/>
    <col min="9475" max="9476" width="13" style="2" customWidth="1"/>
    <col min="9477" max="9477" width="0" style="2" hidden="1" customWidth="1"/>
    <col min="9478" max="9479" width="9.33203125" style="2"/>
    <col min="9480" max="9480" width="15.83203125" style="2" customWidth="1"/>
    <col min="9481" max="9719" width="9.33203125" style="2"/>
    <col min="9720" max="9720" width="5" style="2" customWidth="1"/>
    <col min="9721" max="9721" width="9.33203125" style="2"/>
    <col min="9722" max="9722" width="21.6640625" style="2" customWidth="1"/>
    <col min="9723" max="9723" width="13.5" style="2" customWidth="1"/>
    <col min="9724" max="9724" width="10.5" style="2" customWidth="1"/>
    <col min="9725" max="9725" width="15.1640625" style="2" customWidth="1"/>
    <col min="9726" max="9726" width="3.6640625" style="2" customWidth="1"/>
    <col min="9727" max="9727" width="13.1640625" style="2" customWidth="1"/>
    <col min="9728" max="9728" width="3.83203125" style="2" customWidth="1"/>
    <col min="9729" max="9729" width="15" style="2" customWidth="1"/>
    <col min="9730" max="9730" width="3.6640625" style="2" customWidth="1"/>
    <col min="9731" max="9732" width="13" style="2" customWidth="1"/>
    <col min="9733" max="9733" width="0" style="2" hidden="1" customWidth="1"/>
    <col min="9734" max="9735" width="9.33203125" style="2"/>
    <col min="9736" max="9736" width="15.83203125" style="2" customWidth="1"/>
    <col min="9737" max="9975" width="9.33203125" style="2"/>
    <col min="9976" max="9976" width="5" style="2" customWidth="1"/>
    <col min="9977" max="9977" width="9.33203125" style="2"/>
    <col min="9978" max="9978" width="21.6640625" style="2" customWidth="1"/>
    <col min="9979" max="9979" width="13.5" style="2" customWidth="1"/>
    <col min="9980" max="9980" width="10.5" style="2" customWidth="1"/>
    <col min="9981" max="9981" width="15.1640625" style="2" customWidth="1"/>
    <col min="9982" max="9982" width="3.6640625" style="2" customWidth="1"/>
    <col min="9983" max="9983" width="13.1640625" style="2" customWidth="1"/>
    <col min="9984" max="9984" width="3.83203125" style="2" customWidth="1"/>
    <col min="9985" max="9985" width="15" style="2" customWidth="1"/>
    <col min="9986" max="9986" width="3.6640625" style="2" customWidth="1"/>
    <col min="9987" max="9988" width="13" style="2" customWidth="1"/>
    <col min="9989" max="9989" width="0" style="2" hidden="1" customWidth="1"/>
    <col min="9990" max="9991" width="9.33203125" style="2"/>
    <col min="9992" max="9992" width="15.83203125" style="2" customWidth="1"/>
    <col min="9993" max="10231" width="9.33203125" style="2"/>
    <col min="10232" max="10232" width="5" style="2" customWidth="1"/>
    <col min="10233" max="10233" width="9.33203125" style="2"/>
    <col min="10234" max="10234" width="21.6640625" style="2" customWidth="1"/>
    <col min="10235" max="10235" width="13.5" style="2" customWidth="1"/>
    <col min="10236" max="10236" width="10.5" style="2" customWidth="1"/>
    <col min="10237" max="10237" width="15.1640625" style="2" customWidth="1"/>
    <col min="10238" max="10238" width="3.6640625" style="2" customWidth="1"/>
    <col min="10239" max="10239" width="13.1640625" style="2" customWidth="1"/>
    <col min="10240" max="10240" width="3.83203125" style="2" customWidth="1"/>
    <col min="10241" max="10241" width="15" style="2" customWidth="1"/>
    <col min="10242" max="10242" width="3.6640625" style="2" customWidth="1"/>
    <col min="10243" max="10244" width="13" style="2" customWidth="1"/>
    <col min="10245" max="10245" width="0" style="2" hidden="1" customWidth="1"/>
    <col min="10246" max="10247" width="9.33203125" style="2"/>
    <col min="10248" max="10248" width="15.83203125" style="2" customWidth="1"/>
    <col min="10249" max="10487" width="9.33203125" style="2"/>
    <col min="10488" max="10488" width="5" style="2" customWidth="1"/>
    <col min="10489" max="10489" width="9.33203125" style="2"/>
    <col min="10490" max="10490" width="21.6640625" style="2" customWidth="1"/>
    <col min="10491" max="10491" width="13.5" style="2" customWidth="1"/>
    <col min="10492" max="10492" width="10.5" style="2" customWidth="1"/>
    <col min="10493" max="10493" width="15.1640625" style="2" customWidth="1"/>
    <col min="10494" max="10494" width="3.6640625" style="2" customWidth="1"/>
    <col min="10495" max="10495" width="13.1640625" style="2" customWidth="1"/>
    <col min="10496" max="10496" width="3.83203125" style="2" customWidth="1"/>
    <col min="10497" max="10497" width="15" style="2" customWidth="1"/>
    <col min="10498" max="10498" width="3.6640625" style="2" customWidth="1"/>
    <col min="10499" max="10500" width="13" style="2" customWidth="1"/>
    <col min="10501" max="10501" width="0" style="2" hidden="1" customWidth="1"/>
    <col min="10502" max="10503" width="9.33203125" style="2"/>
    <col min="10504" max="10504" width="15.83203125" style="2" customWidth="1"/>
    <col min="10505" max="10743" width="9.33203125" style="2"/>
    <col min="10744" max="10744" width="5" style="2" customWidth="1"/>
    <col min="10745" max="10745" width="9.33203125" style="2"/>
    <col min="10746" max="10746" width="21.6640625" style="2" customWidth="1"/>
    <col min="10747" max="10747" width="13.5" style="2" customWidth="1"/>
    <col min="10748" max="10748" width="10.5" style="2" customWidth="1"/>
    <col min="10749" max="10749" width="15.1640625" style="2" customWidth="1"/>
    <col min="10750" max="10750" width="3.6640625" style="2" customWidth="1"/>
    <col min="10751" max="10751" width="13.1640625" style="2" customWidth="1"/>
    <col min="10752" max="10752" width="3.83203125" style="2" customWidth="1"/>
    <col min="10753" max="10753" width="15" style="2" customWidth="1"/>
    <col min="10754" max="10754" width="3.6640625" style="2" customWidth="1"/>
    <col min="10755" max="10756" width="13" style="2" customWidth="1"/>
    <col min="10757" max="10757" width="0" style="2" hidden="1" customWidth="1"/>
    <col min="10758" max="10759" width="9.33203125" style="2"/>
    <col min="10760" max="10760" width="15.83203125" style="2" customWidth="1"/>
    <col min="10761" max="10999" width="9.33203125" style="2"/>
    <col min="11000" max="11000" width="5" style="2" customWidth="1"/>
    <col min="11001" max="11001" width="9.33203125" style="2"/>
    <col min="11002" max="11002" width="21.6640625" style="2" customWidth="1"/>
    <col min="11003" max="11003" width="13.5" style="2" customWidth="1"/>
    <col min="11004" max="11004" width="10.5" style="2" customWidth="1"/>
    <col min="11005" max="11005" width="15.1640625" style="2" customWidth="1"/>
    <col min="11006" max="11006" width="3.6640625" style="2" customWidth="1"/>
    <col min="11007" max="11007" width="13.1640625" style="2" customWidth="1"/>
    <col min="11008" max="11008" width="3.83203125" style="2" customWidth="1"/>
    <col min="11009" max="11009" width="15" style="2" customWidth="1"/>
    <col min="11010" max="11010" width="3.6640625" style="2" customWidth="1"/>
    <col min="11011" max="11012" width="13" style="2" customWidth="1"/>
    <col min="11013" max="11013" width="0" style="2" hidden="1" customWidth="1"/>
    <col min="11014" max="11015" width="9.33203125" style="2"/>
    <col min="11016" max="11016" width="15.83203125" style="2" customWidth="1"/>
    <col min="11017" max="11255" width="9.33203125" style="2"/>
    <col min="11256" max="11256" width="5" style="2" customWidth="1"/>
    <col min="11257" max="11257" width="9.33203125" style="2"/>
    <col min="11258" max="11258" width="21.6640625" style="2" customWidth="1"/>
    <col min="11259" max="11259" width="13.5" style="2" customWidth="1"/>
    <col min="11260" max="11260" width="10.5" style="2" customWidth="1"/>
    <col min="11261" max="11261" width="15.1640625" style="2" customWidth="1"/>
    <col min="11262" max="11262" width="3.6640625" style="2" customWidth="1"/>
    <col min="11263" max="11263" width="13.1640625" style="2" customWidth="1"/>
    <col min="11264" max="11264" width="3.83203125" style="2" customWidth="1"/>
    <col min="11265" max="11265" width="15" style="2" customWidth="1"/>
    <col min="11266" max="11266" width="3.6640625" style="2" customWidth="1"/>
    <col min="11267" max="11268" width="13" style="2" customWidth="1"/>
    <col min="11269" max="11269" width="0" style="2" hidden="1" customWidth="1"/>
    <col min="11270" max="11271" width="9.33203125" style="2"/>
    <col min="11272" max="11272" width="15.83203125" style="2" customWidth="1"/>
    <col min="11273" max="11511" width="9.33203125" style="2"/>
    <col min="11512" max="11512" width="5" style="2" customWidth="1"/>
    <col min="11513" max="11513" width="9.33203125" style="2"/>
    <col min="11514" max="11514" width="21.6640625" style="2" customWidth="1"/>
    <col min="11515" max="11515" width="13.5" style="2" customWidth="1"/>
    <col min="11516" max="11516" width="10.5" style="2" customWidth="1"/>
    <col min="11517" max="11517" width="15.1640625" style="2" customWidth="1"/>
    <col min="11518" max="11518" width="3.6640625" style="2" customWidth="1"/>
    <col min="11519" max="11519" width="13.1640625" style="2" customWidth="1"/>
    <col min="11520" max="11520" width="3.83203125" style="2" customWidth="1"/>
    <col min="11521" max="11521" width="15" style="2" customWidth="1"/>
    <col min="11522" max="11522" width="3.6640625" style="2" customWidth="1"/>
    <col min="11523" max="11524" width="13" style="2" customWidth="1"/>
    <col min="11525" max="11525" width="0" style="2" hidden="1" customWidth="1"/>
    <col min="11526" max="11527" width="9.33203125" style="2"/>
    <col min="11528" max="11528" width="15.83203125" style="2" customWidth="1"/>
    <col min="11529" max="11767" width="9.33203125" style="2"/>
    <col min="11768" max="11768" width="5" style="2" customWidth="1"/>
    <col min="11769" max="11769" width="9.33203125" style="2"/>
    <col min="11770" max="11770" width="21.6640625" style="2" customWidth="1"/>
    <col min="11771" max="11771" width="13.5" style="2" customWidth="1"/>
    <col min="11772" max="11772" width="10.5" style="2" customWidth="1"/>
    <col min="11773" max="11773" width="15.1640625" style="2" customWidth="1"/>
    <col min="11774" max="11774" width="3.6640625" style="2" customWidth="1"/>
    <col min="11775" max="11775" width="13.1640625" style="2" customWidth="1"/>
    <col min="11776" max="11776" width="3.83203125" style="2" customWidth="1"/>
    <col min="11777" max="11777" width="15" style="2" customWidth="1"/>
    <col min="11778" max="11778" width="3.6640625" style="2" customWidth="1"/>
    <col min="11779" max="11780" width="13" style="2" customWidth="1"/>
    <col min="11781" max="11781" width="0" style="2" hidden="1" customWidth="1"/>
    <col min="11782" max="11783" width="9.33203125" style="2"/>
    <col min="11784" max="11784" width="15.83203125" style="2" customWidth="1"/>
    <col min="11785" max="12023" width="9.33203125" style="2"/>
    <col min="12024" max="12024" width="5" style="2" customWidth="1"/>
    <col min="12025" max="12025" width="9.33203125" style="2"/>
    <col min="12026" max="12026" width="21.6640625" style="2" customWidth="1"/>
    <col min="12027" max="12027" width="13.5" style="2" customWidth="1"/>
    <col min="12028" max="12028" width="10.5" style="2" customWidth="1"/>
    <col min="12029" max="12029" width="15.1640625" style="2" customWidth="1"/>
    <col min="12030" max="12030" width="3.6640625" style="2" customWidth="1"/>
    <col min="12031" max="12031" width="13.1640625" style="2" customWidth="1"/>
    <col min="12032" max="12032" width="3.83203125" style="2" customWidth="1"/>
    <col min="12033" max="12033" width="15" style="2" customWidth="1"/>
    <col min="12034" max="12034" width="3.6640625" style="2" customWidth="1"/>
    <col min="12035" max="12036" width="13" style="2" customWidth="1"/>
    <col min="12037" max="12037" width="0" style="2" hidden="1" customWidth="1"/>
    <col min="12038" max="12039" width="9.33203125" style="2"/>
    <col min="12040" max="12040" width="15.83203125" style="2" customWidth="1"/>
    <col min="12041" max="12279" width="9.33203125" style="2"/>
    <col min="12280" max="12280" width="5" style="2" customWidth="1"/>
    <col min="12281" max="12281" width="9.33203125" style="2"/>
    <col min="12282" max="12282" width="21.6640625" style="2" customWidth="1"/>
    <col min="12283" max="12283" width="13.5" style="2" customWidth="1"/>
    <col min="12284" max="12284" width="10.5" style="2" customWidth="1"/>
    <col min="12285" max="12285" width="15.1640625" style="2" customWidth="1"/>
    <col min="12286" max="12286" width="3.6640625" style="2" customWidth="1"/>
    <col min="12287" max="12287" width="13.1640625" style="2" customWidth="1"/>
    <col min="12288" max="12288" width="3.83203125" style="2" customWidth="1"/>
    <col min="12289" max="12289" width="15" style="2" customWidth="1"/>
    <col min="12290" max="12290" width="3.6640625" style="2" customWidth="1"/>
    <col min="12291" max="12292" width="13" style="2" customWidth="1"/>
    <col min="12293" max="12293" width="0" style="2" hidden="1" customWidth="1"/>
    <col min="12294" max="12295" width="9.33203125" style="2"/>
    <col min="12296" max="12296" width="15.83203125" style="2" customWidth="1"/>
    <col min="12297" max="12535" width="9.33203125" style="2"/>
    <col min="12536" max="12536" width="5" style="2" customWidth="1"/>
    <col min="12537" max="12537" width="9.33203125" style="2"/>
    <col min="12538" max="12538" width="21.6640625" style="2" customWidth="1"/>
    <col min="12539" max="12539" width="13.5" style="2" customWidth="1"/>
    <col min="12540" max="12540" width="10.5" style="2" customWidth="1"/>
    <col min="12541" max="12541" width="15.1640625" style="2" customWidth="1"/>
    <col min="12542" max="12542" width="3.6640625" style="2" customWidth="1"/>
    <col min="12543" max="12543" width="13.1640625" style="2" customWidth="1"/>
    <col min="12544" max="12544" width="3.83203125" style="2" customWidth="1"/>
    <col min="12545" max="12545" width="15" style="2" customWidth="1"/>
    <col min="12546" max="12546" width="3.6640625" style="2" customWidth="1"/>
    <col min="12547" max="12548" width="13" style="2" customWidth="1"/>
    <col min="12549" max="12549" width="0" style="2" hidden="1" customWidth="1"/>
    <col min="12550" max="12551" width="9.33203125" style="2"/>
    <col min="12552" max="12552" width="15.83203125" style="2" customWidth="1"/>
    <col min="12553" max="12791" width="9.33203125" style="2"/>
    <col min="12792" max="12792" width="5" style="2" customWidth="1"/>
    <col min="12793" max="12793" width="9.33203125" style="2"/>
    <col min="12794" max="12794" width="21.6640625" style="2" customWidth="1"/>
    <col min="12795" max="12795" width="13.5" style="2" customWidth="1"/>
    <col min="12796" max="12796" width="10.5" style="2" customWidth="1"/>
    <col min="12797" max="12797" width="15.1640625" style="2" customWidth="1"/>
    <col min="12798" max="12798" width="3.6640625" style="2" customWidth="1"/>
    <col min="12799" max="12799" width="13.1640625" style="2" customWidth="1"/>
    <col min="12800" max="12800" width="3.83203125" style="2" customWidth="1"/>
    <col min="12801" max="12801" width="15" style="2" customWidth="1"/>
    <col min="12802" max="12802" width="3.6640625" style="2" customWidth="1"/>
    <col min="12803" max="12804" width="13" style="2" customWidth="1"/>
    <col min="12805" max="12805" width="0" style="2" hidden="1" customWidth="1"/>
    <col min="12806" max="12807" width="9.33203125" style="2"/>
    <col min="12808" max="12808" width="15.83203125" style="2" customWidth="1"/>
    <col min="12809" max="13047" width="9.33203125" style="2"/>
    <col min="13048" max="13048" width="5" style="2" customWidth="1"/>
    <col min="13049" max="13049" width="9.33203125" style="2"/>
    <col min="13050" max="13050" width="21.6640625" style="2" customWidth="1"/>
    <col min="13051" max="13051" width="13.5" style="2" customWidth="1"/>
    <col min="13052" max="13052" width="10.5" style="2" customWidth="1"/>
    <col min="13053" max="13053" width="15.1640625" style="2" customWidth="1"/>
    <col min="13054" max="13054" width="3.6640625" style="2" customWidth="1"/>
    <col min="13055" max="13055" width="13.1640625" style="2" customWidth="1"/>
    <col min="13056" max="13056" width="3.83203125" style="2" customWidth="1"/>
    <col min="13057" max="13057" width="15" style="2" customWidth="1"/>
    <col min="13058" max="13058" width="3.6640625" style="2" customWidth="1"/>
    <col min="13059" max="13060" width="13" style="2" customWidth="1"/>
    <col min="13061" max="13061" width="0" style="2" hidden="1" customWidth="1"/>
    <col min="13062" max="13063" width="9.33203125" style="2"/>
    <col min="13064" max="13064" width="15.83203125" style="2" customWidth="1"/>
    <col min="13065" max="13303" width="9.33203125" style="2"/>
    <col min="13304" max="13304" width="5" style="2" customWidth="1"/>
    <col min="13305" max="13305" width="9.33203125" style="2"/>
    <col min="13306" max="13306" width="21.6640625" style="2" customWidth="1"/>
    <col min="13307" max="13307" width="13.5" style="2" customWidth="1"/>
    <col min="13308" max="13308" width="10.5" style="2" customWidth="1"/>
    <col min="13309" max="13309" width="15.1640625" style="2" customWidth="1"/>
    <col min="13310" max="13310" width="3.6640625" style="2" customWidth="1"/>
    <col min="13311" max="13311" width="13.1640625" style="2" customWidth="1"/>
    <col min="13312" max="13312" width="3.83203125" style="2" customWidth="1"/>
    <col min="13313" max="13313" width="15" style="2" customWidth="1"/>
    <col min="13314" max="13314" width="3.6640625" style="2" customWidth="1"/>
    <col min="13315" max="13316" width="13" style="2" customWidth="1"/>
    <col min="13317" max="13317" width="0" style="2" hidden="1" customWidth="1"/>
    <col min="13318" max="13319" width="9.33203125" style="2"/>
    <col min="13320" max="13320" width="15.83203125" style="2" customWidth="1"/>
    <col min="13321" max="13559" width="9.33203125" style="2"/>
    <col min="13560" max="13560" width="5" style="2" customWidth="1"/>
    <col min="13561" max="13561" width="9.33203125" style="2"/>
    <col min="13562" max="13562" width="21.6640625" style="2" customWidth="1"/>
    <col min="13563" max="13563" width="13.5" style="2" customWidth="1"/>
    <col min="13564" max="13564" width="10.5" style="2" customWidth="1"/>
    <col min="13565" max="13565" width="15.1640625" style="2" customWidth="1"/>
    <col min="13566" max="13566" width="3.6640625" style="2" customWidth="1"/>
    <col min="13567" max="13567" width="13.1640625" style="2" customWidth="1"/>
    <col min="13568" max="13568" width="3.83203125" style="2" customWidth="1"/>
    <col min="13569" max="13569" width="15" style="2" customWidth="1"/>
    <col min="13570" max="13570" width="3.6640625" style="2" customWidth="1"/>
    <col min="13571" max="13572" width="13" style="2" customWidth="1"/>
    <col min="13573" max="13573" width="0" style="2" hidden="1" customWidth="1"/>
    <col min="13574" max="13575" width="9.33203125" style="2"/>
    <col min="13576" max="13576" width="15.83203125" style="2" customWidth="1"/>
    <col min="13577" max="13815" width="9.33203125" style="2"/>
    <col min="13816" max="13816" width="5" style="2" customWidth="1"/>
    <col min="13817" max="13817" width="9.33203125" style="2"/>
    <col min="13818" max="13818" width="21.6640625" style="2" customWidth="1"/>
    <col min="13819" max="13819" width="13.5" style="2" customWidth="1"/>
    <col min="13820" max="13820" width="10.5" style="2" customWidth="1"/>
    <col min="13821" max="13821" width="15.1640625" style="2" customWidth="1"/>
    <col min="13822" max="13822" width="3.6640625" style="2" customWidth="1"/>
    <col min="13823" max="13823" width="13.1640625" style="2" customWidth="1"/>
    <col min="13824" max="13824" width="3.83203125" style="2" customWidth="1"/>
    <col min="13825" max="13825" width="15" style="2" customWidth="1"/>
    <col min="13826" max="13826" width="3.6640625" style="2" customWidth="1"/>
    <col min="13827" max="13828" width="13" style="2" customWidth="1"/>
    <col min="13829" max="13829" width="0" style="2" hidden="1" customWidth="1"/>
    <col min="13830" max="13831" width="9.33203125" style="2"/>
    <col min="13832" max="13832" width="15.83203125" style="2" customWidth="1"/>
    <col min="13833" max="14071" width="9.33203125" style="2"/>
    <col min="14072" max="14072" width="5" style="2" customWidth="1"/>
    <col min="14073" max="14073" width="9.33203125" style="2"/>
    <col min="14074" max="14074" width="21.6640625" style="2" customWidth="1"/>
    <col min="14075" max="14075" width="13.5" style="2" customWidth="1"/>
    <col min="14076" max="14076" width="10.5" style="2" customWidth="1"/>
    <col min="14077" max="14077" width="15.1640625" style="2" customWidth="1"/>
    <col min="14078" max="14078" width="3.6640625" style="2" customWidth="1"/>
    <col min="14079" max="14079" width="13.1640625" style="2" customWidth="1"/>
    <col min="14080" max="14080" width="3.83203125" style="2" customWidth="1"/>
    <col min="14081" max="14081" width="15" style="2" customWidth="1"/>
    <col min="14082" max="14082" width="3.6640625" style="2" customWidth="1"/>
    <col min="14083" max="14084" width="13" style="2" customWidth="1"/>
    <col min="14085" max="14085" width="0" style="2" hidden="1" customWidth="1"/>
    <col min="14086" max="14087" width="9.33203125" style="2"/>
    <col min="14088" max="14088" width="15.83203125" style="2" customWidth="1"/>
    <col min="14089" max="14327" width="9.33203125" style="2"/>
    <col min="14328" max="14328" width="5" style="2" customWidth="1"/>
    <col min="14329" max="14329" width="9.33203125" style="2"/>
    <col min="14330" max="14330" width="21.6640625" style="2" customWidth="1"/>
    <col min="14331" max="14331" width="13.5" style="2" customWidth="1"/>
    <col min="14332" max="14332" width="10.5" style="2" customWidth="1"/>
    <col min="14333" max="14333" width="15.1640625" style="2" customWidth="1"/>
    <col min="14334" max="14334" width="3.6640625" style="2" customWidth="1"/>
    <col min="14335" max="14335" width="13.1640625" style="2" customWidth="1"/>
    <col min="14336" max="14336" width="3.83203125" style="2" customWidth="1"/>
    <col min="14337" max="14337" width="15" style="2" customWidth="1"/>
    <col min="14338" max="14338" width="3.6640625" style="2" customWidth="1"/>
    <col min="14339" max="14340" width="13" style="2" customWidth="1"/>
    <col min="14341" max="14341" width="0" style="2" hidden="1" customWidth="1"/>
    <col min="14342" max="14343" width="9.33203125" style="2"/>
    <col min="14344" max="14344" width="15.83203125" style="2" customWidth="1"/>
    <col min="14345" max="14583" width="9.33203125" style="2"/>
    <col min="14584" max="14584" width="5" style="2" customWidth="1"/>
    <col min="14585" max="14585" width="9.33203125" style="2"/>
    <col min="14586" max="14586" width="21.6640625" style="2" customWidth="1"/>
    <col min="14587" max="14587" width="13.5" style="2" customWidth="1"/>
    <col min="14588" max="14588" width="10.5" style="2" customWidth="1"/>
    <col min="14589" max="14589" width="15.1640625" style="2" customWidth="1"/>
    <col min="14590" max="14590" width="3.6640625" style="2" customWidth="1"/>
    <col min="14591" max="14591" width="13.1640625" style="2" customWidth="1"/>
    <col min="14592" max="14592" width="3.83203125" style="2" customWidth="1"/>
    <col min="14593" max="14593" width="15" style="2" customWidth="1"/>
    <col min="14594" max="14594" width="3.6640625" style="2" customWidth="1"/>
    <col min="14595" max="14596" width="13" style="2" customWidth="1"/>
    <col min="14597" max="14597" width="0" style="2" hidden="1" customWidth="1"/>
    <col min="14598" max="14599" width="9.33203125" style="2"/>
    <col min="14600" max="14600" width="15.83203125" style="2" customWidth="1"/>
    <col min="14601" max="14839" width="9.33203125" style="2"/>
    <col min="14840" max="14840" width="5" style="2" customWidth="1"/>
    <col min="14841" max="14841" width="9.33203125" style="2"/>
    <col min="14842" max="14842" width="21.6640625" style="2" customWidth="1"/>
    <col min="14843" max="14843" width="13.5" style="2" customWidth="1"/>
    <col min="14844" max="14844" width="10.5" style="2" customWidth="1"/>
    <col min="14845" max="14845" width="15.1640625" style="2" customWidth="1"/>
    <col min="14846" max="14846" width="3.6640625" style="2" customWidth="1"/>
    <col min="14847" max="14847" width="13.1640625" style="2" customWidth="1"/>
    <col min="14848" max="14848" width="3.83203125" style="2" customWidth="1"/>
    <col min="14849" max="14849" width="15" style="2" customWidth="1"/>
    <col min="14850" max="14850" width="3.6640625" style="2" customWidth="1"/>
    <col min="14851" max="14852" width="13" style="2" customWidth="1"/>
    <col min="14853" max="14853" width="0" style="2" hidden="1" customWidth="1"/>
    <col min="14854" max="14855" width="9.33203125" style="2"/>
    <col min="14856" max="14856" width="15.83203125" style="2" customWidth="1"/>
    <col min="14857" max="15095" width="9.33203125" style="2"/>
    <col min="15096" max="15096" width="5" style="2" customWidth="1"/>
    <col min="15097" max="15097" width="9.33203125" style="2"/>
    <col min="15098" max="15098" width="21.6640625" style="2" customWidth="1"/>
    <col min="15099" max="15099" width="13.5" style="2" customWidth="1"/>
    <col min="15100" max="15100" width="10.5" style="2" customWidth="1"/>
    <col min="15101" max="15101" width="15.1640625" style="2" customWidth="1"/>
    <col min="15102" max="15102" width="3.6640625" style="2" customWidth="1"/>
    <col min="15103" max="15103" width="13.1640625" style="2" customWidth="1"/>
    <col min="15104" max="15104" width="3.83203125" style="2" customWidth="1"/>
    <col min="15105" max="15105" width="15" style="2" customWidth="1"/>
    <col min="15106" max="15106" width="3.6640625" style="2" customWidth="1"/>
    <col min="15107" max="15108" width="13" style="2" customWidth="1"/>
    <col min="15109" max="15109" width="0" style="2" hidden="1" customWidth="1"/>
    <col min="15110" max="15111" width="9.33203125" style="2"/>
    <col min="15112" max="15112" width="15.83203125" style="2" customWidth="1"/>
    <col min="15113" max="15351" width="9.33203125" style="2"/>
    <col min="15352" max="15352" width="5" style="2" customWidth="1"/>
    <col min="15353" max="15353" width="9.33203125" style="2"/>
    <col min="15354" max="15354" width="21.6640625" style="2" customWidth="1"/>
    <col min="15355" max="15355" width="13.5" style="2" customWidth="1"/>
    <col min="15356" max="15356" width="10.5" style="2" customWidth="1"/>
    <col min="15357" max="15357" width="15.1640625" style="2" customWidth="1"/>
    <col min="15358" max="15358" width="3.6640625" style="2" customWidth="1"/>
    <col min="15359" max="15359" width="13.1640625" style="2" customWidth="1"/>
    <col min="15360" max="15360" width="3.83203125" style="2" customWidth="1"/>
    <col min="15361" max="15361" width="15" style="2" customWidth="1"/>
    <col min="15362" max="15362" width="3.6640625" style="2" customWidth="1"/>
    <col min="15363" max="15364" width="13" style="2" customWidth="1"/>
    <col min="15365" max="15365" width="0" style="2" hidden="1" customWidth="1"/>
    <col min="15366" max="15367" width="9.33203125" style="2"/>
    <col min="15368" max="15368" width="15.83203125" style="2" customWidth="1"/>
    <col min="15369" max="15607" width="9.33203125" style="2"/>
    <col min="15608" max="15608" width="5" style="2" customWidth="1"/>
    <col min="15609" max="15609" width="9.33203125" style="2"/>
    <col min="15610" max="15610" width="21.6640625" style="2" customWidth="1"/>
    <col min="15611" max="15611" width="13.5" style="2" customWidth="1"/>
    <col min="15612" max="15612" width="10.5" style="2" customWidth="1"/>
    <col min="15613" max="15613" width="15.1640625" style="2" customWidth="1"/>
    <col min="15614" max="15614" width="3.6640625" style="2" customWidth="1"/>
    <col min="15615" max="15615" width="13.1640625" style="2" customWidth="1"/>
    <col min="15616" max="15616" width="3.83203125" style="2" customWidth="1"/>
    <col min="15617" max="15617" width="15" style="2" customWidth="1"/>
    <col min="15618" max="15618" width="3.6640625" style="2" customWidth="1"/>
    <col min="15619" max="15620" width="13" style="2" customWidth="1"/>
    <col min="15621" max="15621" width="0" style="2" hidden="1" customWidth="1"/>
    <col min="15622" max="15623" width="9.33203125" style="2"/>
    <col min="15624" max="15624" width="15.83203125" style="2" customWidth="1"/>
    <col min="15625" max="15863" width="9.33203125" style="2"/>
    <col min="15864" max="15864" width="5" style="2" customWidth="1"/>
    <col min="15865" max="15865" width="9.33203125" style="2"/>
    <col min="15866" max="15866" width="21.6640625" style="2" customWidth="1"/>
    <col min="15867" max="15867" width="13.5" style="2" customWidth="1"/>
    <col min="15868" max="15868" width="10.5" style="2" customWidth="1"/>
    <col min="15869" max="15869" width="15.1640625" style="2" customWidth="1"/>
    <col min="15870" max="15870" width="3.6640625" style="2" customWidth="1"/>
    <col min="15871" max="15871" width="13.1640625" style="2" customWidth="1"/>
    <col min="15872" max="15872" width="3.83203125" style="2" customWidth="1"/>
    <col min="15873" max="15873" width="15" style="2" customWidth="1"/>
    <col min="15874" max="15874" width="3.6640625" style="2" customWidth="1"/>
    <col min="15875" max="15876" width="13" style="2" customWidth="1"/>
    <col min="15877" max="15877" width="0" style="2" hidden="1" customWidth="1"/>
    <col min="15878" max="15879" width="9.33203125" style="2"/>
    <col min="15880" max="15880" width="15.83203125" style="2" customWidth="1"/>
    <col min="15881" max="16119" width="9.33203125" style="2"/>
    <col min="16120" max="16120" width="5" style="2" customWidth="1"/>
    <col min="16121" max="16121" width="9.33203125" style="2"/>
    <col min="16122" max="16122" width="21.6640625" style="2" customWidth="1"/>
    <col min="16123" max="16123" width="13.5" style="2" customWidth="1"/>
    <col min="16124" max="16124" width="10.5" style="2" customWidth="1"/>
    <col min="16125" max="16125" width="15.1640625" style="2" customWidth="1"/>
    <col min="16126" max="16126" width="3.6640625" style="2" customWidth="1"/>
    <col min="16127" max="16127" width="13.1640625" style="2" customWidth="1"/>
    <col min="16128" max="16128" width="3.83203125" style="2" customWidth="1"/>
    <col min="16129" max="16129" width="15" style="2" customWidth="1"/>
    <col min="16130" max="16130" width="3.6640625" style="2" customWidth="1"/>
    <col min="16131" max="16132" width="13" style="2" customWidth="1"/>
    <col min="16133" max="16133" width="0" style="2" hidden="1" customWidth="1"/>
    <col min="16134" max="16135" width="9.33203125" style="2"/>
    <col min="16136" max="16136" width="15.83203125" style="2" customWidth="1"/>
    <col min="16137" max="16384" width="9.33203125" style="2"/>
  </cols>
  <sheetData>
    <row r="1" spans="1:9" x14ac:dyDescent="0.25">
      <c r="C1" s="18"/>
      <c r="F1" s="2"/>
    </row>
    <row r="2" spans="1:9" x14ac:dyDescent="0.25">
      <c r="A2" s="18"/>
      <c r="B2" s="18"/>
      <c r="F2" s="19"/>
    </row>
    <row r="3" spans="1:9" x14ac:dyDescent="0.25">
      <c r="A3" s="18"/>
      <c r="B3" s="18"/>
      <c r="F3" s="19"/>
    </row>
    <row r="4" spans="1:9" x14ac:dyDescent="0.25">
      <c r="D4" s="20" t="s">
        <v>5</v>
      </c>
      <c r="E4" s="21"/>
      <c r="F4" s="22"/>
    </row>
    <row r="5" spans="1:9" x14ac:dyDescent="0.25">
      <c r="D5" s="23" t="s">
        <v>101</v>
      </c>
      <c r="E5" s="21"/>
      <c r="F5" s="22"/>
    </row>
    <row r="6" spans="1:9" x14ac:dyDescent="0.25">
      <c r="D6" s="20" t="s">
        <v>6</v>
      </c>
      <c r="E6" s="21"/>
      <c r="F6" s="22"/>
    </row>
    <row r="8" spans="1:9" x14ac:dyDescent="0.25">
      <c r="A8" s="6"/>
      <c r="B8" s="7"/>
      <c r="C8" s="4"/>
      <c r="D8" s="5"/>
      <c r="E8" s="7"/>
      <c r="F8" s="82"/>
    </row>
    <row r="9" spans="1:9" x14ac:dyDescent="0.25">
      <c r="A9" s="25" t="s">
        <v>8</v>
      </c>
      <c r="B9" s="77"/>
      <c r="C9" s="9"/>
      <c r="D9" s="26"/>
      <c r="E9" s="76" t="s">
        <v>9</v>
      </c>
      <c r="F9" s="83" t="s">
        <v>7</v>
      </c>
    </row>
    <row r="10" spans="1:9" x14ac:dyDescent="0.25">
      <c r="A10" s="25" t="s">
        <v>10</v>
      </c>
      <c r="B10" s="77"/>
      <c r="C10" s="95" t="s">
        <v>0</v>
      </c>
      <c r="D10" s="29"/>
      <c r="E10" s="76" t="s">
        <v>11</v>
      </c>
      <c r="F10" s="83" t="s">
        <v>12</v>
      </c>
    </row>
    <row r="11" spans="1:9" x14ac:dyDescent="0.25">
      <c r="A11" s="16"/>
      <c r="B11" s="75"/>
      <c r="C11" s="95" t="s">
        <v>13</v>
      </c>
      <c r="D11" s="29"/>
      <c r="E11" s="76" t="s">
        <v>14</v>
      </c>
      <c r="F11" s="84" t="s">
        <v>15</v>
      </c>
    </row>
    <row r="12" spans="1:9" x14ac:dyDescent="0.25">
      <c r="A12" s="13"/>
      <c r="B12" s="3"/>
      <c r="C12" s="41" t="s">
        <v>20</v>
      </c>
      <c r="D12" s="14"/>
      <c r="E12" s="3"/>
      <c r="F12" s="80"/>
    </row>
    <row r="13" spans="1:9" x14ac:dyDescent="0.25">
      <c r="A13" s="6"/>
      <c r="B13" s="6"/>
      <c r="C13" s="96"/>
      <c r="D13" s="5"/>
      <c r="E13" s="6"/>
      <c r="F13" s="82"/>
    </row>
    <row r="14" spans="1:9" x14ac:dyDescent="0.25">
      <c r="A14" s="16"/>
      <c r="B14" s="16"/>
      <c r="C14" s="39"/>
      <c r="D14" s="33"/>
      <c r="E14" s="28"/>
      <c r="F14" s="85"/>
    </row>
    <row r="15" spans="1:9" x14ac:dyDescent="0.25">
      <c r="A15" s="28">
        <v>1</v>
      </c>
      <c r="B15" s="28"/>
      <c r="C15" s="148" t="s">
        <v>68</v>
      </c>
      <c r="D15" s="149"/>
      <c r="E15" s="28" t="s">
        <v>3</v>
      </c>
      <c r="F15" s="85">
        <v>8.3269999999999997E-2</v>
      </c>
      <c r="I15" s="128"/>
    </row>
    <row r="16" spans="1:9" x14ac:dyDescent="0.25">
      <c r="A16" s="28">
        <v>2</v>
      </c>
      <c r="B16" s="28"/>
      <c r="C16" s="148" t="s">
        <v>69</v>
      </c>
      <c r="D16" s="149"/>
      <c r="E16" s="28" t="s">
        <v>4</v>
      </c>
      <c r="F16" s="85">
        <v>3.1379999999999998E-2</v>
      </c>
    </row>
    <row r="17" spans="1:9" x14ac:dyDescent="0.25">
      <c r="A17" s="28">
        <v>3</v>
      </c>
      <c r="B17" s="28"/>
      <c r="C17" s="148" t="s">
        <v>71</v>
      </c>
      <c r="D17" s="149"/>
      <c r="E17" s="28" t="s">
        <v>24</v>
      </c>
      <c r="F17" s="85"/>
    </row>
    <row r="18" spans="1:9" x14ac:dyDescent="0.25">
      <c r="A18" s="28">
        <v>4</v>
      </c>
      <c r="B18" s="28"/>
      <c r="C18" s="146" t="s">
        <v>79</v>
      </c>
      <c r="D18" s="147"/>
      <c r="E18" s="28"/>
      <c r="F18" s="85">
        <v>3.7659999999999999E-2</v>
      </c>
    </row>
    <row r="19" spans="1:9" x14ac:dyDescent="0.25">
      <c r="A19" s="28">
        <v>5</v>
      </c>
      <c r="B19" s="28"/>
      <c r="C19" s="146" t="s">
        <v>87</v>
      </c>
      <c r="D19" s="147"/>
      <c r="E19" s="28"/>
      <c r="F19" s="85">
        <v>3.1179999999999999E-2</v>
      </c>
    </row>
    <row r="20" spans="1:9" x14ac:dyDescent="0.25">
      <c r="A20" s="28">
        <v>6</v>
      </c>
      <c r="B20" s="28"/>
      <c r="C20" s="146" t="s">
        <v>86</v>
      </c>
      <c r="D20" s="147"/>
      <c r="E20" s="28"/>
      <c r="F20" s="85">
        <v>3.0200000000000001E-2</v>
      </c>
    </row>
    <row r="21" spans="1:9" x14ac:dyDescent="0.25">
      <c r="A21" s="28">
        <v>7</v>
      </c>
      <c r="B21" s="28"/>
      <c r="C21" s="148" t="s">
        <v>70</v>
      </c>
      <c r="D21" s="149"/>
      <c r="E21" s="28" t="s">
        <v>26</v>
      </c>
      <c r="F21" s="85"/>
    </row>
    <row r="22" spans="1:9" x14ac:dyDescent="0.25">
      <c r="A22" s="28">
        <v>8</v>
      </c>
      <c r="B22" s="28"/>
      <c r="C22" s="146" t="s">
        <v>85</v>
      </c>
      <c r="D22" s="147"/>
      <c r="E22" s="28"/>
      <c r="F22" s="85">
        <v>3.5589999999999997E-2</v>
      </c>
    </row>
    <row r="23" spans="1:9" x14ac:dyDescent="0.25">
      <c r="A23" s="28">
        <v>9</v>
      </c>
      <c r="B23" s="28"/>
      <c r="C23" s="146" t="s">
        <v>84</v>
      </c>
      <c r="D23" s="147"/>
      <c r="E23" s="28"/>
      <c r="F23" s="85">
        <v>2.792E-2</v>
      </c>
    </row>
    <row r="24" spans="1:9" x14ac:dyDescent="0.25">
      <c r="A24" s="28">
        <v>10</v>
      </c>
      <c r="B24" s="28"/>
      <c r="C24" s="146" t="s">
        <v>80</v>
      </c>
      <c r="D24" s="147"/>
      <c r="E24" s="28"/>
      <c r="F24" s="85">
        <v>8.94E-3</v>
      </c>
    </row>
    <row r="25" spans="1:9" x14ac:dyDescent="0.25">
      <c r="A25" s="28">
        <v>11</v>
      </c>
      <c r="B25" s="28"/>
      <c r="C25" s="148" t="s">
        <v>81</v>
      </c>
      <c r="D25" s="149"/>
      <c r="E25" s="28" t="s">
        <v>28</v>
      </c>
      <c r="F25" s="97"/>
    </row>
    <row r="26" spans="1:9" x14ac:dyDescent="0.25">
      <c r="A26" s="28">
        <v>12</v>
      </c>
      <c r="B26" s="28"/>
      <c r="C26" s="146" t="s">
        <v>82</v>
      </c>
      <c r="D26" s="147"/>
      <c r="E26" s="28"/>
      <c r="F26" s="85">
        <v>3.6979999999999999E-2</v>
      </c>
    </row>
    <row r="27" spans="1:9" x14ac:dyDescent="0.25">
      <c r="A27" s="30">
        <v>13</v>
      </c>
      <c r="B27" s="30"/>
      <c r="C27" s="150" t="s">
        <v>83</v>
      </c>
      <c r="D27" s="151"/>
      <c r="E27" s="30"/>
      <c r="F27" s="86">
        <v>1.3849999999999999E-2</v>
      </c>
    </row>
    <row r="28" spans="1:9" x14ac:dyDescent="0.25">
      <c r="A28" s="38"/>
      <c r="B28" s="94"/>
      <c r="C28" s="36" t="s">
        <v>29</v>
      </c>
      <c r="D28" s="12"/>
      <c r="E28" s="12"/>
      <c r="F28" s="37"/>
    </row>
    <row r="29" spans="1:9" x14ac:dyDescent="0.25">
      <c r="A29" s="24">
        <v>14</v>
      </c>
      <c r="B29" s="24"/>
      <c r="C29" s="152" t="s">
        <v>72</v>
      </c>
      <c r="D29" s="153"/>
      <c r="E29" s="98">
        <v>663</v>
      </c>
      <c r="F29" s="40"/>
    </row>
    <row r="30" spans="1:9" x14ac:dyDescent="0.25">
      <c r="A30" s="28">
        <v>15</v>
      </c>
      <c r="B30" s="28"/>
      <c r="C30" s="146" t="s">
        <v>88</v>
      </c>
      <c r="D30" s="147"/>
      <c r="E30" s="17"/>
      <c r="F30" s="85">
        <v>8.8500000000000002E-3</v>
      </c>
    </row>
    <row r="31" spans="1:9" x14ac:dyDescent="0.25">
      <c r="A31" s="28">
        <v>16</v>
      </c>
      <c r="B31" s="16"/>
      <c r="C31" s="146" t="s">
        <v>89</v>
      </c>
      <c r="D31" s="147"/>
      <c r="E31" s="9"/>
      <c r="F31" s="85">
        <v>3.5899999999999999E-3</v>
      </c>
    </row>
    <row r="32" spans="1:9" x14ac:dyDescent="0.25">
      <c r="A32" s="28">
        <v>17</v>
      </c>
      <c r="B32" s="16"/>
      <c r="C32" s="146" t="s">
        <v>89</v>
      </c>
      <c r="D32" s="147"/>
      <c r="E32" s="9"/>
      <c r="F32" s="85">
        <v>2.4099999999999998E-3</v>
      </c>
      <c r="H32" s="46"/>
      <c r="I32" s="47"/>
    </row>
    <row r="33" spans="1:6" x14ac:dyDescent="0.25">
      <c r="A33" s="30">
        <v>18</v>
      </c>
      <c r="B33" s="99"/>
      <c r="C33" s="150" t="s">
        <v>90</v>
      </c>
      <c r="D33" s="151"/>
      <c r="E33" s="10"/>
      <c r="F33" s="86">
        <v>1.4499999999999999E-3</v>
      </c>
    </row>
  </sheetData>
  <mergeCells count="18">
    <mergeCell ref="C27:D27"/>
    <mergeCell ref="C29:D29"/>
    <mergeCell ref="C32:D32"/>
    <mergeCell ref="C30:D30"/>
    <mergeCell ref="C33:D33"/>
    <mergeCell ref="C31:D31"/>
    <mergeCell ref="C15:D15"/>
    <mergeCell ref="C16:D16"/>
    <mergeCell ref="C17:D17"/>
    <mergeCell ref="C21:D21"/>
    <mergeCell ref="C25:D25"/>
    <mergeCell ref="C26:D26"/>
    <mergeCell ref="C18:D18"/>
    <mergeCell ref="C19:D19"/>
    <mergeCell ref="C20:D20"/>
    <mergeCell ref="C22:D22"/>
    <mergeCell ref="C23:D23"/>
    <mergeCell ref="C24:D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4F624-9608-4096-B9E0-4577EBFFE64C}">
  <sheetPr>
    <pageSetUpPr fitToPage="1"/>
  </sheetPr>
  <dimension ref="A1:L45"/>
  <sheetViews>
    <sheetView view="pageBreakPreview" zoomScaleNormal="100" zoomScaleSheetLayoutView="100" workbookViewId="0">
      <selection activeCell="O14" sqref="O14"/>
    </sheetView>
  </sheetViews>
  <sheetFormatPr defaultColWidth="12" defaultRowHeight="15.75" x14ac:dyDescent="0.25"/>
  <cols>
    <col min="1" max="1" width="7" style="48" customWidth="1"/>
    <col min="2" max="2" width="2.33203125" style="48" customWidth="1"/>
    <col min="3" max="3" width="40.33203125" style="102" bestFit="1" customWidth="1"/>
    <col min="4" max="4" width="13.83203125" style="102" bestFit="1" customWidth="1"/>
    <col min="5" max="5" width="16.83203125" style="102" bestFit="1" customWidth="1"/>
    <col min="6" max="6" width="18" style="102" bestFit="1" customWidth="1"/>
    <col min="7" max="7" width="17.33203125" style="102" bestFit="1" customWidth="1"/>
    <col min="8" max="8" width="17.33203125" style="102" customWidth="1"/>
    <col min="9" max="10" width="21" style="102" bestFit="1" customWidth="1"/>
    <col min="11" max="11" width="15.6640625" style="102" bestFit="1" customWidth="1"/>
    <col min="12" max="12" width="21.5" style="102" bestFit="1" customWidth="1"/>
    <col min="13" max="253" width="12" style="48"/>
    <col min="254" max="254" width="7" style="48" customWidth="1"/>
    <col min="255" max="255" width="2.33203125" style="48" customWidth="1"/>
    <col min="256" max="257" width="12" style="48"/>
    <col min="258" max="258" width="6.5" style="48" customWidth="1"/>
    <col min="259" max="259" width="5.1640625" style="48" customWidth="1"/>
    <col min="260" max="260" width="12" style="48"/>
    <col min="261" max="261" width="5.1640625" style="48" customWidth="1"/>
    <col min="262" max="262" width="17.1640625" style="48" customWidth="1"/>
    <col min="263" max="263" width="4.5" style="48" customWidth="1"/>
    <col min="264" max="264" width="16.1640625" style="48" customWidth="1"/>
    <col min="265" max="265" width="4.83203125" style="48" customWidth="1"/>
    <col min="266" max="266" width="17.1640625" style="48" customWidth="1"/>
    <col min="267" max="267" width="4.1640625" style="48" customWidth="1"/>
    <col min="268" max="509" width="12" style="48"/>
    <col min="510" max="510" width="7" style="48" customWidth="1"/>
    <col min="511" max="511" width="2.33203125" style="48" customWidth="1"/>
    <col min="512" max="513" width="12" style="48"/>
    <col min="514" max="514" width="6.5" style="48" customWidth="1"/>
    <col min="515" max="515" width="5.1640625" style="48" customWidth="1"/>
    <col min="516" max="516" width="12" style="48"/>
    <col min="517" max="517" width="5.1640625" style="48" customWidth="1"/>
    <col min="518" max="518" width="17.1640625" style="48" customWidth="1"/>
    <col min="519" max="519" width="4.5" style="48" customWidth="1"/>
    <col min="520" max="520" width="16.1640625" style="48" customWidth="1"/>
    <col min="521" max="521" width="4.83203125" style="48" customWidth="1"/>
    <col min="522" max="522" width="17.1640625" style="48" customWidth="1"/>
    <col min="523" max="523" width="4.1640625" style="48" customWidth="1"/>
    <col min="524" max="765" width="12" style="48"/>
    <col min="766" max="766" width="7" style="48" customWidth="1"/>
    <col min="767" max="767" width="2.33203125" style="48" customWidth="1"/>
    <col min="768" max="769" width="12" style="48"/>
    <col min="770" max="770" width="6.5" style="48" customWidth="1"/>
    <col min="771" max="771" width="5.1640625" style="48" customWidth="1"/>
    <col min="772" max="772" width="12" style="48"/>
    <col min="773" max="773" width="5.1640625" style="48" customWidth="1"/>
    <col min="774" max="774" width="17.1640625" style="48" customWidth="1"/>
    <col min="775" max="775" width="4.5" style="48" customWidth="1"/>
    <col min="776" max="776" width="16.1640625" style="48" customWidth="1"/>
    <col min="777" max="777" width="4.83203125" style="48" customWidth="1"/>
    <col min="778" max="778" width="17.1640625" style="48" customWidth="1"/>
    <col min="779" max="779" width="4.1640625" style="48" customWidth="1"/>
    <col min="780" max="1021" width="12" style="48"/>
    <col min="1022" max="1022" width="7" style="48" customWidth="1"/>
    <col min="1023" max="1023" width="2.33203125" style="48" customWidth="1"/>
    <col min="1024" max="1025" width="12" style="48"/>
    <col min="1026" max="1026" width="6.5" style="48" customWidth="1"/>
    <col min="1027" max="1027" width="5.1640625" style="48" customWidth="1"/>
    <col min="1028" max="1028" width="12" style="48"/>
    <col min="1029" max="1029" width="5.1640625" style="48" customWidth="1"/>
    <col min="1030" max="1030" width="17.1640625" style="48" customWidth="1"/>
    <col min="1031" max="1031" width="4.5" style="48" customWidth="1"/>
    <col min="1032" max="1032" width="16.1640625" style="48" customWidth="1"/>
    <col min="1033" max="1033" width="4.83203125" style="48" customWidth="1"/>
    <col min="1034" max="1034" width="17.1640625" style="48" customWidth="1"/>
    <col min="1035" max="1035" width="4.1640625" style="48" customWidth="1"/>
    <col min="1036" max="1277" width="12" style="48"/>
    <col min="1278" max="1278" width="7" style="48" customWidth="1"/>
    <col min="1279" max="1279" width="2.33203125" style="48" customWidth="1"/>
    <col min="1280" max="1281" width="12" style="48"/>
    <col min="1282" max="1282" width="6.5" style="48" customWidth="1"/>
    <col min="1283" max="1283" width="5.1640625" style="48" customWidth="1"/>
    <col min="1284" max="1284" width="12" style="48"/>
    <col min="1285" max="1285" width="5.1640625" style="48" customWidth="1"/>
    <col min="1286" max="1286" width="17.1640625" style="48" customWidth="1"/>
    <col min="1287" max="1287" width="4.5" style="48" customWidth="1"/>
    <col min="1288" max="1288" width="16.1640625" style="48" customWidth="1"/>
    <col min="1289" max="1289" width="4.83203125" style="48" customWidth="1"/>
    <col min="1290" max="1290" width="17.1640625" style="48" customWidth="1"/>
    <col min="1291" max="1291" width="4.1640625" style="48" customWidth="1"/>
    <col min="1292" max="1533" width="12" style="48"/>
    <col min="1534" max="1534" width="7" style="48" customWidth="1"/>
    <col min="1535" max="1535" width="2.33203125" style="48" customWidth="1"/>
    <col min="1536" max="1537" width="12" style="48"/>
    <col min="1538" max="1538" width="6.5" style="48" customWidth="1"/>
    <col min="1539" max="1539" width="5.1640625" style="48" customWidth="1"/>
    <col min="1540" max="1540" width="12" style="48"/>
    <col min="1541" max="1541" width="5.1640625" style="48" customWidth="1"/>
    <col min="1542" max="1542" width="17.1640625" style="48" customWidth="1"/>
    <col min="1543" max="1543" width="4.5" style="48" customWidth="1"/>
    <col min="1544" max="1544" width="16.1640625" style="48" customWidth="1"/>
    <col min="1545" max="1545" width="4.83203125" style="48" customWidth="1"/>
    <col min="1546" max="1546" width="17.1640625" style="48" customWidth="1"/>
    <col min="1547" max="1547" width="4.1640625" style="48" customWidth="1"/>
    <col min="1548" max="1789" width="12" style="48"/>
    <col min="1790" max="1790" width="7" style="48" customWidth="1"/>
    <col min="1791" max="1791" width="2.33203125" style="48" customWidth="1"/>
    <col min="1792" max="1793" width="12" style="48"/>
    <col min="1794" max="1794" width="6.5" style="48" customWidth="1"/>
    <col min="1795" max="1795" width="5.1640625" style="48" customWidth="1"/>
    <col min="1796" max="1796" width="12" style="48"/>
    <col min="1797" max="1797" width="5.1640625" style="48" customWidth="1"/>
    <col min="1798" max="1798" width="17.1640625" style="48" customWidth="1"/>
    <col min="1799" max="1799" width="4.5" style="48" customWidth="1"/>
    <col min="1800" max="1800" width="16.1640625" style="48" customWidth="1"/>
    <col min="1801" max="1801" width="4.83203125" style="48" customWidth="1"/>
    <col min="1802" max="1802" width="17.1640625" style="48" customWidth="1"/>
    <col min="1803" max="1803" width="4.1640625" style="48" customWidth="1"/>
    <col min="1804" max="2045" width="12" style="48"/>
    <col min="2046" max="2046" width="7" style="48" customWidth="1"/>
    <col min="2047" max="2047" width="2.33203125" style="48" customWidth="1"/>
    <col min="2048" max="2049" width="12" style="48"/>
    <col min="2050" max="2050" width="6.5" style="48" customWidth="1"/>
    <col min="2051" max="2051" width="5.1640625" style="48" customWidth="1"/>
    <col min="2052" max="2052" width="12" style="48"/>
    <col min="2053" max="2053" width="5.1640625" style="48" customWidth="1"/>
    <col min="2054" max="2054" width="17.1640625" style="48" customWidth="1"/>
    <col min="2055" max="2055" width="4.5" style="48" customWidth="1"/>
    <col min="2056" max="2056" width="16.1640625" style="48" customWidth="1"/>
    <col min="2057" max="2057" width="4.83203125" style="48" customWidth="1"/>
    <col min="2058" max="2058" width="17.1640625" style="48" customWidth="1"/>
    <col min="2059" max="2059" width="4.1640625" style="48" customWidth="1"/>
    <col min="2060" max="2301" width="12" style="48"/>
    <col min="2302" max="2302" width="7" style="48" customWidth="1"/>
    <col min="2303" max="2303" width="2.33203125" style="48" customWidth="1"/>
    <col min="2304" max="2305" width="12" style="48"/>
    <col min="2306" max="2306" width="6.5" style="48" customWidth="1"/>
    <col min="2307" max="2307" width="5.1640625" style="48" customWidth="1"/>
    <col min="2308" max="2308" width="12" style="48"/>
    <col min="2309" max="2309" width="5.1640625" style="48" customWidth="1"/>
    <col min="2310" max="2310" width="17.1640625" style="48" customWidth="1"/>
    <col min="2311" max="2311" width="4.5" style="48" customWidth="1"/>
    <col min="2312" max="2312" width="16.1640625" style="48" customWidth="1"/>
    <col min="2313" max="2313" width="4.83203125" style="48" customWidth="1"/>
    <col min="2314" max="2314" width="17.1640625" style="48" customWidth="1"/>
    <col min="2315" max="2315" width="4.1640625" style="48" customWidth="1"/>
    <col min="2316" max="2557" width="12" style="48"/>
    <col min="2558" max="2558" width="7" style="48" customWidth="1"/>
    <col min="2559" max="2559" width="2.33203125" style="48" customWidth="1"/>
    <col min="2560" max="2561" width="12" style="48"/>
    <col min="2562" max="2562" width="6.5" style="48" customWidth="1"/>
    <col min="2563" max="2563" width="5.1640625" style="48" customWidth="1"/>
    <col min="2564" max="2564" width="12" style="48"/>
    <col min="2565" max="2565" width="5.1640625" style="48" customWidth="1"/>
    <col min="2566" max="2566" width="17.1640625" style="48" customWidth="1"/>
    <col min="2567" max="2567" width="4.5" style="48" customWidth="1"/>
    <col min="2568" max="2568" width="16.1640625" style="48" customWidth="1"/>
    <col min="2569" max="2569" width="4.83203125" style="48" customWidth="1"/>
    <col min="2570" max="2570" width="17.1640625" style="48" customWidth="1"/>
    <col min="2571" max="2571" width="4.1640625" style="48" customWidth="1"/>
    <col min="2572" max="2813" width="12" style="48"/>
    <col min="2814" max="2814" width="7" style="48" customWidth="1"/>
    <col min="2815" max="2815" width="2.33203125" style="48" customWidth="1"/>
    <col min="2816" max="2817" width="12" style="48"/>
    <col min="2818" max="2818" width="6.5" style="48" customWidth="1"/>
    <col min="2819" max="2819" width="5.1640625" style="48" customWidth="1"/>
    <col min="2820" max="2820" width="12" style="48"/>
    <col min="2821" max="2821" width="5.1640625" style="48" customWidth="1"/>
    <col min="2822" max="2822" width="17.1640625" style="48" customWidth="1"/>
    <col min="2823" max="2823" width="4.5" style="48" customWidth="1"/>
    <col min="2824" max="2824" width="16.1640625" style="48" customWidth="1"/>
    <col min="2825" max="2825" width="4.83203125" style="48" customWidth="1"/>
    <col min="2826" max="2826" width="17.1640625" style="48" customWidth="1"/>
    <col min="2827" max="2827" width="4.1640625" style="48" customWidth="1"/>
    <col min="2828" max="3069" width="12" style="48"/>
    <col min="3070" max="3070" width="7" style="48" customWidth="1"/>
    <col min="3071" max="3071" width="2.33203125" style="48" customWidth="1"/>
    <col min="3072" max="3073" width="12" style="48"/>
    <col min="3074" max="3074" width="6.5" style="48" customWidth="1"/>
    <col min="3075" max="3075" width="5.1640625" style="48" customWidth="1"/>
    <col min="3076" max="3076" width="12" style="48"/>
    <col min="3077" max="3077" width="5.1640625" style="48" customWidth="1"/>
    <col min="3078" max="3078" width="17.1640625" style="48" customWidth="1"/>
    <col min="3079" max="3079" width="4.5" style="48" customWidth="1"/>
    <col min="3080" max="3080" width="16.1640625" style="48" customWidth="1"/>
    <col min="3081" max="3081" width="4.83203125" style="48" customWidth="1"/>
    <col min="3082" max="3082" width="17.1640625" style="48" customWidth="1"/>
    <col min="3083" max="3083" width="4.1640625" style="48" customWidth="1"/>
    <col min="3084" max="3325" width="12" style="48"/>
    <col min="3326" max="3326" width="7" style="48" customWidth="1"/>
    <col min="3327" max="3327" width="2.33203125" style="48" customWidth="1"/>
    <col min="3328" max="3329" width="12" style="48"/>
    <col min="3330" max="3330" width="6.5" style="48" customWidth="1"/>
    <col min="3331" max="3331" width="5.1640625" style="48" customWidth="1"/>
    <col min="3332" max="3332" width="12" style="48"/>
    <col min="3333" max="3333" width="5.1640625" style="48" customWidth="1"/>
    <col min="3334" max="3334" width="17.1640625" style="48" customWidth="1"/>
    <col min="3335" max="3335" width="4.5" style="48" customWidth="1"/>
    <col min="3336" max="3336" width="16.1640625" style="48" customWidth="1"/>
    <col min="3337" max="3337" width="4.83203125" style="48" customWidth="1"/>
    <col min="3338" max="3338" width="17.1640625" style="48" customWidth="1"/>
    <col min="3339" max="3339" width="4.1640625" style="48" customWidth="1"/>
    <col min="3340" max="3581" width="12" style="48"/>
    <col min="3582" max="3582" width="7" style="48" customWidth="1"/>
    <col min="3583" max="3583" width="2.33203125" style="48" customWidth="1"/>
    <col min="3584" max="3585" width="12" style="48"/>
    <col min="3586" max="3586" width="6.5" style="48" customWidth="1"/>
    <col min="3587" max="3587" width="5.1640625" style="48" customWidth="1"/>
    <col min="3588" max="3588" width="12" style="48"/>
    <col min="3589" max="3589" width="5.1640625" style="48" customWidth="1"/>
    <col min="3590" max="3590" width="17.1640625" style="48" customWidth="1"/>
    <col min="3591" max="3591" width="4.5" style="48" customWidth="1"/>
    <col min="3592" max="3592" width="16.1640625" style="48" customWidth="1"/>
    <col min="3593" max="3593" width="4.83203125" style="48" customWidth="1"/>
    <col min="3594" max="3594" width="17.1640625" style="48" customWidth="1"/>
    <col min="3595" max="3595" width="4.1640625" style="48" customWidth="1"/>
    <col min="3596" max="3837" width="12" style="48"/>
    <col min="3838" max="3838" width="7" style="48" customWidth="1"/>
    <col min="3839" max="3839" width="2.33203125" style="48" customWidth="1"/>
    <col min="3840" max="3841" width="12" style="48"/>
    <col min="3842" max="3842" width="6.5" style="48" customWidth="1"/>
    <col min="3843" max="3843" width="5.1640625" style="48" customWidth="1"/>
    <col min="3844" max="3844" width="12" style="48"/>
    <col min="3845" max="3845" width="5.1640625" style="48" customWidth="1"/>
    <col min="3846" max="3846" width="17.1640625" style="48" customWidth="1"/>
    <col min="3847" max="3847" width="4.5" style="48" customWidth="1"/>
    <col min="3848" max="3848" width="16.1640625" style="48" customWidth="1"/>
    <col min="3849" max="3849" width="4.83203125" style="48" customWidth="1"/>
    <col min="3850" max="3850" width="17.1640625" style="48" customWidth="1"/>
    <col min="3851" max="3851" width="4.1640625" style="48" customWidth="1"/>
    <col min="3852" max="4093" width="12" style="48"/>
    <col min="4094" max="4094" width="7" style="48" customWidth="1"/>
    <col min="4095" max="4095" width="2.33203125" style="48" customWidth="1"/>
    <col min="4096" max="4097" width="12" style="48"/>
    <col min="4098" max="4098" width="6.5" style="48" customWidth="1"/>
    <col min="4099" max="4099" width="5.1640625" style="48" customWidth="1"/>
    <col min="4100" max="4100" width="12" style="48"/>
    <col min="4101" max="4101" width="5.1640625" style="48" customWidth="1"/>
    <col min="4102" max="4102" width="17.1640625" style="48" customWidth="1"/>
    <col min="4103" max="4103" width="4.5" style="48" customWidth="1"/>
    <col min="4104" max="4104" width="16.1640625" style="48" customWidth="1"/>
    <col min="4105" max="4105" width="4.83203125" style="48" customWidth="1"/>
    <col min="4106" max="4106" width="17.1640625" style="48" customWidth="1"/>
    <col min="4107" max="4107" width="4.1640625" style="48" customWidth="1"/>
    <col min="4108" max="4349" width="12" style="48"/>
    <col min="4350" max="4350" width="7" style="48" customWidth="1"/>
    <col min="4351" max="4351" width="2.33203125" style="48" customWidth="1"/>
    <col min="4352" max="4353" width="12" style="48"/>
    <col min="4354" max="4354" width="6.5" style="48" customWidth="1"/>
    <col min="4355" max="4355" width="5.1640625" style="48" customWidth="1"/>
    <col min="4356" max="4356" width="12" style="48"/>
    <col min="4357" max="4357" width="5.1640625" style="48" customWidth="1"/>
    <col min="4358" max="4358" width="17.1640625" style="48" customWidth="1"/>
    <col min="4359" max="4359" width="4.5" style="48" customWidth="1"/>
    <col min="4360" max="4360" width="16.1640625" style="48" customWidth="1"/>
    <col min="4361" max="4361" width="4.83203125" style="48" customWidth="1"/>
    <col min="4362" max="4362" width="17.1640625" style="48" customWidth="1"/>
    <col min="4363" max="4363" width="4.1640625" style="48" customWidth="1"/>
    <col min="4364" max="4605" width="12" style="48"/>
    <col min="4606" max="4606" width="7" style="48" customWidth="1"/>
    <col min="4607" max="4607" width="2.33203125" style="48" customWidth="1"/>
    <col min="4608" max="4609" width="12" style="48"/>
    <col min="4610" max="4610" width="6.5" style="48" customWidth="1"/>
    <col min="4611" max="4611" width="5.1640625" style="48" customWidth="1"/>
    <col min="4612" max="4612" width="12" style="48"/>
    <col min="4613" max="4613" width="5.1640625" style="48" customWidth="1"/>
    <col min="4614" max="4614" width="17.1640625" style="48" customWidth="1"/>
    <col min="4615" max="4615" width="4.5" style="48" customWidth="1"/>
    <col min="4616" max="4616" width="16.1640625" style="48" customWidth="1"/>
    <col min="4617" max="4617" width="4.83203125" style="48" customWidth="1"/>
    <col min="4618" max="4618" width="17.1640625" style="48" customWidth="1"/>
    <col min="4619" max="4619" width="4.1640625" style="48" customWidth="1"/>
    <col min="4620" max="4861" width="12" style="48"/>
    <col min="4862" max="4862" width="7" style="48" customWidth="1"/>
    <col min="4863" max="4863" width="2.33203125" style="48" customWidth="1"/>
    <col min="4864" max="4865" width="12" style="48"/>
    <col min="4866" max="4866" width="6.5" style="48" customWidth="1"/>
    <col min="4867" max="4867" width="5.1640625" style="48" customWidth="1"/>
    <col min="4868" max="4868" width="12" style="48"/>
    <col min="4869" max="4869" width="5.1640625" style="48" customWidth="1"/>
    <col min="4870" max="4870" width="17.1640625" style="48" customWidth="1"/>
    <col min="4871" max="4871" width="4.5" style="48" customWidth="1"/>
    <col min="4872" max="4872" width="16.1640625" style="48" customWidth="1"/>
    <col min="4873" max="4873" width="4.83203125" style="48" customWidth="1"/>
    <col min="4874" max="4874" width="17.1640625" style="48" customWidth="1"/>
    <col min="4875" max="4875" width="4.1640625" style="48" customWidth="1"/>
    <col min="4876" max="5117" width="12" style="48"/>
    <col min="5118" max="5118" width="7" style="48" customWidth="1"/>
    <col min="5119" max="5119" width="2.33203125" style="48" customWidth="1"/>
    <col min="5120" max="5121" width="12" style="48"/>
    <col min="5122" max="5122" width="6.5" style="48" customWidth="1"/>
    <col min="5123" max="5123" width="5.1640625" style="48" customWidth="1"/>
    <col min="5124" max="5124" width="12" style="48"/>
    <col min="5125" max="5125" width="5.1640625" style="48" customWidth="1"/>
    <col min="5126" max="5126" width="17.1640625" style="48" customWidth="1"/>
    <col min="5127" max="5127" width="4.5" style="48" customWidth="1"/>
    <col min="5128" max="5128" width="16.1640625" style="48" customWidth="1"/>
    <col min="5129" max="5129" width="4.83203125" style="48" customWidth="1"/>
    <col min="5130" max="5130" width="17.1640625" style="48" customWidth="1"/>
    <col min="5131" max="5131" width="4.1640625" style="48" customWidth="1"/>
    <col min="5132" max="5373" width="12" style="48"/>
    <col min="5374" max="5374" width="7" style="48" customWidth="1"/>
    <col min="5375" max="5375" width="2.33203125" style="48" customWidth="1"/>
    <col min="5376" max="5377" width="12" style="48"/>
    <col min="5378" max="5378" width="6.5" style="48" customWidth="1"/>
    <col min="5379" max="5379" width="5.1640625" style="48" customWidth="1"/>
    <col min="5380" max="5380" width="12" style="48"/>
    <col min="5381" max="5381" width="5.1640625" style="48" customWidth="1"/>
    <col min="5382" max="5382" width="17.1640625" style="48" customWidth="1"/>
    <col min="5383" max="5383" width="4.5" style="48" customWidth="1"/>
    <col min="5384" max="5384" width="16.1640625" style="48" customWidth="1"/>
    <col min="5385" max="5385" width="4.83203125" style="48" customWidth="1"/>
    <col min="5386" max="5386" width="17.1640625" style="48" customWidth="1"/>
    <col min="5387" max="5387" width="4.1640625" style="48" customWidth="1"/>
    <col min="5388" max="5629" width="12" style="48"/>
    <col min="5630" max="5630" width="7" style="48" customWidth="1"/>
    <col min="5631" max="5631" width="2.33203125" style="48" customWidth="1"/>
    <col min="5632" max="5633" width="12" style="48"/>
    <col min="5634" max="5634" width="6.5" style="48" customWidth="1"/>
    <col min="5635" max="5635" width="5.1640625" style="48" customWidth="1"/>
    <col min="5636" max="5636" width="12" style="48"/>
    <col min="5637" max="5637" width="5.1640625" style="48" customWidth="1"/>
    <col min="5638" max="5638" width="17.1640625" style="48" customWidth="1"/>
    <col min="5639" max="5639" width="4.5" style="48" customWidth="1"/>
    <col min="5640" max="5640" width="16.1640625" style="48" customWidth="1"/>
    <col min="5641" max="5641" width="4.83203125" style="48" customWidth="1"/>
    <col min="5642" max="5642" width="17.1640625" style="48" customWidth="1"/>
    <col min="5643" max="5643" width="4.1640625" style="48" customWidth="1"/>
    <col min="5644" max="5885" width="12" style="48"/>
    <col min="5886" max="5886" width="7" style="48" customWidth="1"/>
    <col min="5887" max="5887" width="2.33203125" style="48" customWidth="1"/>
    <col min="5888" max="5889" width="12" style="48"/>
    <col min="5890" max="5890" width="6.5" style="48" customWidth="1"/>
    <col min="5891" max="5891" width="5.1640625" style="48" customWidth="1"/>
    <col min="5892" max="5892" width="12" style="48"/>
    <col min="5893" max="5893" width="5.1640625" style="48" customWidth="1"/>
    <col min="5894" max="5894" width="17.1640625" style="48" customWidth="1"/>
    <col min="5895" max="5895" width="4.5" style="48" customWidth="1"/>
    <col min="5896" max="5896" width="16.1640625" style="48" customWidth="1"/>
    <col min="5897" max="5897" width="4.83203125" style="48" customWidth="1"/>
    <col min="5898" max="5898" width="17.1640625" style="48" customWidth="1"/>
    <col min="5899" max="5899" width="4.1640625" style="48" customWidth="1"/>
    <col min="5900" max="6141" width="12" style="48"/>
    <col min="6142" max="6142" width="7" style="48" customWidth="1"/>
    <col min="6143" max="6143" width="2.33203125" style="48" customWidth="1"/>
    <col min="6144" max="6145" width="12" style="48"/>
    <col min="6146" max="6146" width="6.5" style="48" customWidth="1"/>
    <col min="6147" max="6147" width="5.1640625" style="48" customWidth="1"/>
    <col min="6148" max="6148" width="12" style="48"/>
    <col min="6149" max="6149" width="5.1640625" style="48" customWidth="1"/>
    <col min="6150" max="6150" width="17.1640625" style="48" customWidth="1"/>
    <col min="6151" max="6151" width="4.5" style="48" customWidth="1"/>
    <col min="6152" max="6152" width="16.1640625" style="48" customWidth="1"/>
    <col min="6153" max="6153" width="4.83203125" style="48" customWidth="1"/>
    <col min="6154" max="6154" width="17.1640625" style="48" customWidth="1"/>
    <col min="6155" max="6155" width="4.1640625" style="48" customWidth="1"/>
    <col min="6156" max="6397" width="12" style="48"/>
    <col min="6398" max="6398" width="7" style="48" customWidth="1"/>
    <col min="6399" max="6399" width="2.33203125" style="48" customWidth="1"/>
    <col min="6400" max="6401" width="12" style="48"/>
    <col min="6402" max="6402" width="6.5" style="48" customWidth="1"/>
    <col min="6403" max="6403" width="5.1640625" style="48" customWidth="1"/>
    <col min="6404" max="6404" width="12" style="48"/>
    <col min="6405" max="6405" width="5.1640625" style="48" customWidth="1"/>
    <col min="6406" max="6406" width="17.1640625" style="48" customWidth="1"/>
    <col min="6407" max="6407" width="4.5" style="48" customWidth="1"/>
    <col min="6408" max="6408" width="16.1640625" style="48" customWidth="1"/>
    <col min="6409" max="6409" width="4.83203125" style="48" customWidth="1"/>
    <col min="6410" max="6410" width="17.1640625" style="48" customWidth="1"/>
    <col min="6411" max="6411" width="4.1640625" style="48" customWidth="1"/>
    <col min="6412" max="6653" width="12" style="48"/>
    <col min="6654" max="6654" width="7" style="48" customWidth="1"/>
    <col min="6655" max="6655" width="2.33203125" style="48" customWidth="1"/>
    <col min="6656" max="6657" width="12" style="48"/>
    <col min="6658" max="6658" width="6.5" style="48" customWidth="1"/>
    <col min="6659" max="6659" width="5.1640625" style="48" customWidth="1"/>
    <col min="6660" max="6660" width="12" style="48"/>
    <col min="6661" max="6661" width="5.1640625" style="48" customWidth="1"/>
    <col min="6662" max="6662" width="17.1640625" style="48" customWidth="1"/>
    <col min="6663" max="6663" width="4.5" style="48" customWidth="1"/>
    <col min="6664" max="6664" width="16.1640625" style="48" customWidth="1"/>
    <col min="6665" max="6665" width="4.83203125" style="48" customWidth="1"/>
    <col min="6666" max="6666" width="17.1640625" style="48" customWidth="1"/>
    <col min="6667" max="6667" width="4.1640625" style="48" customWidth="1"/>
    <col min="6668" max="6909" width="12" style="48"/>
    <col min="6910" max="6910" width="7" style="48" customWidth="1"/>
    <col min="6911" max="6911" width="2.33203125" style="48" customWidth="1"/>
    <col min="6912" max="6913" width="12" style="48"/>
    <col min="6914" max="6914" width="6.5" style="48" customWidth="1"/>
    <col min="6915" max="6915" width="5.1640625" style="48" customWidth="1"/>
    <col min="6916" max="6916" width="12" style="48"/>
    <col min="6917" max="6917" width="5.1640625" style="48" customWidth="1"/>
    <col min="6918" max="6918" width="17.1640625" style="48" customWidth="1"/>
    <col min="6919" max="6919" width="4.5" style="48" customWidth="1"/>
    <col min="6920" max="6920" width="16.1640625" style="48" customWidth="1"/>
    <col min="6921" max="6921" width="4.83203125" style="48" customWidth="1"/>
    <col min="6922" max="6922" width="17.1640625" style="48" customWidth="1"/>
    <col min="6923" max="6923" width="4.1640625" style="48" customWidth="1"/>
    <col min="6924" max="7165" width="12" style="48"/>
    <col min="7166" max="7166" width="7" style="48" customWidth="1"/>
    <col min="7167" max="7167" width="2.33203125" style="48" customWidth="1"/>
    <col min="7168" max="7169" width="12" style="48"/>
    <col min="7170" max="7170" width="6.5" style="48" customWidth="1"/>
    <col min="7171" max="7171" width="5.1640625" style="48" customWidth="1"/>
    <col min="7172" max="7172" width="12" style="48"/>
    <col min="7173" max="7173" width="5.1640625" style="48" customWidth="1"/>
    <col min="7174" max="7174" width="17.1640625" style="48" customWidth="1"/>
    <col min="7175" max="7175" width="4.5" style="48" customWidth="1"/>
    <col min="7176" max="7176" width="16.1640625" style="48" customWidth="1"/>
    <col min="7177" max="7177" width="4.83203125" style="48" customWidth="1"/>
    <col min="7178" max="7178" width="17.1640625" style="48" customWidth="1"/>
    <col min="7179" max="7179" width="4.1640625" style="48" customWidth="1"/>
    <col min="7180" max="7421" width="12" style="48"/>
    <col min="7422" max="7422" width="7" style="48" customWidth="1"/>
    <col min="7423" max="7423" width="2.33203125" style="48" customWidth="1"/>
    <col min="7424" max="7425" width="12" style="48"/>
    <col min="7426" max="7426" width="6.5" style="48" customWidth="1"/>
    <col min="7427" max="7427" width="5.1640625" style="48" customWidth="1"/>
    <col min="7428" max="7428" width="12" style="48"/>
    <col min="7429" max="7429" width="5.1640625" style="48" customWidth="1"/>
    <col min="7430" max="7430" width="17.1640625" style="48" customWidth="1"/>
    <col min="7431" max="7431" width="4.5" style="48" customWidth="1"/>
    <col min="7432" max="7432" width="16.1640625" style="48" customWidth="1"/>
    <col min="7433" max="7433" width="4.83203125" style="48" customWidth="1"/>
    <col min="7434" max="7434" width="17.1640625" style="48" customWidth="1"/>
    <col min="7435" max="7435" width="4.1640625" style="48" customWidth="1"/>
    <col min="7436" max="7677" width="12" style="48"/>
    <col min="7678" max="7678" width="7" style="48" customWidth="1"/>
    <col min="7679" max="7679" width="2.33203125" style="48" customWidth="1"/>
    <col min="7680" max="7681" width="12" style="48"/>
    <col min="7682" max="7682" width="6.5" style="48" customWidth="1"/>
    <col min="7683" max="7683" width="5.1640625" style="48" customWidth="1"/>
    <col min="7684" max="7684" width="12" style="48"/>
    <col min="7685" max="7685" width="5.1640625" style="48" customWidth="1"/>
    <col min="7686" max="7686" width="17.1640625" style="48" customWidth="1"/>
    <col min="7687" max="7687" width="4.5" style="48" customWidth="1"/>
    <col min="7688" max="7688" width="16.1640625" style="48" customWidth="1"/>
    <col min="7689" max="7689" width="4.83203125" style="48" customWidth="1"/>
    <col min="7690" max="7690" width="17.1640625" style="48" customWidth="1"/>
    <col min="7691" max="7691" width="4.1640625" style="48" customWidth="1"/>
    <col min="7692" max="7933" width="12" style="48"/>
    <col min="7934" max="7934" width="7" style="48" customWidth="1"/>
    <col min="7935" max="7935" width="2.33203125" style="48" customWidth="1"/>
    <col min="7936" max="7937" width="12" style="48"/>
    <col min="7938" max="7938" width="6.5" style="48" customWidth="1"/>
    <col min="7939" max="7939" width="5.1640625" style="48" customWidth="1"/>
    <col min="7940" max="7940" width="12" style="48"/>
    <col min="7941" max="7941" width="5.1640625" style="48" customWidth="1"/>
    <col min="7942" max="7942" width="17.1640625" style="48" customWidth="1"/>
    <col min="7943" max="7943" width="4.5" style="48" customWidth="1"/>
    <col min="7944" max="7944" width="16.1640625" style="48" customWidth="1"/>
    <col min="7945" max="7945" width="4.83203125" style="48" customWidth="1"/>
    <col min="7946" max="7946" width="17.1640625" style="48" customWidth="1"/>
    <col min="7947" max="7947" width="4.1640625" style="48" customWidth="1"/>
    <col min="7948" max="8189" width="12" style="48"/>
    <col min="8190" max="8190" width="7" style="48" customWidth="1"/>
    <col min="8191" max="8191" width="2.33203125" style="48" customWidth="1"/>
    <col min="8192" max="8193" width="12" style="48"/>
    <col min="8194" max="8194" width="6.5" style="48" customWidth="1"/>
    <col min="8195" max="8195" width="5.1640625" style="48" customWidth="1"/>
    <col min="8196" max="8196" width="12" style="48"/>
    <col min="8197" max="8197" width="5.1640625" style="48" customWidth="1"/>
    <col min="8198" max="8198" width="17.1640625" style="48" customWidth="1"/>
    <col min="8199" max="8199" width="4.5" style="48" customWidth="1"/>
    <col min="8200" max="8200" width="16.1640625" style="48" customWidth="1"/>
    <col min="8201" max="8201" width="4.83203125" style="48" customWidth="1"/>
    <col min="8202" max="8202" width="17.1640625" style="48" customWidth="1"/>
    <col min="8203" max="8203" width="4.1640625" style="48" customWidth="1"/>
    <col min="8204" max="8445" width="12" style="48"/>
    <col min="8446" max="8446" width="7" style="48" customWidth="1"/>
    <col min="8447" max="8447" width="2.33203125" style="48" customWidth="1"/>
    <col min="8448" max="8449" width="12" style="48"/>
    <col min="8450" max="8450" width="6.5" style="48" customWidth="1"/>
    <col min="8451" max="8451" width="5.1640625" style="48" customWidth="1"/>
    <col min="8452" max="8452" width="12" style="48"/>
    <col min="8453" max="8453" width="5.1640625" style="48" customWidth="1"/>
    <col min="8454" max="8454" width="17.1640625" style="48" customWidth="1"/>
    <col min="8455" max="8455" width="4.5" style="48" customWidth="1"/>
    <col min="8456" max="8456" width="16.1640625" style="48" customWidth="1"/>
    <col min="8457" max="8457" width="4.83203125" style="48" customWidth="1"/>
    <col min="8458" max="8458" width="17.1640625" style="48" customWidth="1"/>
    <col min="8459" max="8459" width="4.1640625" style="48" customWidth="1"/>
    <col min="8460" max="8701" width="12" style="48"/>
    <col min="8702" max="8702" width="7" style="48" customWidth="1"/>
    <col min="8703" max="8703" width="2.33203125" style="48" customWidth="1"/>
    <col min="8704" max="8705" width="12" style="48"/>
    <col min="8706" max="8706" width="6.5" style="48" customWidth="1"/>
    <col min="8707" max="8707" width="5.1640625" style="48" customWidth="1"/>
    <col min="8708" max="8708" width="12" style="48"/>
    <col min="8709" max="8709" width="5.1640625" style="48" customWidth="1"/>
    <col min="8710" max="8710" width="17.1640625" style="48" customWidth="1"/>
    <col min="8711" max="8711" width="4.5" style="48" customWidth="1"/>
    <col min="8712" max="8712" width="16.1640625" style="48" customWidth="1"/>
    <col min="8713" max="8713" width="4.83203125" style="48" customWidth="1"/>
    <col min="8714" max="8714" width="17.1640625" style="48" customWidth="1"/>
    <col min="8715" max="8715" width="4.1640625" style="48" customWidth="1"/>
    <col min="8716" max="8957" width="12" style="48"/>
    <col min="8958" max="8958" width="7" style="48" customWidth="1"/>
    <col min="8959" max="8959" width="2.33203125" style="48" customWidth="1"/>
    <col min="8960" max="8961" width="12" style="48"/>
    <col min="8962" max="8962" width="6.5" style="48" customWidth="1"/>
    <col min="8963" max="8963" width="5.1640625" style="48" customWidth="1"/>
    <col min="8964" max="8964" width="12" style="48"/>
    <col min="8965" max="8965" width="5.1640625" style="48" customWidth="1"/>
    <col min="8966" max="8966" width="17.1640625" style="48" customWidth="1"/>
    <col min="8967" max="8967" width="4.5" style="48" customWidth="1"/>
    <col min="8968" max="8968" width="16.1640625" style="48" customWidth="1"/>
    <col min="8969" max="8969" width="4.83203125" style="48" customWidth="1"/>
    <col min="8970" max="8970" width="17.1640625" style="48" customWidth="1"/>
    <col min="8971" max="8971" width="4.1640625" style="48" customWidth="1"/>
    <col min="8972" max="9213" width="12" style="48"/>
    <col min="9214" max="9214" width="7" style="48" customWidth="1"/>
    <col min="9215" max="9215" width="2.33203125" style="48" customWidth="1"/>
    <col min="9216" max="9217" width="12" style="48"/>
    <col min="9218" max="9218" width="6.5" style="48" customWidth="1"/>
    <col min="9219" max="9219" width="5.1640625" style="48" customWidth="1"/>
    <col min="9220" max="9220" width="12" style="48"/>
    <col min="9221" max="9221" width="5.1640625" style="48" customWidth="1"/>
    <col min="9222" max="9222" width="17.1640625" style="48" customWidth="1"/>
    <col min="9223" max="9223" width="4.5" style="48" customWidth="1"/>
    <col min="9224" max="9224" width="16.1640625" style="48" customWidth="1"/>
    <col min="9225" max="9225" width="4.83203125" style="48" customWidth="1"/>
    <col min="9226" max="9226" width="17.1640625" style="48" customWidth="1"/>
    <col min="9227" max="9227" width="4.1640625" style="48" customWidth="1"/>
    <col min="9228" max="9469" width="12" style="48"/>
    <col min="9470" max="9470" width="7" style="48" customWidth="1"/>
    <col min="9471" max="9471" width="2.33203125" style="48" customWidth="1"/>
    <col min="9472" max="9473" width="12" style="48"/>
    <col min="9474" max="9474" width="6.5" style="48" customWidth="1"/>
    <col min="9475" max="9475" width="5.1640625" style="48" customWidth="1"/>
    <col min="9476" max="9476" width="12" style="48"/>
    <col min="9477" max="9477" width="5.1640625" style="48" customWidth="1"/>
    <col min="9478" max="9478" width="17.1640625" style="48" customWidth="1"/>
    <col min="9479" max="9479" width="4.5" style="48" customWidth="1"/>
    <col min="9480" max="9480" width="16.1640625" style="48" customWidth="1"/>
    <col min="9481" max="9481" width="4.83203125" style="48" customWidth="1"/>
    <col min="9482" max="9482" width="17.1640625" style="48" customWidth="1"/>
    <col min="9483" max="9483" width="4.1640625" style="48" customWidth="1"/>
    <col min="9484" max="9725" width="12" style="48"/>
    <col min="9726" max="9726" width="7" style="48" customWidth="1"/>
    <col min="9727" max="9727" width="2.33203125" style="48" customWidth="1"/>
    <col min="9728" max="9729" width="12" style="48"/>
    <col min="9730" max="9730" width="6.5" style="48" customWidth="1"/>
    <col min="9731" max="9731" width="5.1640625" style="48" customWidth="1"/>
    <col min="9732" max="9732" width="12" style="48"/>
    <col min="9733" max="9733" width="5.1640625" style="48" customWidth="1"/>
    <col min="9734" max="9734" width="17.1640625" style="48" customWidth="1"/>
    <col min="9735" max="9735" width="4.5" style="48" customWidth="1"/>
    <col min="9736" max="9736" width="16.1640625" style="48" customWidth="1"/>
    <col min="9737" max="9737" width="4.83203125" style="48" customWidth="1"/>
    <col min="9738" max="9738" width="17.1640625" style="48" customWidth="1"/>
    <col min="9739" max="9739" width="4.1640625" style="48" customWidth="1"/>
    <col min="9740" max="9981" width="12" style="48"/>
    <col min="9982" max="9982" width="7" style="48" customWidth="1"/>
    <col min="9983" max="9983" width="2.33203125" style="48" customWidth="1"/>
    <col min="9984" max="9985" width="12" style="48"/>
    <col min="9986" max="9986" width="6.5" style="48" customWidth="1"/>
    <col min="9987" max="9987" width="5.1640625" style="48" customWidth="1"/>
    <col min="9988" max="9988" width="12" style="48"/>
    <col min="9989" max="9989" width="5.1640625" style="48" customWidth="1"/>
    <col min="9990" max="9990" width="17.1640625" style="48" customWidth="1"/>
    <col min="9991" max="9991" width="4.5" style="48" customWidth="1"/>
    <col min="9992" max="9992" width="16.1640625" style="48" customWidth="1"/>
    <col min="9993" max="9993" width="4.83203125" style="48" customWidth="1"/>
    <col min="9994" max="9994" width="17.1640625" style="48" customWidth="1"/>
    <col min="9995" max="9995" width="4.1640625" style="48" customWidth="1"/>
    <col min="9996" max="10237" width="12" style="48"/>
    <col min="10238" max="10238" width="7" style="48" customWidth="1"/>
    <col min="10239" max="10239" width="2.33203125" style="48" customWidth="1"/>
    <col min="10240" max="10241" width="12" style="48"/>
    <col min="10242" max="10242" width="6.5" style="48" customWidth="1"/>
    <col min="10243" max="10243" width="5.1640625" style="48" customWidth="1"/>
    <col min="10244" max="10244" width="12" style="48"/>
    <col min="10245" max="10245" width="5.1640625" style="48" customWidth="1"/>
    <col min="10246" max="10246" width="17.1640625" style="48" customWidth="1"/>
    <col min="10247" max="10247" width="4.5" style="48" customWidth="1"/>
    <col min="10248" max="10248" width="16.1640625" style="48" customWidth="1"/>
    <col min="10249" max="10249" width="4.83203125" style="48" customWidth="1"/>
    <col min="10250" max="10250" width="17.1640625" style="48" customWidth="1"/>
    <col min="10251" max="10251" width="4.1640625" style="48" customWidth="1"/>
    <col min="10252" max="10493" width="12" style="48"/>
    <col min="10494" max="10494" width="7" style="48" customWidth="1"/>
    <col min="10495" max="10495" width="2.33203125" style="48" customWidth="1"/>
    <col min="10496" max="10497" width="12" style="48"/>
    <col min="10498" max="10498" width="6.5" style="48" customWidth="1"/>
    <col min="10499" max="10499" width="5.1640625" style="48" customWidth="1"/>
    <col min="10500" max="10500" width="12" style="48"/>
    <col min="10501" max="10501" width="5.1640625" style="48" customWidth="1"/>
    <col min="10502" max="10502" width="17.1640625" style="48" customWidth="1"/>
    <col min="10503" max="10503" width="4.5" style="48" customWidth="1"/>
    <col min="10504" max="10504" width="16.1640625" style="48" customWidth="1"/>
    <col min="10505" max="10505" width="4.83203125" style="48" customWidth="1"/>
    <col min="10506" max="10506" width="17.1640625" style="48" customWidth="1"/>
    <col min="10507" max="10507" width="4.1640625" style="48" customWidth="1"/>
    <col min="10508" max="10749" width="12" style="48"/>
    <col min="10750" max="10750" width="7" style="48" customWidth="1"/>
    <col min="10751" max="10751" width="2.33203125" style="48" customWidth="1"/>
    <col min="10752" max="10753" width="12" style="48"/>
    <col min="10754" max="10754" width="6.5" style="48" customWidth="1"/>
    <col min="10755" max="10755" width="5.1640625" style="48" customWidth="1"/>
    <col min="10756" max="10756" width="12" style="48"/>
    <col min="10757" max="10757" width="5.1640625" style="48" customWidth="1"/>
    <col min="10758" max="10758" width="17.1640625" style="48" customWidth="1"/>
    <col min="10759" max="10759" width="4.5" style="48" customWidth="1"/>
    <col min="10760" max="10760" width="16.1640625" style="48" customWidth="1"/>
    <col min="10761" max="10761" width="4.83203125" style="48" customWidth="1"/>
    <col min="10762" max="10762" width="17.1640625" style="48" customWidth="1"/>
    <col min="10763" max="10763" width="4.1640625" style="48" customWidth="1"/>
    <col min="10764" max="11005" width="12" style="48"/>
    <col min="11006" max="11006" width="7" style="48" customWidth="1"/>
    <col min="11007" max="11007" width="2.33203125" style="48" customWidth="1"/>
    <col min="11008" max="11009" width="12" style="48"/>
    <col min="11010" max="11010" width="6.5" style="48" customWidth="1"/>
    <col min="11011" max="11011" width="5.1640625" style="48" customWidth="1"/>
    <col min="11012" max="11012" width="12" style="48"/>
    <col min="11013" max="11013" width="5.1640625" style="48" customWidth="1"/>
    <col min="11014" max="11014" width="17.1640625" style="48" customWidth="1"/>
    <col min="11015" max="11015" width="4.5" style="48" customWidth="1"/>
    <col min="11016" max="11016" width="16.1640625" style="48" customWidth="1"/>
    <col min="11017" max="11017" width="4.83203125" style="48" customWidth="1"/>
    <col min="11018" max="11018" width="17.1640625" style="48" customWidth="1"/>
    <col min="11019" max="11019" width="4.1640625" style="48" customWidth="1"/>
    <col min="11020" max="11261" width="12" style="48"/>
    <col min="11262" max="11262" width="7" style="48" customWidth="1"/>
    <col min="11263" max="11263" width="2.33203125" style="48" customWidth="1"/>
    <col min="11264" max="11265" width="12" style="48"/>
    <col min="11266" max="11266" width="6.5" style="48" customWidth="1"/>
    <col min="11267" max="11267" width="5.1640625" style="48" customWidth="1"/>
    <col min="11268" max="11268" width="12" style="48"/>
    <col min="11269" max="11269" width="5.1640625" style="48" customWidth="1"/>
    <col min="11270" max="11270" width="17.1640625" style="48" customWidth="1"/>
    <col min="11271" max="11271" width="4.5" style="48" customWidth="1"/>
    <col min="11272" max="11272" width="16.1640625" style="48" customWidth="1"/>
    <col min="11273" max="11273" width="4.83203125" style="48" customWidth="1"/>
    <col min="11274" max="11274" width="17.1640625" style="48" customWidth="1"/>
    <col min="11275" max="11275" width="4.1640625" style="48" customWidth="1"/>
    <col min="11276" max="11517" width="12" style="48"/>
    <col min="11518" max="11518" width="7" style="48" customWidth="1"/>
    <col min="11519" max="11519" width="2.33203125" style="48" customWidth="1"/>
    <col min="11520" max="11521" width="12" style="48"/>
    <col min="11522" max="11522" width="6.5" style="48" customWidth="1"/>
    <col min="11523" max="11523" width="5.1640625" style="48" customWidth="1"/>
    <col min="11524" max="11524" width="12" style="48"/>
    <col min="11525" max="11525" width="5.1640625" style="48" customWidth="1"/>
    <col min="11526" max="11526" width="17.1640625" style="48" customWidth="1"/>
    <col min="11527" max="11527" width="4.5" style="48" customWidth="1"/>
    <col min="11528" max="11528" width="16.1640625" style="48" customWidth="1"/>
    <col min="11529" max="11529" width="4.83203125" style="48" customWidth="1"/>
    <col min="11530" max="11530" width="17.1640625" style="48" customWidth="1"/>
    <col min="11531" max="11531" width="4.1640625" style="48" customWidth="1"/>
    <col min="11532" max="11773" width="12" style="48"/>
    <col min="11774" max="11774" width="7" style="48" customWidth="1"/>
    <col min="11775" max="11775" width="2.33203125" style="48" customWidth="1"/>
    <col min="11776" max="11777" width="12" style="48"/>
    <col min="11778" max="11778" width="6.5" style="48" customWidth="1"/>
    <col min="11779" max="11779" width="5.1640625" style="48" customWidth="1"/>
    <col min="11780" max="11780" width="12" style="48"/>
    <col min="11781" max="11781" width="5.1640625" style="48" customWidth="1"/>
    <col min="11782" max="11782" width="17.1640625" style="48" customWidth="1"/>
    <col min="11783" max="11783" width="4.5" style="48" customWidth="1"/>
    <col min="11784" max="11784" width="16.1640625" style="48" customWidth="1"/>
    <col min="11785" max="11785" width="4.83203125" style="48" customWidth="1"/>
    <col min="11786" max="11786" width="17.1640625" style="48" customWidth="1"/>
    <col min="11787" max="11787" width="4.1640625" style="48" customWidth="1"/>
    <col min="11788" max="12029" width="12" style="48"/>
    <col min="12030" max="12030" width="7" style="48" customWidth="1"/>
    <col min="12031" max="12031" width="2.33203125" style="48" customWidth="1"/>
    <col min="12032" max="12033" width="12" style="48"/>
    <col min="12034" max="12034" width="6.5" style="48" customWidth="1"/>
    <col min="12035" max="12035" width="5.1640625" style="48" customWidth="1"/>
    <col min="12036" max="12036" width="12" style="48"/>
    <col min="12037" max="12037" width="5.1640625" style="48" customWidth="1"/>
    <col min="12038" max="12038" width="17.1640625" style="48" customWidth="1"/>
    <col min="12039" max="12039" width="4.5" style="48" customWidth="1"/>
    <col min="12040" max="12040" width="16.1640625" style="48" customWidth="1"/>
    <col min="12041" max="12041" width="4.83203125" style="48" customWidth="1"/>
    <col min="12042" max="12042" width="17.1640625" style="48" customWidth="1"/>
    <col min="12043" max="12043" width="4.1640625" style="48" customWidth="1"/>
    <col min="12044" max="12285" width="12" style="48"/>
    <col min="12286" max="12286" width="7" style="48" customWidth="1"/>
    <col min="12287" max="12287" width="2.33203125" style="48" customWidth="1"/>
    <col min="12288" max="12289" width="12" style="48"/>
    <col min="12290" max="12290" width="6.5" style="48" customWidth="1"/>
    <col min="12291" max="12291" width="5.1640625" style="48" customWidth="1"/>
    <col min="12292" max="12292" width="12" style="48"/>
    <col min="12293" max="12293" width="5.1640625" style="48" customWidth="1"/>
    <col min="12294" max="12294" width="17.1640625" style="48" customWidth="1"/>
    <col min="12295" max="12295" width="4.5" style="48" customWidth="1"/>
    <col min="12296" max="12296" width="16.1640625" style="48" customWidth="1"/>
    <col min="12297" max="12297" width="4.83203125" style="48" customWidth="1"/>
    <col min="12298" max="12298" width="17.1640625" style="48" customWidth="1"/>
    <col min="12299" max="12299" width="4.1640625" style="48" customWidth="1"/>
    <col min="12300" max="12541" width="12" style="48"/>
    <col min="12542" max="12542" width="7" style="48" customWidth="1"/>
    <col min="12543" max="12543" width="2.33203125" style="48" customWidth="1"/>
    <col min="12544" max="12545" width="12" style="48"/>
    <col min="12546" max="12546" width="6.5" style="48" customWidth="1"/>
    <col min="12547" max="12547" width="5.1640625" style="48" customWidth="1"/>
    <col min="12548" max="12548" width="12" style="48"/>
    <col min="12549" max="12549" width="5.1640625" style="48" customWidth="1"/>
    <col min="12550" max="12550" width="17.1640625" style="48" customWidth="1"/>
    <col min="12551" max="12551" width="4.5" style="48" customWidth="1"/>
    <col min="12552" max="12552" width="16.1640625" style="48" customWidth="1"/>
    <col min="12553" max="12553" width="4.83203125" style="48" customWidth="1"/>
    <col min="12554" max="12554" width="17.1640625" style="48" customWidth="1"/>
    <col min="12555" max="12555" width="4.1640625" style="48" customWidth="1"/>
    <col min="12556" max="12797" width="12" style="48"/>
    <col min="12798" max="12798" width="7" style="48" customWidth="1"/>
    <col min="12799" max="12799" width="2.33203125" style="48" customWidth="1"/>
    <col min="12800" max="12801" width="12" style="48"/>
    <col min="12802" max="12802" width="6.5" style="48" customWidth="1"/>
    <col min="12803" max="12803" width="5.1640625" style="48" customWidth="1"/>
    <col min="12804" max="12804" width="12" style="48"/>
    <col min="12805" max="12805" width="5.1640625" style="48" customWidth="1"/>
    <col min="12806" max="12806" width="17.1640625" style="48" customWidth="1"/>
    <col min="12807" max="12807" width="4.5" style="48" customWidth="1"/>
    <col min="12808" max="12808" width="16.1640625" style="48" customWidth="1"/>
    <col min="12809" max="12809" width="4.83203125" style="48" customWidth="1"/>
    <col min="12810" max="12810" width="17.1640625" style="48" customWidth="1"/>
    <col min="12811" max="12811" width="4.1640625" style="48" customWidth="1"/>
    <col min="12812" max="13053" width="12" style="48"/>
    <col min="13054" max="13054" width="7" style="48" customWidth="1"/>
    <col min="13055" max="13055" width="2.33203125" style="48" customWidth="1"/>
    <col min="13056" max="13057" width="12" style="48"/>
    <col min="13058" max="13058" width="6.5" style="48" customWidth="1"/>
    <col min="13059" max="13059" width="5.1640625" style="48" customWidth="1"/>
    <col min="13060" max="13060" width="12" style="48"/>
    <col min="13061" max="13061" width="5.1640625" style="48" customWidth="1"/>
    <col min="13062" max="13062" width="17.1640625" style="48" customWidth="1"/>
    <col min="13063" max="13063" width="4.5" style="48" customWidth="1"/>
    <col min="13064" max="13064" width="16.1640625" style="48" customWidth="1"/>
    <col min="13065" max="13065" width="4.83203125" style="48" customWidth="1"/>
    <col min="13066" max="13066" width="17.1640625" style="48" customWidth="1"/>
    <col min="13067" max="13067" width="4.1640625" style="48" customWidth="1"/>
    <col min="13068" max="13309" width="12" style="48"/>
    <col min="13310" max="13310" width="7" style="48" customWidth="1"/>
    <col min="13311" max="13311" width="2.33203125" style="48" customWidth="1"/>
    <col min="13312" max="13313" width="12" style="48"/>
    <col min="13314" max="13314" width="6.5" style="48" customWidth="1"/>
    <col min="13315" max="13315" width="5.1640625" style="48" customWidth="1"/>
    <col min="13316" max="13316" width="12" style="48"/>
    <col min="13317" max="13317" width="5.1640625" style="48" customWidth="1"/>
    <col min="13318" max="13318" width="17.1640625" style="48" customWidth="1"/>
    <col min="13319" max="13319" width="4.5" style="48" customWidth="1"/>
    <col min="13320" max="13320" width="16.1640625" style="48" customWidth="1"/>
    <col min="13321" max="13321" width="4.83203125" style="48" customWidth="1"/>
    <col min="13322" max="13322" width="17.1640625" style="48" customWidth="1"/>
    <col min="13323" max="13323" width="4.1640625" style="48" customWidth="1"/>
    <col min="13324" max="13565" width="12" style="48"/>
    <col min="13566" max="13566" width="7" style="48" customWidth="1"/>
    <col min="13567" max="13567" width="2.33203125" style="48" customWidth="1"/>
    <col min="13568" max="13569" width="12" style="48"/>
    <col min="13570" max="13570" width="6.5" style="48" customWidth="1"/>
    <col min="13571" max="13571" width="5.1640625" style="48" customWidth="1"/>
    <col min="13572" max="13572" width="12" style="48"/>
    <col min="13573" max="13573" width="5.1640625" style="48" customWidth="1"/>
    <col min="13574" max="13574" width="17.1640625" style="48" customWidth="1"/>
    <col min="13575" max="13575" width="4.5" style="48" customWidth="1"/>
    <col min="13576" max="13576" width="16.1640625" style="48" customWidth="1"/>
    <col min="13577" max="13577" width="4.83203125" style="48" customWidth="1"/>
    <col min="13578" max="13578" width="17.1640625" style="48" customWidth="1"/>
    <col min="13579" max="13579" width="4.1640625" style="48" customWidth="1"/>
    <col min="13580" max="13821" width="12" style="48"/>
    <col min="13822" max="13822" width="7" style="48" customWidth="1"/>
    <col min="13823" max="13823" width="2.33203125" style="48" customWidth="1"/>
    <col min="13824" max="13825" width="12" style="48"/>
    <col min="13826" max="13826" width="6.5" style="48" customWidth="1"/>
    <col min="13827" max="13827" width="5.1640625" style="48" customWidth="1"/>
    <col min="13828" max="13828" width="12" style="48"/>
    <col min="13829" max="13829" width="5.1640625" style="48" customWidth="1"/>
    <col min="13830" max="13830" width="17.1640625" style="48" customWidth="1"/>
    <col min="13831" max="13831" width="4.5" style="48" customWidth="1"/>
    <col min="13832" max="13832" width="16.1640625" style="48" customWidth="1"/>
    <col min="13833" max="13833" width="4.83203125" style="48" customWidth="1"/>
    <col min="13834" max="13834" width="17.1640625" style="48" customWidth="1"/>
    <col min="13835" max="13835" width="4.1640625" style="48" customWidth="1"/>
    <col min="13836" max="14077" width="12" style="48"/>
    <col min="14078" max="14078" width="7" style="48" customWidth="1"/>
    <col min="14079" max="14079" width="2.33203125" style="48" customWidth="1"/>
    <col min="14080" max="14081" width="12" style="48"/>
    <col min="14082" max="14082" width="6.5" style="48" customWidth="1"/>
    <col min="14083" max="14083" width="5.1640625" style="48" customWidth="1"/>
    <col min="14084" max="14084" width="12" style="48"/>
    <col min="14085" max="14085" width="5.1640625" style="48" customWidth="1"/>
    <col min="14086" max="14086" width="17.1640625" style="48" customWidth="1"/>
    <col min="14087" max="14087" width="4.5" style="48" customWidth="1"/>
    <col min="14088" max="14088" width="16.1640625" style="48" customWidth="1"/>
    <col min="14089" max="14089" width="4.83203125" style="48" customWidth="1"/>
    <col min="14090" max="14090" width="17.1640625" style="48" customWidth="1"/>
    <col min="14091" max="14091" width="4.1640625" style="48" customWidth="1"/>
    <col min="14092" max="14333" width="12" style="48"/>
    <col min="14334" max="14334" width="7" style="48" customWidth="1"/>
    <col min="14335" max="14335" width="2.33203125" style="48" customWidth="1"/>
    <col min="14336" max="14337" width="12" style="48"/>
    <col min="14338" max="14338" width="6.5" style="48" customWidth="1"/>
    <col min="14339" max="14339" width="5.1640625" style="48" customWidth="1"/>
    <col min="14340" max="14340" width="12" style="48"/>
    <col min="14341" max="14341" width="5.1640625" style="48" customWidth="1"/>
    <col min="14342" max="14342" width="17.1640625" style="48" customWidth="1"/>
    <col min="14343" max="14343" width="4.5" style="48" customWidth="1"/>
    <col min="14344" max="14344" width="16.1640625" style="48" customWidth="1"/>
    <col min="14345" max="14345" width="4.83203125" style="48" customWidth="1"/>
    <col min="14346" max="14346" width="17.1640625" style="48" customWidth="1"/>
    <col min="14347" max="14347" width="4.1640625" style="48" customWidth="1"/>
    <col min="14348" max="14589" width="12" style="48"/>
    <col min="14590" max="14590" width="7" style="48" customWidth="1"/>
    <col min="14591" max="14591" width="2.33203125" style="48" customWidth="1"/>
    <col min="14592" max="14593" width="12" style="48"/>
    <col min="14594" max="14594" width="6.5" style="48" customWidth="1"/>
    <col min="14595" max="14595" width="5.1640625" style="48" customWidth="1"/>
    <col min="14596" max="14596" width="12" style="48"/>
    <col min="14597" max="14597" width="5.1640625" style="48" customWidth="1"/>
    <col min="14598" max="14598" width="17.1640625" style="48" customWidth="1"/>
    <col min="14599" max="14599" width="4.5" style="48" customWidth="1"/>
    <col min="14600" max="14600" width="16.1640625" style="48" customWidth="1"/>
    <col min="14601" max="14601" width="4.83203125" style="48" customWidth="1"/>
    <col min="14602" max="14602" width="17.1640625" style="48" customWidth="1"/>
    <col min="14603" max="14603" width="4.1640625" style="48" customWidth="1"/>
    <col min="14604" max="14845" width="12" style="48"/>
    <col min="14846" max="14846" width="7" style="48" customWidth="1"/>
    <col min="14847" max="14847" width="2.33203125" style="48" customWidth="1"/>
    <col min="14848" max="14849" width="12" style="48"/>
    <col min="14850" max="14850" width="6.5" style="48" customWidth="1"/>
    <col min="14851" max="14851" width="5.1640625" style="48" customWidth="1"/>
    <col min="14852" max="14852" width="12" style="48"/>
    <col min="14853" max="14853" width="5.1640625" style="48" customWidth="1"/>
    <col min="14854" max="14854" width="17.1640625" style="48" customWidth="1"/>
    <col min="14855" max="14855" width="4.5" style="48" customWidth="1"/>
    <col min="14856" max="14856" width="16.1640625" style="48" customWidth="1"/>
    <col min="14857" max="14857" width="4.83203125" style="48" customWidth="1"/>
    <col min="14858" max="14858" width="17.1640625" style="48" customWidth="1"/>
    <col min="14859" max="14859" width="4.1640625" style="48" customWidth="1"/>
    <col min="14860" max="15101" width="12" style="48"/>
    <col min="15102" max="15102" width="7" style="48" customWidth="1"/>
    <col min="15103" max="15103" width="2.33203125" style="48" customWidth="1"/>
    <col min="15104" max="15105" width="12" style="48"/>
    <col min="15106" max="15106" width="6.5" style="48" customWidth="1"/>
    <col min="15107" max="15107" width="5.1640625" style="48" customWidth="1"/>
    <col min="15108" max="15108" width="12" style="48"/>
    <col min="15109" max="15109" width="5.1640625" style="48" customWidth="1"/>
    <col min="15110" max="15110" width="17.1640625" style="48" customWidth="1"/>
    <col min="15111" max="15111" width="4.5" style="48" customWidth="1"/>
    <col min="15112" max="15112" width="16.1640625" style="48" customWidth="1"/>
    <col min="15113" max="15113" width="4.83203125" style="48" customWidth="1"/>
    <col min="15114" max="15114" width="17.1640625" style="48" customWidth="1"/>
    <col min="15115" max="15115" width="4.1640625" style="48" customWidth="1"/>
    <col min="15116" max="15357" width="12" style="48"/>
    <col min="15358" max="15358" width="7" style="48" customWidth="1"/>
    <col min="15359" max="15359" width="2.33203125" style="48" customWidth="1"/>
    <col min="15360" max="15361" width="12" style="48"/>
    <col min="15362" max="15362" width="6.5" style="48" customWidth="1"/>
    <col min="15363" max="15363" width="5.1640625" style="48" customWidth="1"/>
    <col min="15364" max="15364" width="12" style="48"/>
    <col min="15365" max="15365" width="5.1640625" style="48" customWidth="1"/>
    <col min="15366" max="15366" width="17.1640625" style="48" customWidth="1"/>
    <col min="15367" max="15367" width="4.5" style="48" customWidth="1"/>
    <col min="15368" max="15368" width="16.1640625" style="48" customWidth="1"/>
    <col min="15369" max="15369" width="4.83203125" style="48" customWidth="1"/>
    <col min="15370" max="15370" width="17.1640625" style="48" customWidth="1"/>
    <col min="15371" max="15371" width="4.1640625" style="48" customWidth="1"/>
    <col min="15372" max="15613" width="12" style="48"/>
    <col min="15614" max="15614" width="7" style="48" customWidth="1"/>
    <col min="15615" max="15615" width="2.33203125" style="48" customWidth="1"/>
    <col min="15616" max="15617" width="12" style="48"/>
    <col min="15618" max="15618" width="6.5" style="48" customWidth="1"/>
    <col min="15619" max="15619" width="5.1640625" style="48" customWidth="1"/>
    <col min="15620" max="15620" width="12" style="48"/>
    <col min="15621" max="15621" width="5.1640625" style="48" customWidth="1"/>
    <col min="15622" max="15622" width="17.1640625" style="48" customWidth="1"/>
    <col min="15623" max="15623" width="4.5" style="48" customWidth="1"/>
    <col min="15624" max="15624" width="16.1640625" style="48" customWidth="1"/>
    <col min="15625" max="15625" width="4.83203125" style="48" customWidth="1"/>
    <col min="15626" max="15626" width="17.1640625" style="48" customWidth="1"/>
    <col min="15627" max="15627" width="4.1640625" style="48" customWidth="1"/>
    <col min="15628" max="15869" width="12" style="48"/>
    <col min="15870" max="15870" width="7" style="48" customWidth="1"/>
    <col min="15871" max="15871" width="2.33203125" style="48" customWidth="1"/>
    <col min="15872" max="15873" width="12" style="48"/>
    <col min="15874" max="15874" width="6.5" style="48" customWidth="1"/>
    <col min="15875" max="15875" width="5.1640625" style="48" customWidth="1"/>
    <col min="15876" max="15876" width="12" style="48"/>
    <col min="15877" max="15877" width="5.1640625" style="48" customWidth="1"/>
    <col min="15878" max="15878" width="17.1640625" style="48" customWidth="1"/>
    <col min="15879" max="15879" width="4.5" style="48" customWidth="1"/>
    <col min="15880" max="15880" width="16.1640625" style="48" customWidth="1"/>
    <col min="15881" max="15881" width="4.83203125" style="48" customWidth="1"/>
    <col min="15882" max="15882" width="17.1640625" style="48" customWidth="1"/>
    <col min="15883" max="15883" width="4.1640625" style="48" customWidth="1"/>
    <col min="15884" max="16125" width="12" style="48"/>
    <col min="16126" max="16126" width="7" style="48" customWidth="1"/>
    <col min="16127" max="16127" width="2.33203125" style="48" customWidth="1"/>
    <col min="16128" max="16129" width="12" style="48"/>
    <col min="16130" max="16130" width="6.5" style="48" customWidth="1"/>
    <col min="16131" max="16131" width="5.1640625" style="48" customWidth="1"/>
    <col min="16132" max="16132" width="12" style="48"/>
    <col min="16133" max="16133" width="5.1640625" style="48" customWidth="1"/>
    <col min="16134" max="16134" width="17.1640625" style="48" customWidth="1"/>
    <col min="16135" max="16135" width="4.5" style="48" customWidth="1"/>
    <col min="16136" max="16136" width="16.1640625" style="48" customWidth="1"/>
    <col min="16137" max="16137" width="4.83203125" style="48" customWidth="1"/>
    <col min="16138" max="16138" width="17.1640625" style="48" customWidth="1"/>
    <col min="16139" max="16139" width="4.1640625" style="48" customWidth="1"/>
    <col min="16140" max="16384" width="12" style="48"/>
  </cols>
  <sheetData>
    <row r="1" spans="1:12" x14ac:dyDescent="0.25">
      <c r="K1" s="103"/>
    </row>
    <row r="2" spans="1:12" x14ac:dyDescent="0.25">
      <c r="K2" s="104"/>
    </row>
    <row r="3" spans="1:12" x14ac:dyDescent="0.25">
      <c r="K3" s="104"/>
    </row>
    <row r="5" spans="1:12" x14ac:dyDescent="0.25">
      <c r="C5" s="105" t="s">
        <v>5</v>
      </c>
      <c r="D5" s="105"/>
      <c r="E5" s="106"/>
      <c r="F5" s="106"/>
      <c r="G5" s="106"/>
      <c r="H5" s="106"/>
      <c r="I5" s="106"/>
      <c r="J5" s="106"/>
      <c r="K5" s="106"/>
      <c r="L5" s="106"/>
    </row>
    <row r="6" spans="1:12" x14ac:dyDescent="0.25">
      <c r="C6" s="154" t="s">
        <v>94</v>
      </c>
      <c r="D6" s="154"/>
      <c r="E6" s="154"/>
      <c r="F6" s="154"/>
      <c r="G6" s="154"/>
      <c r="H6" s="154"/>
      <c r="I6" s="154"/>
      <c r="J6" s="154"/>
      <c r="K6" s="154"/>
      <c r="L6" s="154"/>
    </row>
    <row r="7" spans="1:12" hidden="1" x14ac:dyDescent="0.25">
      <c r="C7" s="105" t="s">
        <v>31</v>
      </c>
      <c r="D7" s="105"/>
      <c r="E7" s="106"/>
      <c r="F7" s="106"/>
      <c r="G7" s="106"/>
      <c r="H7" s="106"/>
      <c r="I7" s="106"/>
      <c r="J7" s="106"/>
      <c r="K7" s="106"/>
      <c r="L7" s="106"/>
    </row>
    <row r="8" spans="1:12" ht="16.5" thickBot="1" x14ac:dyDescent="0.3">
      <c r="C8" s="105" t="s">
        <v>6</v>
      </c>
      <c r="D8" s="105"/>
      <c r="E8" s="106"/>
      <c r="F8" s="106"/>
      <c r="G8" s="106"/>
      <c r="H8" s="106"/>
      <c r="I8" s="106"/>
      <c r="J8" s="106"/>
      <c r="K8" s="106"/>
      <c r="L8" s="106"/>
    </row>
    <row r="9" spans="1:12" x14ac:dyDescent="0.25">
      <c r="D9" s="102" t="s">
        <v>73</v>
      </c>
      <c r="E9" s="107" t="s">
        <v>1</v>
      </c>
      <c r="J9" s="107" t="s">
        <v>2</v>
      </c>
      <c r="L9" s="108" t="s">
        <v>2</v>
      </c>
    </row>
    <row r="10" spans="1:12" x14ac:dyDescent="0.25">
      <c r="D10" s="107" t="s">
        <v>32</v>
      </c>
      <c r="E10" s="109">
        <v>45231</v>
      </c>
      <c r="F10" s="107" t="s">
        <v>1</v>
      </c>
      <c r="G10" s="107" t="s">
        <v>1</v>
      </c>
      <c r="H10" s="107" t="s">
        <v>2</v>
      </c>
      <c r="I10" s="107" t="s">
        <v>2</v>
      </c>
      <c r="J10" s="109">
        <f>+I11</f>
        <v>45717</v>
      </c>
      <c r="L10" s="110">
        <f>+I11</f>
        <v>45717</v>
      </c>
    </row>
    <row r="11" spans="1:12" x14ac:dyDescent="0.25">
      <c r="A11" s="57" t="s">
        <v>8</v>
      </c>
      <c r="D11" s="107" t="s">
        <v>33</v>
      </c>
      <c r="E11" s="107" t="s">
        <v>34</v>
      </c>
      <c r="F11" s="109">
        <v>45231</v>
      </c>
      <c r="G11" s="109">
        <f>+F11</f>
        <v>45231</v>
      </c>
      <c r="H11" s="109">
        <v>45717</v>
      </c>
      <c r="I11" s="109">
        <v>45717</v>
      </c>
      <c r="J11" s="111" t="s">
        <v>91</v>
      </c>
      <c r="K11" s="107" t="s">
        <v>35</v>
      </c>
      <c r="L11" s="112" t="s">
        <v>95</v>
      </c>
    </row>
    <row r="12" spans="1:12" x14ac:dyDescent="0.25">
      <c r="A12" s="57" t="s">
        <v>10</v>
      </c>
      <c r="C12" s="112" t="s">
        <v>36</v>
      </c>
      <c r="D12" s="112" t="s">
        <v>37</v>
      </c>
      <c r="E12" s="112" t="s">
        <v>38</v>
      </c>
      <c r="F12" s="112" t="s">
        <v>39</v>
      </c>
      <c r="G12" s="112" t="s">
        <v>40</v>
      </c>
      <c r="H12" s="112" t="s">
        <v>38</v>
      </c>
      <c r="I12" s="112" t="s">
        <v>95</v>
      </c>
      <c r="J12" s="112" t="s">
        <v>40</v>
      </c>
      <c r="K12" s="112" t="s">
        <v>41</v>
      </c>
      <c r="L12" s="113" t="s">
        <v>42</v>
      </c>
    </row>
    <row r="13" spans="1:12" x14ac:dyDescent="0.25">
      <c r="A13" s="57"/>
      <c r="C13" s="107"/>
      <c r="D13" s="107"/>
      <c r="E13" s="107"/>
      <c r="F13" s="107"/>
      <c r="G13" s="107" t="s">
        <v>43</v>
      </c>
      <c r="H13" s="107"/>
      <c r="I13" s="107"/>
      <c r="J13" s="107" t="s">
        <v>93</v>
      </c>
      <c r="L13" s="113"/>
    </row>
    <row r="14" spans="1:12" x14ac:dyDescent="0.25">
      <c r="C14" s="107" t="s">
        <v>13</v>
      </c>
      <c r="D14" s="107" t="s">
        <v>14</v>
      </c>
      <c r="E14" s="107" t="s">
        <v>15</v>
      </c>
      <c r="F14" s="107" t="s">
        <v>16</v>
      </c>
      <c r="G14" s="107" t="s">
        <v>45</v>
      </c>
      <c r="H14" s="107" t="s">
        <v>17</v>
      </c>
      <c r="I14" s="107" t="s">
        <v>18</v>
      </c>
      <c r="J14" s="107" t="s">
        <v>19</v>
      </c>
      <c r="K14" s="107" t="s">
        <v>46</v>
      </c>
      <c r="L14" s="114" t="s">
        <v>92</v>
      </c>
    </row>
    <row r="15" spans="1:12" x14ac:dyDescent="0.25">
      <c r="L15" s="114"/>
    </row>
    <row r="16" spans="1:12" x14ac:dyDescent="0.25">
      <c r="A16" s="48">
        <v>1</v>
      </c>
      <c r="C16" s="102" t="s">
        <v>47</v>
      </c>
      <c r="D16" s="115">
        <v>52.833333333333336</v>
      </c>
      <c r="E16" s="116">
        <v>5</v>
      </c>
      <c r="F16" s="117">
        <v>1.3149</v>
      </c>
      <c r="G16" s="118">
        <f>+E16+(D16*F16)</f>
        <v>74.470550000000003</v>
      </c>
      <c r="H16" s="119">
        <v>10</v>
      </c>
      <c r="I16" s="117">
        <f>+F16+'ZLH-9 Rate Case Rate Change'!F15+'ZLH-9 UTC Fees Rate Change'!F15+'ZLH-9 COVID-19 Rate Change'!E15</f>
        <v>1.4278999999999999</v>
      </c>
      <c r="J16" s="118">
        <f>H16+(D16*I16)</f>
        <v>85.440716666666674</v>
      </c>
      <c r="K16" s="120">
        <f>+J16-G16</f>
        <v>10.970166666666671</v>
      </c>
      <c r="L16" s="66">
        <f>+K16/G16</f>
        <v>0.14730879074569303</v>
      </c>
    </row>
    <row r="17" spans="1:12" x14ac:dyDescent="0.25">
      <c r="D17" s="115"/>
      <c r="E17" s="116"/>
      <c r="F17" s="117"/>
      <c r="G17" s="118"/>
      <c r="H17" s="119"/>
      <c r="I17" s="117"/>
      <c r="J17" s="118"/>
      <c r="K17" s="120"/>
      <c r="L17" s="66"/>
    </row>
    <row r="18" spans="1:12" x14ac:dyDescent="0.25">
      <c r="A18" s="48">
        <v>2</v>
      </c>
      <c r="C18" s="102" t="s">
        <v>48</v>
      </c>
      <c r="D18" s="115">
        <v>276.99376378905419</v>
      </c>
      <c r="E18" s="116">
        <v>13</v>
      </c>
      <c r="F18" s="117">
        <v>1.2348600000000001</v>
      </c>
      <c r="G18" s="118">
        <f>+E18+(D18*F18)</f>
        <v>355.04851915255148</v>
      </c>
      <c r="H18" s="119">
        <v>20</v>
      </c>
      <c r="I18" s="117">
        <f>+F18+'ZLH-9 Rate Case Rate Change'!F16+'ZLH-9 UTC Fees Rate Change'!F16+'ZLH-9 COVID-19 Rate Change'!E16</f>
        <v>1.2744300000000002</v>
      </c>
      <c r="J18" s="118">
        <f>H18+(D18*I18)</f>
        <v>373.00916238568436</v>
      </c>
      <c r="K18" s="120">
        <f>+J18-G18</f>
        <v>17.960643233132885</v>
      </c>
      <c r="L18" s="66">
        <f>+K18/G18</f>
        <v>5.058644738471884E-2</v>
      </c>
    </row>
    <row r="19" spans="1:12" x14ac:dyDescent="0.25">
      <c r="D19" s="115"/>
      <c r="E19" s="116"/>
      <c r="F19" s="117"/>
      <c r="G19" s="118"/>
      <c r="H19" s="119"/>
      <c r="I19" s="117"/>
      <c r="K19" s="120"/>
      <c r="L19" s="66"/>
    </row>
    <row r="20" spans="1:12" x14ac:dyDescent="0.25">
      <c r="A20" s="48">
        <v>3</v>
      </c>
      <c r="C20" s="102" t="s">
        <v>49</v>
      </c>
      <c r="D20" s="115"/>
      <c r="E20" s="116">
        <v>60</v>
      </c>
      <c r="F20" s="117"/>
      <c r="G20" s="118"/>
      <c r="H20" s="119">
        <v>100</v>
      </c>
      <c r="I20" s="117"/>
      <c r="K20" s="120"/>
      <c r="L20" s="66"/>
    </row>
    <row r="21" spans="1:12" x14ac:dyDescent="0.25">
      <c r="A21" s="48">
        <v>4</v>
      </c>
      <c r="C21" s="102" t="s">
        <v>50</v>
      </c>
      <c r="D21" s="115"/>
      <c r="E21" s="116"/>
      <c r="F21" s="117">
        <v>1.16896</v>
      </c>
      <c r="G21" s="118">
        <f>+E20+(500*F21)</f>
        <v>644.48</v>
      </c>
      <c r="H21" s="119"/>
      <c r="I21" s="117">
        <f>+F21+'ZLH-9 Rate Case Rate Change'!F18+'ZLH-9 UTC Fees Rate Change'!F17+'ZLH-9 COVID-19 Rate Change'!E17</f>
        <v>1.2140500000000001</v>
      </c>
      <c r="J21" s="118">
        <f>+H20+(500*I21)</f>
        <v>707.02500000000009</v>
      </c>
      <c r="K21" s="120"/>
      <c r="L21" s="66"/>
    </row>
    <row r="22" spans="1:12" x14ac:dyDescent="0.25">
      <c r="A22" s="48">
        <v>5</v>
      </c>
      <c r="C22" s="102" t="s">
        <v>51</v>
      </c>
      <c r="D22" s="115"/>
      <c r="E22" s="116"/>
      <c r="F22" s="117">
        <v>1.12965</v>
      </c>
      <c r="G22" s="118">
        <f>+(D24-500)*F22</f>
        <v>1750.4151779880481</v>
      </c>
      <c r="H22" s="119"/>
      <c r="I22" s="117">
        <f>+F22+'ZLH-9 Rate Case Rate Change'!F19+'ZLH-9 UTC Fees Rate Change'!F17+'ZLH-9 COVID-19 Rate Change'!E17</f>
        <v>1.1682600000000001</v>
      </c>
      <c r="J22" s="118">
        <f>+(D24-500)*I22</f>
        <v>1810.2421421115541</v>
      </c>
      <c r="K22" s="120"/>
      <c r="L22" s="66"/>
    </row>
    <row r="23" spans="1:12" x14ac:dyDescent="0.25">
      <c r="A23" s="48">
        <v>6</v>
      </c>
      <c r="C23" s="102" t="s">
        <v>52</v>
      </c>
      <c r="D23" s="115"/>
      <c r="E23" s="116"/>
      <c r="F23" s="117">
        <v>1.12371</v>
      </c>
      <c r="G23" s="118"/>
      <c r="H23" s="119"/>
      <c r="I23" s="117">
        <f>+F23+'ZLH-9 Rate Case Rate Change'!F20+'ZLH-9 UTC Fees Rate Change'!F17+'ZLH-9 COVID-19 Rate Change'!E17</f>
        <v>1.16134</v>
      </c>
      <c r="K23" s="120"/>
      <c r="L23" s="66"/>
    </row>
    <row r="24" spans="1:12" x14ac:dyDescent="0.25">
      <c r="A24" s="48">
        <v>7</v>
      </c>
      <c r="C24" s="122" t="s">
        <v>53</v>
      </c>
      <c r="D24" s="115">
        <v>2049.5199203187253</v>
      </c>
      <c r="E24" s="116"/>
      <c r="F24" s="117"/>
      <c r="G24" s="118">
        <f>+SUM((G21:G23))</f>
        <v>2394.8951779880481</v>
      </c>
      <c r="H24" s="119"/>
      <c r="I24" s="118"/>
      <c r="J24" s="118">
        <f>+SUM(J21:J23)</f>
        <v>2517.2671421115542</v>
      </c>
      <c r="K24" s="120">
        <f>+J24-G24</f>
        <v>122.37196412350613</v>
      </c>
      <c r="L24" s="66">
        <f>+K24/G24</f>
        <v>5.1097002177068494E-2</v>
      </c>
    </row>
    <row r="25" spans="1:12" x14ac:dyDescent="0.25">
      <c r="C25" s="123"/>
      <c r="D25" s="115"/>
      <c r="E25" s="116"/>
      <c r="F25" s="117"/>
      <c r="G25" s="118"/>
      <c r="H25" s="119"/>
      <c r="I25" s="117"/>
      <c r="K25" s="120"/>
      <c r="L25" s="66"/>
    </row>
    <row r="26" spans="1:12" x14ac:dyDescent="0.25">
      <c r="A26" s="48">
        <v>8</v>
      </c>
      <c r="C26" s="102" t="s">
        <v>54</v>
      </c>
      <c r="D26" s="115"/>
      <c r="E26" s="116">
        <v>125</v>
      </c>
      <c r="F26" s="117"/>
      <c r="G26" s="118"/>
      <c r="H26" s="119">
        <v>250</v>
      </c>
      <c r="I26" s="117"/>
      <c r="K26" s="120"/>
      <c r="L26" s="66"/>
    </row>
    <row r="27" spans="1:12" x14ac:dyDescent="0.25">
      <c r="A27" s="48">
        <v>9</v>
      </c>
      <c r="C27" s="102" t="s">
        <v>55</v>
      </c>
      <c r="D27" s="115"/>
      <c r="E27" s="116"/>
      <c r="F27" s="117">
        <v>1.12253</v>
      </c>
      <c r="G27" s="118">
        <f>+E26+(+F27*D30)</f>
        <v>15893.974507861953</v>
      </c>
      <c r="H27" s="119"/>
      <c r="I27" s="117">
        <f>+F27+'ZLH-9 Rate Case Rate Change'!F22+'ZLH-9 UTC Fees Rate Change'!F18+'ZLH-9 COVID-19 Rate Change'!E18</f>
        <v>1.1597200000000001</v>
      </c>
      <c r="J27" s="118">
        <f>+H26+(+I27*D30)</f>
        <v>16541.408796430977</v>
      </c>
      <c r="K27" s="120"/>
      <c r="L27" s="66"/>
    </row>
    <row r="28" spans="1:12" x14ac:dyDescent="0.25">
      <c r="A28" s="48">
        <v>10</v>
      </c>
      <c r="B28" s="49"/>
      <c r="C28" s="102" t="s">
        <v>56</v>
      </c>
      <c r="D28" s="115"/>
      <c r="E28" s="116"/>
      <c r="F28" s="117">
        <v>1.0838000000000001</v>
      </c>
      <c r="G28" s="118"/>
      <c r="H28" s="119"/>
      <c r="I28" s="117">
        <f>+F28+'ZLH-9 Rate Case Rate Change'!F23+'ZLH-9 UTC Fees Rate Change'!F18+'ZLH-9 COVID-19 Rate Change'!E18</f>
        <v>1.1133200000000001</v>
      </c>
      <c r="J28" s="118"/>
      <c r="K28" s="120"/>
      <c r="L28" s="66"/>
    </row>
    <row r="29" spans="1:12" x14ac:dyDescent="0.25">
      <c r="A29" s="48">
        <v>11</v>
      </c>
      <c r="B29" s="49"/>
      <c r="C29" s="102" t="s">
        <v>57</v>
      </c>
      <c r="D29" s="115"/>
      <c r="E29" s="116"/>
      <c r="F29" s="117">
        <v>0.98799000000000003</v>
      </c>
      <c r="G29" s="118"/>
      <c r="H29" s="119"/>
      <c r="I29" s="117">
        <f>+F29+'ZLH-9 Rate Case Rate Change'!F24+'ZLH-9 UTC Fees Rate Change'!F18+'ZLH-9 COVID-19 Rate Change'!E18</f>
        <v>0.99852999999999992</v>
      </c>
      <c r="J29" s="118"/>
      <c r="K29" s="120"/>
      <c r="L29" s="66"/>
    </row>
    <row r="30" spans="1:12" x14ac:dyDescent="0.25">
      <c r="A30" s="48">
        <v>12</v>
      </c>
      <c r="B30" s="49"/>
      <c r="C30" s="122" t="s">
        <v>58</v>
      </c>
      <c r="D30" s="124">
        <v>14047.708754208754</v>
      </c>
      <c r="E30" s="116"/>
      <c r="F30" s="117"/>
      <c r="G30" s="118">
        <f>+SUM(G27:G29)</f>
        <v>15893.974507861953</v>
      </c>
      <c r="H30" s="119"/>
      <c r="I30" s="118"/>
      <c r="J30" s="118">
        <f>+SUM(J27:J29)</f>
        <v>16541.408796430977</v>
      </c>
      <c r="K30" s="120">
        <f>+J30-G30</f>
        <v>647.43428856902392</v>
      </c>
      <c r="L30" s="66">
        <f>+K30/G30</f>
        <v>4.0734574492287665E-2</v>
      </c>
    </row>
    <row r="31" spans="1:12" x14ac:dyDescent="0.25">
      <c r="D31" s="124"/>
      <c r="E31" s="116"/>
      <c r="F31" s="117"/>
      <c r="G31" s="118"/>
      <c r="H31" s="119"/>
      <c r="I31" s="117"/>
      <c r="K31" s="120"/>
      <c r="L31" s="66"/>
    </row>
    <row r="32" spans="1:12" x14ac:dyDescent="0.25">
      <c r="A32" s="48">
        <v>13</v>
      </c>
      <c r="C32" s="102" t="s">
        <v>59</v>
      </c>
      <c r="D32" s="124"/>
      <c r="E32" s="116">
        <v>163</v>
      </c>
      <c r="F32" s="117"/>
      <c r="G32" s="118"/>
      <c r="H32" s="119">
        <v>300</v>
      </c>
      <c r="I32" s="117"/>
      <c r="K32" s="120"/>
      <c r="L32" s="66"/>
    </row>
    <row r="33" spans="1:12" x14ac:dyDescent="0.25">
      <c r="A33" s="48">
        <v>14</v>
      </c>
      <c r="C33" s="102" t="s">
        <v>60</v>
      </c>
      <c r="D33" s="124"/>
      <c r="E33" s="116"/>
      <c r="F33" s="117">
        <v>1.0205</v>
      </c>
      <c r="G33" s="118">
        <f>+E32+(D35*F33)</f>
        <v>25646.31855952381</v>
      </c>
      <c r="H33" s="119"/>
      <c r="I33" s="117">
        <f>+F33+'ZLH-9 Rate Case Rate Change'!F26+'ZLH-9 COVID-19 Rate Change'!E19+'ZLH-9 UTC Fees Rate Change'!F19</f>
        <v>1.05837</v>
      </c>
      <c r="J33" s="118">
        <f>+H32+(D35*I33)</f>
        <v>26728.985657857145</v>
      </c>
      <c r="K33" s="120"/>
      <c r="L33" s="66"/>
    </row>
    <row r="34" spans="1:12" x14ac:dyDescent="0.25">
      <c r="A34" s="48">
        <v>15</v>
      </c>
      <c r="C34" s="102" t="s">
        <v>61</v>
      </c>
      <c r="D34" s="124"/>
      <c r="E34" s="116"/>
      <c r="F34" s="117">
        <v>0.95513000000000003</v>
      </c>
      <c r="G34" s="118"/>
      <c r="H34" s="119"/>
      <c r="I34" s="117">
        <f>+F34+'ZLH-9 Rate Case Rate Change'!F27+'ZLH-9 UTC Fees Rate Change'!F19+'ZLH-9 COVID-19 Rate Change'!E19</f>
        <v>0.96987000000000012</v>
      </c>
      <c r="K34" s="120"/>
      <c r="L34" s="66"/>
    </row>
    <row r="35" spans="1:12" x14ac:dyDescent="0.25">
      <c r="A35" s="48">
        <v>16</v>
      </c>
      <c r="C35" s="122" t="s">
        <v>62</v>
      </c>
      <c r="D35" s="124">
        <v>24971.404761904763</v>
      </c>
      <c r="E35" s="116"/>
      <c r="F35" s="117"/>
      <c r="G35" s="70">
        <f>+G33+G34</f>
        <v>25646.31855952381</v>
      </c>
      <c r="H35" s="101"/>
      <c r="I35" s="118"/>
      <c r="J35" s="118">
        <f>+J33+J34</f>
        <v>26728.985657857145</v>
      </c>
      <c r="K35" s="120">
        <f>+J35-G35</f>
        <v>1082.6670983333352</v>
      </c>
      <c r="L35" s="66">
        <f>+K35/G35</f>
        <v>4.2215302590916493E-2</v>
      </c>
    </row>
    <row r="36" spans="1:12" x14ac:dyDescent="0.25">
      <c r="E36" s="116"/>
      <c r="F36" s="117"/>
      <c r="H36" s="119"/>
      <c r="L36" s="66"/>
    </row>
    <row r="37" spans="1:12" x14ac:dyDescent="0.25">
      <c r="A37" s="48">
        <v>17</v>
      </c>
      <c r="C37" s="102" t="s">
        <v>63</v>
      </c>
      <c r="E37" s="116">
        <v>625</v>
      </c>
      <c r="F37" s="117"/>
      <c r="H37" s="119">
        <v>1000</v>
      </c>
      <c r="K37" s="120"/>
      <c r="L37" s="66"/>
    </row>
    <row r="38" spans="1:12" x14ac:dyDescent="0.25">
      <c r="C38" s="48" t="s">
        <v>96</v>
      </c>
      <c r="D38" s="48"/>
      <c r="E38" s="65">
        <v>0.2</v>
      </c>
      <c r="F38" s="117"/>
      <c r="H38" s="64">
        <v>0.4</v>
      </c>
      <c r="K38" s="120"/>
      <c r="L38" s="66"/>
    </row>
    <row r="39" spans="1:12" x14ac:dyDescent="0.25">
      <c r="C39" s="48" t="s">
        <v>97</v>
      </c>
      <c r="D39" s="48"/>
      <c r="E39" s="63">
        <v>4.0000000000000002E-4</v>
      </c>
      <c r="F39" s="117"/>
      <c r="H39" s="68">
        <v>1.1000000000000001E-3</v>
      </c>
      <c r="K39" s="120"/>
      <c r="L39" s="66"/>
    </row>
    <row r="40" spans="1:12" x14ac:dyDescent="0.25">
      <c r="A40" s="48">
        <v>18</v>
      </c>
      <c r="C40" s="102" t="s">
        <v>64</v>
      </c>
      <c r="E40" s="125"/>
      <c r="F40" s="126">
        <v>6.8029999999999993E-2</v>
      </c>
      <c r="G40" s="118">
        <f>(F40*100000)</f>
        <v>6802.9999999999991</v>
      </c>
      <c r="H40" s="118"/>
      <c r="I40" s="117">
        <f>+F40+'ZLH-9 Rate Case Rate Change'!F30+'ZLH-9 UTC Fees Rate Change'!F21+'ZLH-9 COVID-19 Rate Change'!E21</f>
        <v>7.714E-2</v>
      </c>
      <c r="J40" s="118">
        <f>+(I40*100000)</f>
        <v>7714</v>
      </c>
      <c r="K40" s="120"/>
      <c r="L40" s="66"/>
    </row>
    <row r="41" spans="1:12" x14ac:dyDescent="0.25">
      <c r="A41" s="48">
        <v>19</v>
      </c>
      <c r="C41" s="102" t="s">
        <v>65</v>
      </c>
      <c r="F41" s="126">
        <v>2.8819999999999998E-2</v>
      </c>
      <c r="G41" s="118">
        <f>(F41*200000)</f>
        <v>5764</v>
      </c>
      <c r="H41" s="118"/>
      <c r="I41" s="117">
        <f>+F41+'ZLH-9 Rate Case Rate Change'!F31+'ZLH-9 UTC Fees Rate Change'!F21+'ZLH-9 COVID-19 Rate Change'!E21</f>
        <v>3.2669999999999998E-2</v>
      </c>
      <c r="J41" s="118">
        <f>+(I41*200000)</f>
        <v>6533.9999999999991</v>
      </c>
      <c r="K41" s="120"/>
      <c r="L41" s="66"/>
    </row>
    <row r="42" spans="1:12" x14ac:dyDescent="0.25">
      <c r="A42" s="48">
        <v>20</v>
      </c>
      <c r="C42" s="102" t="s">
        <v>65</v>
      </c>
      <c r="F42" s="126">
        <v>1.9990000000000001E-2</v>
      </c>
      <c r="G42" s="118">
        <f>+(+D44-300000)*F42</f>
        <v>1382.2193304447319</v>
      </c>
      <c r="I42" s="117">
        <f>+F42+'ZLH-9 Rate Case Rate Change'!F32+'ZLH-9 UTC Fees Rate Change'!F21+'ZLH-9 COVID-19 Rate Change'!E21</f>
        <v>2.266E-2</v>
      </c>
      <c r="J42" s="118">
        <f>+(+D44-300000)*I42</f>
        <v>1566.8379203540583</v>
      </c>
      <c r="K42" s="120"/>
      <c r="L42" s="66"/>
    </row>
    <row r="43" spans="1:12" x14ac:dyDescent="0.25">
      <c r="A43" s="48">
        <v>21</v>
      </c>
      <c r="C43" s="102" t="s">
        <v>66</v>
      </c>
      <c r="F43" s="126">
        <v>1.281E-2</v>
      </c>
      <c r="I43" s="117">
        <f>+F43+'ZLH-9 Rate Case Rate Change'!F33+'ZLH-9 UTC Fees Rate Change'!F21+'ZLH-9 COVID-19 Rate Change'!E21</f>
        <v>1.452E-2</v>
      </c>
      <c r="K43" s="120"/>
      <c r="L43" s="66"/>
    </row>
    <row r="44" spans="1:12" ht="16.5" thickBot="1" x14ac:dyDescent="0.3">
      <c r="A44" s="48">
        <v>22</v>
      </c>
      <c r="C44" s="122" t="s">
        <v>67</v>
      </c>
      <c r="D44" s="124">
        <v>369145.53929188254</v>
      </c>
      <c r="G44" s="127">
        <f>+SUM(G40:G43)+E37+(E38*D45)+(E39*D44)</f>
        <v>18380.509670513817</v>
      </c>
      <c r="H44" s="127"/>
      <c r="I44" s="127"/>
      <c r="J44" s="73">
        <f>(+H38*D45)+(H39*D44)+H37+J40+J41+J42</f>
        <v>24538.162262279791</v>
      </c>
      <c r="K44" s="120">
        <f>+J44-G44</f>
        <v>6157.6525917659746</v>
      </c>
      <c r="L44" s="74">
        <f>+K44/G44</f>
        <v>0.33500989374871021</v>
      </c>
    </row>
    <row r="45" spans="1:12" x14ac:dyDescent="0.25">
      <c r="C45" s="57" t="s">
        <v>98</v>
      </c>
      <c r="D45" s="129">
        <v>18293.160621761657</v>
      </c>
    </row>
  </sheetData>
  <mergeCells count="1">
    <mergeCell ref="C6:L6"/>
  </mergeCells>
  <pageMargins left="0.7" right="0.7" top="0.75" bottom="0.75" header="0.3" footer="0.3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831A3-5137-449A-8724-F6D8CE3E3A4C}">
  <sheetPr>
    <pageSetUpPr fitToPage="1"/>
  </sheetPr>
  <dimension ref="A1:N45"/>
  <sheetViews>
    <sheetView topLeftCell="C13" zoomScale="115" zoomScaleNormal="115" workbookViewId="0">
      <selection activeCell="O22" sqref="O22"/>
    </sheetView>
  </sheetViews>
  <sheetFormatPr defaultColWidth="12" defaultRowHeight="15.75" x14ac:dyDescent="0.25"/>
  <cols>
    <col min="1" max="1" width="7" style="48" customWidth="1"/>
    <col min="2" max="2" width="2.33203125" style="48" customWidth="1"/>
    <col min="3" max="3" width="40.33203125" style="48" bestFit="1" customWidth="1"/>
    <col min="4" max="4" width="13.83203125" style="48" bestFit="1" customWidth="1"/>
    <col min="5" max="5" width="16.83203125" style="48" bestFit="1" customWidth="1"/>
    <col min="6" max="6" width="18" style="48" bestFit="1" customWidth="1"/>
    <col min="7" max="7" width="17.33203125" style="48" bestFit="1" customWidth="1"/>
    <col min="8" max="8" width="17.33203125" style="48" customWidth="1"/>
    <col min="9" max="10" width="21" style="48" bestFit="1" customWidth="1"/>
    <col min="11" max="11" width="15.6640625" style="48" bestFit="1" customWidth="1"/>
    <col min="12" max="12" width="21.5" style="48" bestFit="1" customWidth="1"/>
    <col min="13" max="13" width="4.1640625" style="48" customWidth="1"/>
    <col min="14" max="255" width="12" style="48"/>
    <col min="256" max="256" width="7" style="48" customWidth="1"/>
    <col min="257" max="257" width="2.33203125" style="48" customWidth="1"/>
    <col min="258" max="259" width="12" style="48"/>
    <col min="260" max="260" width="6.5" style="48" customWidth="1"/>
    <col min="261" max="261" width="5.1640625" style="48" customWidth="1"/>
    <col min="262" max="262" width="12" style="48"/>
    <col min="263" max="263" width="5.1640625" style="48" customWidth="1"/>
    <col min="264" max="264" width="17.1640625" style="48" customWidth="1"/>
    <col min="265" max="265" width="4.5" style="48" customWidth="1"/>
    <col min="266" max="266" width="16.1640625" style="48" customWidth="1"/>
    <col min="267" max="267" width="4.83203125" style="48" customWidth="1"/>
    <col min="268" max="268" width="17.1640625" style="48" customWidth="1"/>
    <col min="269" max="269" width="4.1640625" style="48" customWidth="1"/>
    <col min="270" max="511" width="12" style="48"/>
    <col min="512" max="512" width="7" style="48" customWidth="1"/>
    <col min="513" max="513" width="2.33203125" style="48" customWidth="1"/>
    <col min="514" max="515" width="12" style="48"/>
    <col min="516" max="516" width="6.5" style="48" customWidth="1"/>
    <col min="517" max="517" width="5.1640625" style="48" customWidth="1"/>
    <col min="518" max="518" width="12" style="48"/>
    <col min="519" max="519" width="5.1640625" style="48" customWidth="1"/>
    <col min="520" max="520" width="17.1640625" style="48" customWidth="1"/>
    <col min="521" max="521" width="4.5" style="48" customWidth="1"/>
    <col min="522" max="522" width="16.1640625" style="48" customWidth="1"/>
    <col min="523" max="523" width="4.83203125" style="48" customWidth="1"/>
    <col min="524" max="524" width="17.1640625" style="48" customWidth="1"/>
    <col min="525" max="525" width="4.1640625" style="48" customWidth="1"/>
    <col min="526" max="767" width="12" style="48"/>
    <col min="768" max="768" width="7" style="48" customWidth="1"/>
    <col min="769" max="769" width="2.33203125" style="48" customWidth="1"/>
    <col min="770" max="771" width="12" style="48"/>
    <col min="772" max="772" width="6.5" style="48" customWidth="1"/>
    <col min="773" max="773" width="5.1640625" style="48" customWidth="1"/>
    <col min="774" max="774" width="12" style="48"/>
    <col min="775" max="775" width="5.1640625" style="48" customWidth="1"/>
    <col min="776" max="776" width="17.1640625" style="48" customWidth="1"/>
    <col min="777" max="777" width="4.5" style="48" customWidth="1"/>
    <col min="778" max="778" width="16.1640625" style="48" customWidth="1"/>
    <col min="779" max="779" width="4.83203125" style="48" customWidth="1"/>
    <col min="780" max="780" width="17.1640625" style="48" customWidth="1"/>
    <col min="781" max="781" width="4.1640625" style="48" customWidth="1"/>
    <col min="782" max="1023" width="12" style="48"/>
    <col min="1024" max="1024" width="7" style="48" customWidth="1"/>
    <col min="1025" max="1025" width="2.33203125" style="48" customWidth="1"/>
    <col min="1026" max="1027" width="12" style="48"/>
    <col min="1028" max="1028" width="6.5" style="48" customWidth="1"/>
    <col min="1029" max="1029" width="5.1640625" style="48" customWidth="1"/>
    <col min="1030" max="1030" width="12" style="48"/>
    <col min="1031" max="1031" width="5.1640625" style="48" customWidth="1"/>
    <col min="1032" max="1032" width="17.1640625" style="48" customWidth="1"/>
    <col min="1033" max="1033" width="4.5" style="48" customWidth="1"/>
    <col min="1034" max="1034" width="16.1640625" style="48" customWidth="1"/>
    <col min="1035" max="1035" width="4.83203125" style="48" customWidth="1"/>
    <col min="1036" max="1036" width="17.1640625" style="48" customWidth="1"/>
    <col min="1037" max="1037" width="4.1640625" style="48" customWidth="1"/>
    <col min="1038" max="1279" width="12" style="48"/>
    <col min="1280" max="1280" width="7" style="48" customWidth="1"/>
    <col min="1281" max="1281" width="2.33203125" style="48" customWidth="1"/>
    <col min="1282" max="1283" width="12" style="48"/>
    <col min="1284" max="1284" width="6.5" style="48" customWidth="1"/>
    <col min="1285" max="1285" width="5.1640625" style="48" customWidth="1"/>
    <col min="1286" max="1286" width="12" style="48"/>
    <col min="1287" max="1287" width="5.1640625" style="48" customWidth="1"/>
    <col min="1288" max="1288" width="17.1640625" style="48" customWidth="1"/>
    <col min="1289" max="1289" width="4.5" style="48" customWidth="1"/>
    <col min="1290" max="1290" width="16.1640625" style="48" customWidth="1"/>
    <col min="1291" max="1291" width="4.83203125" style="48" customWidth="1"/>
    <col min="1292" max="1292" width="17.1640625" style="48" customWidth="1"/>
    <col min="1293" max="1293" width="4.1640625" style="48" customWidth="1"/>
    <col min="1294" max="1535" width="12" style="48"/>
    <col min="1536" max="1536" width="7" style="48" customWidth="1"/>
    <col min="1537" max="1537" width="2.33203125" style="48" customWidth="1"/>
    <col min="1538" max="1539" width="12" style="48"/>
    <col min="1540" max="1540" width="6.5" style="48" customWidth="1"/>
    <col min="1541" max="1541" width="5.1640625" style="48" customWidth="1"/>
    <col min="1542" max="1542" width="12" style="48"/>
    <col min="1543" max="1543" width="5.1640625" style="48" customWidth="1"/>
    <col min="1544" max="1544" width="17.1640625" style="48" customWidth="1"/>
    <col min="1545" max="1545" width="4.5" style="48" customWidth="1"/>
    <col min="1546" max="1546" width="16.1640625" style="48" customWidth="1"/>
    <col min="1547" max="1547" width="4.83203125" style="48" customWidth="1"/>
    <col min="1548" max="1548" width="17.1640625" style="48" customWidth="1"/>
    <col min="1549" max="1549" width="4.1640625" style="48" customWidth="1"/>
    <col min="1550" max="1791" width="12" style="48"/>
    <col min="1792" max="1792" width="7" style="48" customWidth="1"/>
    <col min="1793" max="1793" width="2.33203125" style="48" customWidth="1"/>
    <col min="1794" max="1795" width="12" style="48"/>
    <col min="1796" max="1796" width="6.5" style="48" customWidth="1"/>
    <col min="1797" max="1797" width="5.1640625" style="48" customWidth="1"/>
    <col min="1798" max="1798" width="12" style="48"/>
    <col min="1799" max="1799" width="5.1640625" style="48" customWidth="1"/>
    <col min="1800" max="1800" width="17.1640625" style="48" customWidth="1"/>
    <col min="1801" max="1801" width="4.5" style="48" customWidth="1"/>
    <col min="1802" max="1802" width="16.1640625" style="48" customWidth="1"/>
    <col min="1803" max="1803" width="4.83203125" style="48" customWidth="1"/>
    <col min="1804" max="1804" width="17.1640625" style="48" customWidth="1"/>
    <col min="1805" max="1805" width="4.1640625" style="48" customWidth="1"/>
    <col min="1806" max="2047" width="12" style="48"/>
    <col min="2048" max="2048" width="7" style="48" customWidth="1"/>
    <col min="2049" max="2049" width="2.33203125" style="48" customWidth="1"/>
    <col min="2050" max="2051" width="12" style="48"/>
    <col min="2052" max="2052" width="6.5" style="48" customWidth="1"/>
    <col min="2053" max="2053" width="5.1640625" style="48" customWidth="1"/>
    <col min="2054" max="2054" width="12" style="48"/>
    <col min="2055" max="2055" width="5.1640625" style="48" customWidth="1"/>
    <col min="2056" max="2056" width="17.1640625" style="48" customWidth="1"/>
    <col min="2057" max="2057" width="4.5" style="48" customWidth="1"/>
    <col min="2058" max="2058" width="16.1640625" style="48" customWidth="1"/>
    <col min="2059" max="2059" width="4.83203125" style="48" customWidth="1"/>
    <col min="2060" max="2060" width="17.1640625" style="48" customWidth="1"/>
    <col min="2061" max="2061" width="4.1640625" style="48" customWidth="1"/>
    <col min="2062" max="2303" width="12" style="48"/>
    <col min="2304" max="2304" width="7" style="48" customWidth="1"/>
    <col min="2305" max="2305" width="2.33203125" style="48" customWidth="1"/>
    <col min="2306" max="2307" width="12" style="48"/>
    <col min="2308" max="2308" width="6.5" style="48" customWidth="1"/>
    <col min="2309" max="2309" width="5.1640625" style="48" customWidth="1"/>
    <col min="2310" max="2310" width="12" style="48"/>
    <col min="2311" max="2311" width="5.1640625" style="48" customWidth="1"/>
    <col min="2312" max="2312" width="17.1640625" style="48" customWidth="1"/>
    <col min="2313" max="2313" width="4.5" style="48" customWidth="1"/>
    <col min="2314" max="2314" width="16.1640625" style="48" customWidth="1"/>
    <col min="2315" max="2315" width="4.83203125" style="48" customWidth="1"/>
    <col min="2316" max="2316" width="17.1640625" style="48" customWidth="1"/>
    <col min="2317" max="2317" width="4.1640625" style="48" customWidth="1"/>
    <col min="2318" max="2559" width="12" style="48"/>
    <col min="2560" max="2560" width="7" style="48" customWidth="1"/>
    <col min="2561" max="2561" width="2.33203125" style="48" customWidth="1"/>
    <col min="2562" max="2563" width="12" style="48"/>
    <col min="2564" max="2564" width="6.5" style="48" customWidth="1"/>
    <col min="2565" max="2565" width="5.1640625" style="48" customWidth="1"/>
    <col min="2566" max="2566" width="12" style="48"/>
    <col min="2567" max="2567" width="5.1640625" style="48" customWidth="1"/>
    <col min="2568" max="2568" width="17.1640625" style="48" customWidth="1"/>
    <col min="2569" max="2569" width="4.5" style="48" customWidth="1"/>
    <col min="2570" max="2570" width="16.1640625" style="48" customWidth="1"/>
    <col min="2571" max="2571" width="4.83203125" style="48" customWidth="1"/>
    <col min="2572" max="2572" width="17.1640625" style="48" customWidth="1"/>
    <col min="2573" max="2573" width="4.1640625" style="48" customWidth="1"/>
    <col min="2574" max="2815" width="12" style="48"/>
    <col min="2816" max="2816" width="7" style="48" customWidth="1"/>
    <col min="2817" max="2817" width="2.33203125" style="48" customWidth="1"/>
    <col min="2818" max="2819" width="12" style="48"/>
    <col min="2820" max="2820" width="6.5" style="48" customWidth="1"/>
    <col min="2821" max="2821" width="5.1640625" style="48" customWidth="1"/>
    <col min="2822" max="2822" width="12" style="48"/>
    <col min="2823" max="2823" width="5.1640625" style="48" customWidth="1"/>
    <col min="2824" max="2824" width="17.1640625" style="48" customWidth="1"/>
    <col min="2825" max="2825" width="4.5" style="48" customWidth="1"/>
    <col min="2826" max="2826" width="16.1640625" style="48" customWidth="1"/>
    <col min="2827" max="2827" width="4.83203125" style="48" customWidth="1"/>
    <col min="2828" max="2828" width="17.1640625" style="48" customWidth="1"/>
    <col min="2829" max="2829" width="4.1640625" style="48" customWidth="1"/>
    <col min="2830" max="3071" width="12" style="48"/>
    <col min="3072" max="3072" width="7" style="48" customWidth="1"/>
    <col min="3073" max="3073" width="2.33203125" style="48" customWidth="1"/>
    <col min="3074" max="3075" width="12" style="48"/>
    <col min="3076" max="3076" width="6.5" style="48" customWidth="1"/>
    <col min="3077" max="3077" width="5.1640625" style="48" customWidth="1"/>
    <col min="3078" max="3078" width="12" style="48"/>
    <col min="3079" max="3079" width="5.1640625" style="48" customWidth="1"/>
    <col min="3080" max="3080" width="17.1640625" style="48" customWidth="1"/>
    <col min="3081" max="3081" width="4.5" style="48" customWidth="1"/>
    <col min="3082" max="3082" width="16.1640625" style="48" customWidth="1"/>
    <col min="3083" max="3083" width="4.83203125" style="48" customWidth="1"/>
    <col min="3084" max="3084" width="17.1640625" style="48" customWidth="1"/>
    <col min="3085" max="3085" width="4.1640625" style="48" customWidth="1"/>
    <col min="3086" max="3327" width="12" style="48"/>
    <col min="3328" max="3328" width="7" style="48" customWidth="1"/>
    <col min="3329" max="3329" width="2.33203125" style="48" customWidth="1"/>
    <col min="3330" max="3331" width="12" style="48"/>
    <col min="3332" max="3332" width="6.5" style="48" customWidth="1"/>
    <col min="3333" max="3333" width="5.1640625" style="48" customWidth="1"/>
    <col min="3334" max="3334" width="12" style="48"/>
    <col min="3335" max="3335" width="5.1640625" style="48" customWidth="1"/>
    <col min="3336" max="3336" width="17.1640625" style="48" customWidth="1"/>
    <col min="3337" max="3337" width="4.5" style="48" customWidth="1"/>
    <col min="3338" max="3338" width="16.1640625" style="48" customWidth="1"/>
    <col min="3339" max="3339" width="4.83203125" style="48" customWidth="1"/>
    <col min="3340" max="3340" width="17.1640625" style="48" customWidth="1"/>
    <col min="3341" max="3341" width="4.1640625" style="48" customWidth="1"/>
    <col min="3342" max="3583" width="12" style="48"/>
    <col min="3584" max="3584" width="7" style="48" customWidth="1"/>
    <col min="3585" max="3585" width="2.33203125" style="48" customWidth="1"/>
    <col min="3586" max="3587" width="12" style="48"/>
    <col min="3588" max="3588" width="6.5" style="48" customWidth="1"/>
    <col min="3589" max="3589" width="5.1640625" style="48" customWidth="1"/>
    <col min="3590" max="3590" width="12" style="48"/>
    <col min="3591" max="3591" width="5.1640625" style="48" customWidth="1"/>
    <col min="3592" max="3592" width="17.1640625" style="48" customWidth="1"/>
    <col min="3593" max="3593" width="4.5" style="48" customWidth="1"/>
    <col min="3594" max="3594" width="16.1640625" style="48" customWidth="1"/>
    <col min="3595" max="3595" width="4.83203125" style="48" customWidth="1"/>
    <col min="3596" max="3596" width="17.1640625" style="48" customWidth="1"/>
    <col min="3597" max="3597" width="4.1640625" style="48" customWidth="1"/>
    <col min="3598" max="3839" width="12" style="48"/>
    <col min="3840" max="3840" width="7" style="48" customWidth="1"/>
    <col min="3841" max="3841" width="2.33203125" style="48" customWidth="1"/>
    <col min="3842" max="3843" width="12" style="48"/>
    <col min="3844" max="3844" width="6.5" style="48" customWidth="1"/>
    <col min="3845" max="3845" width="5.1640625" style="48" customWidth="1"/>
    <col min="3846" max="3846" width="12" style="48"/>
    <col min="3847" max="3847" width="5.1640625" style="48" customWidth="1"/>
    <col min="3848" max="3848" width="17.1640625" style="48" customWidth="1"/>
    <col min="3849" max="3849" width="4.5" style="48" customWidth="1"/>
    <col min="3850" max="3850" width="16.1640625" style="48" customWidth="1"/>
    <col min="3851" max="3851" width="4.83203125" style="48" customWidth="1"/>
    <col min="3852" max="3852" width="17.1640625" style="48" customWidth="1"/>
    <col min="3853" max="3853" width="4.1640625" style="48" customWidth="1"/>
    <col min="3854" max="4095" width="12" style="48"/>
    <col min="4096" max="4096" width="7" style="48" customWidth="1"/>
    <col min="4097" max="4097" width="2.33203125" style="48" customWidth="1"/>
    <col min="4098" max="4099" width="12" style="48"/>
    <col min="4100" max="4100" width="6.5" style="48" customWidth="1"/>
    <col min="4101" max="4101" width="5.1640625" style="48" customWidth="1"/>
    <col min="4102" max="4102" width="12" style="48"/>
    <col min="4103" max="4103" width="5.1640625" style="48" customWidth="1"/>
    <col min="4104" max="4104" width="17.1640625" style="48" customWidth="1"/>
    <col min="4105" max="4105" width="4.5" style="48" customWidth="1"/>
    <col min="4106" max="4106" width="16.1640625" style="48" customWidth="1"/>
    <col min="4107" max="4107" width="4.83203125" style="48" customWidth="1"/>
    <col min="4108" max="4108" width="17.1640625" style="48" customWidth="1"/>
    <col min="4109" max="4109" width="4.1640625" style="48" customWidth="1"/>
    <col min="4110" max="4351" width="12" style="48"/>
    <col min="4352" max="4352" width="7" style="48" customWidth="1"/>
    <col min="4353" max="4353" width="2.33203125" style="48" customWidth="1"/>
    <col min="4354" max="4355" width="12" style="48"/>
    <col min="4356" max="4356" width="6.5" style="48" customWidth="1"/>
    <col min="4357" max="4357" width="5.1640625" style="48" customWidth="1"/>
    <col min="4358" max="4358" width="12" style="48"/>
    <col min="4359" max="4359" width="5.1640625" style="48" customWidth="1"/>
    <col min="4360" max="4360" width="17.1640625" style="48" customWidth="1"/>
    <col min="4361" max="4361" width="4.5" style="48" customWidth="1"/>
    <col min="4362" max="4362" width="16.1640625" style="48" customWidth="1"/>
    <col min="4363" max="4363" width="4.83203125" style="48" customWidth="1"/>
    <col min="4364" max="4364" width="17.1640625" style="48" customWidth="1"/>
    <col min="4365" max="4365" width="4.1640625" style="48" customWidth="1"/>
    <col min="4366" max="4607" width="12" style="48"/>
    <col min="4608" max="4608" width="7" style="48" customWidth="1"/>
    <col min="4609" max="4609" width="2.33203125" style="48" customWidth="1"/>
    <col min="4610" max="4611" width="12" style="48"/>
    <col min="4612" max="4612" width="6.5" style="48" customWidth="1"/>
    <col min="4613" max="4613" width="5.1640625" style="48" customWidth="1"/>
    <col min="4614" max="4614" width="12" style="48"/>
    <col min="4615" max="4615" width="5.1640625" style="48" customWidth="1"/>
    <col min="4616" max="4616" width="17.1640625" style="48" customWidth="1"/>
    <col min="4617" max="4617" width="4.5" style="48" customWidth="1"/>
    <col min="4618" max="4618" width="16.1640625" style="48" customWidth="1"/>
    <col min="4619" max="4619" width="4.83203125" style="48" customWidth="1"/>
    <col min="4620" max="4620" width="17.1640625" style="48" customWidth="1"/>
    <col min="4621" max="4621" width="4.1640625" style="48" customWidth="1"/>
    <col min="4622" max="4863" width="12" style="48"/>
    <col min="4864" max="4864" width="7" style="48" customWidth="1"/>
    <col min="4865" max="4865" width="2.33203125" style="48" customWidth="1"/>
    <col min="4866" max="4867" width="12" style="48"/>
    <col min="4868" max="4868" width="6.5" style="48" customWidth="1"/>
    <col min="4869" max="4869" width="5.1640625" style="48" customWidth="1"/>
    <col min="4870" max="4870" width="12" style="48"/>
    <col min="4871" max="4871" width="5.1640625" style="48" customWidth="1"/>
    <col min="4872" max="4872" width="17.1640625" style="48" customWidth="1"/>
    <col min="4873" max="4873" width="4.5" style="48" customWidth="1"/>
    <col min="4874" max="4874" width="16.1640625" style="48" customWidth="1"/>
    <col min="4875" max="4875" width="4.83203125" style="48" customWidth="1"/>
    <col min="4876" max="4876" width="17.1640625" style="48" customWidth="1"/>
    <col min="4877" max="4877" width="4.1640625" style="48" customWidth="1"/>
    <col min="4878" max="5119" width="12" style="48"/>
    <col min="5120" max="5120" width="7" style="48" customWidth="1"/>
    <col min="5121" max="5121" width="2.33203125" style="48" customWidth="1"/>
    <col min="5122" max="5123" width="12" style="48"/>
    <col min="5124" max="5124" width="6.5" style="48" customWidth="1"/>
    <col min="5125" max="5125" width="5.1640625" style="48" customWidth="1"/>
    <col min="5126" max="5126" width="12" style="48"/>
    <col min="5127" max="5127" width="5.1640625" style="48" customWidth="1"/>
    <col min="5128" max="5128" width="17.1640625" style="48" customWidth="1"/>
    <col min="5129" max="5129" width="4.5" style="48" customWidth="1"/>
    <col min="5130" max="5130" width="16.1640625" style="48" customWidth="1"/>
    <col min="5131" max="5131" width="4.83203125" style="48" customWidth="1"/>
    <col min="5132" max="5132" width="17.1640625" style="48" customWidth="1"/>
    <col min="5133" max="5133" width="4.1640625" style="48" customWidth="1"/>
    <col min="5134" max="5375" width="12" style="48"/>
    <col min="5376" max="5376" width="7" style="48" customWidth="1"/>
    <col min="5377" max="5377" width="2.33203125" style="48" customWidth="1"/>
    <col min="5378" max="5379" width="12" style="48"/>
    <col min="5380" max="5380" width="6.5" style="48" customWidth="1"/>
    <col min="5381" max="5381" width="5.1640625" style="48" customWidth="1"/>
    <col min="5382" max="5382" width="12" style="48"/>
    <col min="5383" max="5383" width="5.1640625" style="48" customWidth="1"/>
    <col min="5384" max="5384" width="17.1640625" style="48" customWidth="1"/>
    <col min="5385" max="5385" width="4.5" style="48" customWidth="1"/>
    <col min="5386" max="5386" width="16.1640625" style="48" customWidth="1"/>
    <col min="5387" max="5387" width="4.83203125" style="48" customWidth="1"/>
    <col min="5388" max="5388" width="17.1640625" style="48" customWidth="1"/>
    <col min="5389" max="5389" width="4.1640625" style="48" customWidth="1"/>
    <col min="5390" max="5631" width="12" style="48"/>
    <col min="5632" max="5632" width="7" style="48" customWidth="1"/>
    <col min="5633" max="5633" width="2.33203125" style="48" customWidth="1"/>
    <col min="5634" max="5635" width="12" style="48"/>
    <col min="5636" max="5636" width="6.5" style="48" customWidth="1"/>
    <col min="5637" max="5637" width="5.1640625" style="48" customWidth="1"/>
    <col min="5638" max="5638" width="12" style="48"/>
    <col min="5639" max="5639" width="5.1640625" style="48" customWidth="1"/>
    <col min="5640" max="5640" width="17.1640625" style="48" customWidth="1"/>
    <col min="5641" max="5641" width="4.5" style="48" customWidth="1"/>
    <col min="5642" max="5642" width="16.1640625" style="48" customWidth="1"/>
    <col min="5643" max="5643" width="4.83203125" style="48" customWidth="1"/>
    <col min="5644" max="5644" width="17.1640625" style="48" customWidth="1"/>
    <col min="5645" max="5645" width="4.1640625" style="48" customWidth="1"/>
    <col min="5646" max="5887" width="12" style="48"/>
    <col min="5888" max="5888" width="7" style="48" customWidth="1"/>
    <col min="5889" max="5889" width="2.33203125" style="48" customWidth="1"/>
    <col min="5890" max="5891" width="12" style="48"/>
    <col min="5892" max="5892" width="6.5" style="48" customWidth="1"/>
    <col min="5893" max="5893" width="5.1640625" style="48" customWidth="1"/>
    <col min="5894" max="5894" width="12" style="48"/>
    <col min="5895" max="5895" width="5.1640625" style="48" customWidth="1"/>
    <col min="5896" max="5896" width="17.1640625" style="48" customWidth="1"/>
    <col min="5897" max="5897" width="4.5" style="48" customWidth="1"/>
    <col min="5898" max="5898" width="16.1640625" style="48" customWidth="1"/>
    <col min="5899" max="5899" width="4.83203125" style="48" customWidth="1"/>
    <col min="5900" max="5900" width="17.1640625" style="48" customWidth="1"/>
    <col min="5901" max="5901" width="4.1640625" style="48" customWidth="1"/>
    <col min="5902" max="6143" width="12" style="48"/>
    <col min="6144" max="6144" width="7" style="48" customWidth="1"/>
    <col min="6145" max="6145" width="2.33203125" style="48" customWidth="1"/>
    <col min="6146" max="6147" width="12" style="48"/>
    <col min="6148" max="6148" width="6.5" style="48" customWidth="1"/>
    <col min="6149" max="6149" width="5.1640625" style="48" customWidth="1"/>
    <col min="6150" max="6150" width="12" style="48"/>
    <col min="6151" max="6151" width="5.1640625" style="48" customWidth="1"/>
    <col min="6152" max="6152" width="17.1640625" style="48" customWidth="1"/>
    <col min="6153" max="6153" width="4.5" style="48" customWidth="1"/>
    <col min="6154" max="6154" width="16.1640625" style="48" customWidth="1"/>
    <col min="6155" max="6155" width="4.83203125" style="48" customWidth="1"/>
    <col min="6156" max="6156" width="17.1640625" style="48" customWidth="1"/>
    <col min="6157" max="6157" width="4.1640625" style="48" customWidth="1"/>
    <col min="6158" max="6399" width="12" style="48"/>
    <col min="6400" max="6400" width="7" style="48" customWidth="1"/>
    <col min="6401" max="6401" width="2.33203125" style="48" customWidth="1"/>
    <col min="6402" max="6403" width="12" style="48"/>
    <col min="6404" max="6404" width="6.5" style="48" customWidth="1"/>
    <col min="6405" max="6405" width="5.1640625" style="48" customWidth="1"/>
    <col min="6406" max="6406" width="12" style="48"/>
    <col min="6407" max="6407" width="5.1640625" style="48" customWidth="1"/>
    <col min="6408" max="6408" width="17.1640625" style="48" customWidth="1"/>
    <col min="6409" max="6409" width="4.5" style="48" customWidth="1"/>
    <col min="6410" max="6410" width="16.1640625" style="48" customWidth="1"/>
    <col min="6411" max="6411" width="4.83203125" style="48" customWidth="1"/>
    <col min="6412" max="6412" width="17.1640625" style="48" customWidth="1"/>
    <col min="6413" max="6413" width="4.1640625" style="48" customWidth="1"/>
    <col min="6414" max="6655" width="12" style="48"/>
    <col min="6656" max="6656" width="7" style="48" customWidth="1"/>
    <col min="6657" max="6657" width="2.33203125" style="48" customWidth="1"/>
    <col min="6658" max="6659" width="12" style="48"/>
    <col min="6660" max="6660" width="6.5" style="48" customWidth="1"/>
    <col min="6661" max="6661" width="5.1640625" style="48" customWidth="1"/>
    <col min="6662" max="6662" width="12" style="48"/>
    <col min="6663" max="6663" width="5.1640625" style="48" customWidth="1"/>
    <col min="6664" max="6664" width="17.1640625" style="48" customWidth="1"/>
    <col min="6665" max="6665" width="4.5" style="48" customWidth="1"/>
    <col min="6666" max="6666" width="16.1640625" style="48" customWidth="1"/>
    <col min="6667" max="6667" width="4.83203125" style="48" customWidth="1"/>
    <col min="6668" max="6668" width="17.1640625" style="48" customWidth="1"/>
    <col min="6669" max="6669" width="4.1640625" style="48" customWidth="1"/>
    <col min="6670" max="6911" width="12" style="48"/>
    <col min="6912" max="6912" width="7" style="48" customWidth="1"/>
    <col min="6913" max="6913" width="2.33203125" style="48" customWidth="1"/>
    <col min="6914" max="6915" width="12" style="48"/>
    <col min="6916" max="6916" width="6.5" style="48" customWidth="1"/>
    <col min="6917" max="6917" width="5.1640625" style="48" customWidth="1"/>
    <col min="6918" max="6918" width="12" style="48"/>
    <col min="6919" max="6919" width="5.1640625" style="48" customWidth="1"/>
    <col min="6920" max="6920" width="17.1640625" style="48" customWidth="1"/>
    <col min="6921" max="6921" width="4.5" style="48" customWidth="1"/>
    <col min="6922" max="6922" width="16.1640625" style="48" customWidth="1"/>
    <col min="6923" max="6923" width="4.83203125" style="48" customWidth="1"/>
    <col min="6924" max="6924" width="17.1640625" style="48" customWidth="1"/>
    <col min="6925" max="6925" width="4.1640625" style="48" customWidth="1"/>
    <col min="6926" max="7167" width="12" style="48"/>
    <col min="7168" max="7168" width="7" style="48" customWidth="1"/>
    <col min="7169" max="7169" width="2.33203125" style="48" customWidth="1"/>
    <col min="7170" max="7171" width="12" style="48"/>
    <col min="7172" max="7172" width="6.5" style="48" customWidth="1"/>
    <col min="7173" max="7173" width="5.1640625" style="48" customWidth="1"/>
    <col min="7174" max="7174" width="12" style="48"/>
    <col min="7175" max="7175" width="5.1640625" style="48" customWidth="1"/>
    <col min="7176" max="7176" width="17.1640625" style="48" customWidth="1"/>
    <col min="7177" max="7177" width="4.5" style="48" customWidth="1"/>
    <col min="7178" max="7178" width="16.1640625" style="48" customWidth="1"/>
    <col min="7179" max="7179" width="4.83203125" style="48" customWidth="1"/>
    <col min="7180" max="7180" width="17.1640625" style="48" customWidth="1"/>
    <col min="7181" max="7181" width="4.1640625" style="48" customWidth="1"/>
    <col min="7182" max="7423" width="12" style="48"/>
    <col min="7424" max="7424" width="7" style="48" customWidth="1"/>
    <col min="7425" max="7425" width="2.33203125" style="48" customWidth="1"/>
    <col min="7426" max="7427" width="12" style="48"/>
    <col min="7428" max="7428" width="6.5" style="48" customWidth="1"/>
    <col min="7429" max="7429" width="5.1640625" style="48" customWidth="1"/>
    <col min="7430" max="7430" width="12" style="48"/>
    <col min="7431" max="7431" width="5.1640625" style="48" customWidth="1"/>
    <col min="7432" max="7432" width="17.1640625" style="48" customWidth="1"/>
    <col min="7433" max="7433" width="4.5" style="48" customWidth="1"/>
    <col min="7434" max="7434" width="16.1640625" style="48" customWidth="1"/>
    <col min="7435" max="7435" width="4.83203125" style="48" customWidth="1"/>
    <col min="7436" max="7436" width="17.1640625" style="48" customWidth="1"/>
    <col min="7437" max="7437" width="4.1640625" style="48" customWidth="1"/>
    <col min="7438" max="7679" width="12" style="48"/>
    <col min="7680" max="7680" width="7" style="48" customWidth="1"/>
    <col min="7681" max="7681" width="2.33203125" style="48" customWidth="1"/>
    <col min="7682" max="7683" width="12" style="48"/>
    <col min="7684" max="7684" width="6.5" style="48" customWidth="1"/>
    <col min="7685" max="7685" width="5.1640625" style="48" customWidth="1"/>
    <col min="7686" max="7686" width="12" style="48"/>
    <col min="7687" max="7687" width="5.1640625" style="48" customWidth="1"/>
    <col min="7688" max="7688" width="17.1640625" style="48" customWidth="1"/>
    <col min="7689" max="7689" width="4.5" style="48" customWidth="1"/>
    <col min="7690" max="7690" width="16.1640625" style="48" customWidth="1"/>
    <col min="7691" max="7691" width="4.83203125" style="48" customWidth="1"/>
    <col min="7692" max="7692" width="17.1640625" style="48" customWidth="1"/>
    <col min="7693" max="7693" width="4.1640625" style="48" customWidth="1"/>
    <col min="7694" max="7935" width="12" style="48"/>
    <col min="7936" max="7936" width="7" style="48" customWidth="1"/>
    <col min="7937" max="7937" width="2.33203125" style="48" customWidth="1"/>
    <col min="7938" max="7939" width="12" style="48"/>
    <col min="7940" max="7940" width="6.5" style="48" customWidth="1"/>
    <col min="7941" max="7941" width="5.1640625" style="48" customWidth="1"/>
    <col min="7942" max="7942" width="12" style="48"/>
    <col min="7943" max="7943" width="5.1640625" style="48" customWidth="1"/>
    <col min="7944" max="7944" width="17.1640625" style="48" customWidth="1"/>
    <col min="7945" max="7945" width="4.5" style="48" customWidth="1"/>
    <col min="7946" max="7946" width="16.1640625" style="48" customWidth="1"/>
    <col min="7947" max="7947" width="4.83203125" style="48" customWidth="1"/>
    <col min="7948" max="7948" width="17.1640625" style="48" customWidth="1"/>
    <col min="7949" max="7949" width="4.1640625" style="48" customWidth="1"/>
    <col min="7950" max="8191" width="12" style="48"/>
    <col min="8192" max="8192" width="7" style="48" customWidth="1"/>
    <col min="8193" max="8193" width="2.33203125" style="48" customWidth="1"/>
    <col min="8194" max="8195" width="12" style="48"/>
    <col min="8196" max="8196" width="6.5" style="48" customWidth="1"/>
    <col min="8197" max="8197" width="5.1640625" style="48" customWidth="1"/>
    <col min="8198" max="8198" width="12" style="48"/>
    <col min="8199" max="8199" width="5.1640625" style="48" customWidth="1"/>
    <col min="8200" max="8200" width="17.1640625" style="48" customWidth="1"/>
    <col min="8201" max="8201" width="4.5" style="48" customWidth="1"/>
    <col min="8202" max="8202" width="16.1640625" style="48" customWidth="1"/>
    <col min="8203" max="8203" width="4.83203125" style="48" customWidth="1"/>
    <col min="8204" max="8204" width="17.1640625" style="48" customWidth="1"/>
    <col min="8205" max="8205" width="4.1640625" style="48" customWidth="1"/>
    <col min="8206" max="8447" width="12" style="48"/>
    <col min="8448" max="8448" width="7" style="48" customWidth="1"/>
    <col min="8449" max="8449" width="2.33203125" style="48" customWidth="1"/>
    <col min="8450" max="8451" width="12" style="48"/>
    <col min="8452" max="8452" width="6.5" style="48" customWidth="1"/>
    <col min="8453" max="8453" width="5.1640625" style="48" customWidth="1"/>
    <col min="8454" max="8454" width="12" style="48"/>
    <col min="8455" max="8455" width="5.1640625" style="48" customWidth="1"/>
    <col min="8456" max="8456" width="17.1640625" style="48" customWidth="1"/>
    <col min="8457" max="8457" width="4.5" style="48" customWidth="1"/>
    <col min="8458" max="8458" width="16.1640625" style="48" customWidth="1"/>
    <col min="8459" max="8459" width="4.83203125" style="48" customWidth="1"/>
    <col min="8460" max="8460" width="17.1640625" style="48" customWidth="1"/>
    <col min="8461" max="8461" width="4.1640625" style="48" customWidth="1"/>
    <col min="8462" max="8703" width="12" style="48"/>
    <col min="8704" max="8704" width="7" style="48" customWidth="1"/>
    <col min="8705" max="8705" width="2.33203125" style="48" customWidth="1"/>
    <col min="8706" max="8707" width="12" style="48"/>
    <col min="8708" max="8708" width="6.5" style="48" customWidth="1"/>
    <col min="8709" max="8709" width="5.1640625" style="48" customWidth="1"/>
    <col min="8710" max="8710" width="12" style="48"/>
    <col min="8711" max="8711" width="5.1640625" style="48" customWidth="1"/>
    <col min="8712" max="8712" width="17.1640625" style="48" customWidth="1"/>
    <col min="8713" max="8713" width="4.5" style="48" customWidth="1"/>
    <col min="8714" max="8714" width="16.1640625" style="48" customWidth="1"/>
    <col min="8715" max="8715" width="4.83203125" style="48" customWidth="1"/>
    <col min="8716" max="8716" width="17.1640625" style="48" customWidth="1"/>
    <col min="8717" max="8717" width="4.1640625" style="48" customWidth="1"/>
    <col min="8718" max="8959" width="12" style="48"/>
    <col min="8960" max="8960" width="7" style="48" customWidth="1"/>
    <col min="8961" max="8961" width="2.33203125" style="48" customWidth="1"/>
    <col min="8962" max="8963" width="12" style="48"/>
    <col min="8964" max="8964" width="6.5" style="48" customWidth="1"/>
    <col min="8965" max="8965" width="5.1640625" style="48" customWidth="1"/>
    <col min="8966" max="8966" width="12" style="48"/>
    <col min="8967" max="8967" width="5.1640625" style="48" customWidth="1"/>
    <col min="8968" max="8968" width="17.1640625" style="48" customWidth="1"/>
    <col min="8969" max="8969" width="4.5" style="48" customWidth="1"/>
    <col min="8970" max="8970" width="16.1640625" style="48" customWidth="1"/>
    <col min="8971" max="8971" width="4.83203125" style="48" customWidth="1"/>
    <col min="8972" max="8972" width="17.1640625" style="48" customWidth="1"/>
    <col min="8973" max="8973" width="4.1640625" style="48" customWidth="1"/>
    <col min="8974" max="9215" width="12" style="48"/>
    <col min="9216" max="9216" width="7" style="48" customWidth="1"/>
    <col min="9217" max="9217" width="2.33203125" style="48" customWidth="1"/>
    <col min="9218" max="9219" width="12" style="48"/>
    <col min="9220" max="9220" width="6.5" style="48" customWidth="1"/>
    <col min="9221" max="9221" width="5.1640625" style="48" customWidth="1"/>
    <col min="9222" max="9222" width="12" style="48"/>
    <col min="9223" max="9223" width="5.1640625" style="48" customWidth="1"/>
    <col min="9224" max="9224" width="17.1640625" style="48" customWidth="1"/>
    <col min="9225" max="9225" width="4.5" style="48" customWidth="1"/>
    <col min="9226" max="9226" width="16.1640625" style="48" customWidth="1"/>
    <col min="9227" max="9227" width="4.83203125" style="48" customWidth="1"/>
    <col min="9228" max="9228" width="17.1640625" style="48" customWidth="1"/>
    <col min="9229" max="9229" width="4.1640625" style="48" customWidth="1"/>
    <col min="9230" max="9471" width="12" style="48"/>
    <col min="9472" max="9472" width="7" style="48" customWidth="1"/>
    <col min="9473" max="9473" width="2.33203125" style="48" customWidth="1"/>
    <col min="9474" max="9475" width="12" style="48"/>
    <col min="9476" max="9476" width="6.5" style="48" customWidth="1"/>
    <col min="9477" max="9477" width="5.1640625" style="48" customWidth="1"/>
    <col min="9478" max="9478" width="12" style="48"/>
    <col min="9479" max="9479" width="5.1640625" style="48" customWidth="1"/>
    <col min="9480" max="9480" width="17.1640625" style="48" customWidth="1"/>
    <col min="9481" max="9481" width="4.5" style="48" customWidth="1"/>
    <col min="9482" max="9482" width="16.1640625" style="48" customWidth="1"/>
    <col min="9483" max="9483" width="4.83203125" style="48" customWidth="1"/>
    <col min="9484" max="9484" width="17.1640625" style="48" customWidth="1"/>
    <col min="9485" max="9485" width="4.1640625" style="48" customWidth="1"/>
    <col min="9486" max="9727" width="12" style="48"/>
    <col min="9728" max="9728" width="7" style="48" customWidth="1"/>
    <col min="9729" max="9729" width="2.33203125" style="48" customWidth="1"/>
    <col min="9730" max="9731" width="12" style="48"/>
    <col min="9732" max="9732" width="6.5" style="48" customWidth="1"/>
    <col min="9733" max="9733" width="5.1640625" style="48" customWidth="1"/>
    <col min="9734" max="9734" width="12" style="48"/>
    <col min="9735" max="9735" width="5.1640625" style="48" customWidth="1"/>
    <col min="9736" max="9736" width="17.1640625" style="48" customWidth="1"/>
    <col min="9737" max="9737" width="4.5" style="48" customWidth="1"/>
    <col min="9738" max="9738" width="16.1640625" style="48" customWidth="1"/>
    <col min="9739" max="9739" width="4.83203125" style="48" customWidth="1"/>
    <col min="9740" max="9740" width="17.1640625" style="48" customWidth="1"/>
    <col min="9741" max="9741" width="4.1640625" style="48" customWidth="1"/>
    <col min="9742" max="9983" width="12" style="48"/>
    <col min="9984" max="9984" width="7" style="48" customWidth="1"/>
    <col min="9985" max="9985" width="2.33203125" style="48" customWidth="1"/>
    <col min="9986" max="9987" width="12" style="48"/>
    <col min="9988" max="9988" width="6.5" style="48" customWidth="1"/>
    <col min="9989" max="9989" width="5.1640625" style="48" customWidth="1"/>
    <col min="9990" max="9990" width="12" style="48"/>
    <col min="9991" max="9991" width="5.1640625" style="48" customWidth="1"/>
    <col min="9992" max="9992" width="17.1640625" style="48" customWidth="1"/>
    <col min="9993" max="9993" width="4.5" style="48" customWidth="1"/>
    <col min="9994" max="9994" width="16.1640625" style="48" customWidth="1"/>
    <col min="9995" max="9995" width="4.83203125" style="48" customWidth="1"/>
    <col min="9996" max="9996" width="17.1640625" style="48" customWidth="1"/>
    <col min="9997" max="9997" width="4.1640625" style="48" customWidth="1"/>
    <col min="9998" max="10239" width="12" style="48"/>
    <col min="10240" max="10240" width="7" style="48" customWidth="1"/>
    <col min="10241" max="10241" width="2.33203125" style="48" customWidth="1"/>
    <col min="10242" max="10243" width="12" style="48"/>
    <col min="10244" max="10244" width="6.5" style="48" customWidth="1"/>
    <col min="10245" max="10245" width="5.1640625" style="48" customWidth="1"/>
    <col min="10246" max="10246" width="12" style="48"/>
    <col min="10247" max="10247" width="5.1640625" style="48" customWidth="1"/>
    <col min="10248" max="10248" width="17.1640625" style="48" customWidth="1"/>
    <col min="10249" max="10249" width="4.5" style="48" customWidth="1"/>
    <col min="10250" max="10250" width="16.1640625" style="48" customWidth="1"/>
    <col min="10251" max="10251" width="4.83203125" style="48" customWidth="1"/>
    <col min="10252" max="10252" width="17.1640625" style="48" customWidth="1"/>
    <col min="10253" max="10253" width="4.1640625" style="48" customWidth="1"/>
    <col min="10254" max="10495" width="12" style="48"/>
    <col min="10496" max="10496" width="7" style="48" customWidth="1"/>
    <col min="10497" max="10497" width="2.33203125" style="48" customWidth="1"/>
    <col min="10498" max="10499" width="12" style="48"/>
    <col min="10500" max="10500" width="6.5" style="48" customWidth="1"/>
    <col min="10501" max="10501" width="5.1640625" style="48" customWidth="1"/>
    <col min="10502" max="10502" width="12" style="48"/>
    <col min="10503" max="10503" width="5.1640625" style="48" customWidth="1"/>
    <col min="10504" max="10504" width="17.1640625" style="48" customWidth="1"/>
    <col min="10505" max="10505" width="4.5" style="48" customWidth="1"/>
    <col min="10506" max="10506" width="16.1640625" style="48" customWidth="1"/>
    <col min="10507" max="10507" width="4.83203125" style="48" customWidth="1"/>
    <col min="10508" max="10508" width="17.1640625" style="48" customWidth="1"/>
    <col min="10509" max="10509" width="4.1640625" style="48" customWidth="1"/>
    <col min="10510" max="10751" width="12" style="48"/>
    <col min="10752" max="10752" width="7" style="48" customWidth="1"/>
    <col min="10753" max="10753" width="2.33203125" style="48" customWidth="1"/>
    <col min="10754" max="10755" width="12" style="48"/>
    <col min="10756" max="10756" width="6.5" style="48" customWidth="1"/>
    <col min="10757" max="10757" width="5.1640625" style="48" customWidth="1"/>
    <col min="10758" max="10758" width="12" style="48"/>
    <col min="10759" max="10759" width="5.1640625" style="48" customWidth="1"/>
    <col min="10760" max="10760" width="17.1640625" style="48" customWidth="1"/>
    <col min="10761" max="10761" width="4.5" style="48" customWidth="1"/>
    <col min="10762" max="10762" width="16.1640625" style="48" customWidth="1"/>
    <col min="10763" max="10763" width="4.83203125" style="48" customWidth="1"/>
    <col min="10764" max="10764" width="17.1640625" style="48" customWidth="1"/>
    <col min="10765" max="10765" width="4.1640625" style="48" customWidth="1"/>
    <col min="10766" max="11007" width="12" style="48"/>
    <col min="11008" max="11008" width="7" style="48" customWidth="1"/>
    <col min="11009" max="11009" width="2.33203125" style="48" customWidth="1"/>
    <col min="11010" max="11011" width="12" style="48"/>
    <col min="11012" max="11012" width="6.5" style="48" customWidth="1"/>
    <col min="11013" max="11013" width="5.1640625" style="48" customWidth="1"/>
    <col min="11014" max="11014" width="12" style="48"/>
    <col min="11015" max="11015" width="5.1640625" style="48" customWidth="1"/>
    <col min="11016" max="11016" width="17.1640625" style="48" customWidth="1"/>
    <col min="11017" max="11017" width="4.5" style="48" customWidth="1"/>
    <col min="11018" max="11018" width="16.1640625" style="48" customWidth="1"/>
    <col min="11019" max="11019" width="4.83203125" style="48" customWidth="1"/>
    <col min="11020" max="11020" width="17.1640625" style="48" customWidth="1"/>
    <col min="11021" max="11021" width="4.1640625" style="48" customWidth="1"/>
    <col min="11022" max="11263" width="12" style="48"/>
    <col min="11264" max="11264" width="7" style="48" customWidth="1"/>
    <col min="11265" max="11265" width="2.33203125" style="48" customWidth="1"/>
    <col min="11266" max="11267" width="12" style="48"/>
    <col min="11268" max="11268" width="6.5" style="48" customWidth="1"/>
    <col min="11269" max="11269" width="5.1640625" style="48" customWidth="1"/>
    <col min="11270" max="11270" width="12" style="48"/>
    <col min="11271" max="11271" width="5.1640625" style="48" customWidth="1"/>
    <col min="11272" max="11272" width="17.1640625" style="48" customWidth="1"/>
    <col min="11273" max="11273" width="4.5" style="48" customWidth="1"/>
    <col min="11274" max="11274" width="16.1640625" style="48" customWidth="1"/>
    <col min="11275" max="11275" width="4.83203125" style="48" customWidth="1"/>
    <col min="11276" max="11276" width="17.1640625" style="48" customWidth="1"/>
    <col min="11277" max="11277" width="4.1640625" style="48" customWidth="1"/>
    <col min="11278" max="11519" width="12" style="48"/>
    <col min="11520" max="11520" width="7" style="48" customWidth="1"/>
    <col min="11521" max="11521" width="2.33203125" style="48" customWidth="1"/>
    <col min="11522" max="11523" width="12" style="48"/>
    <col min="11524" max="11524" width="6.5" style="48" customWidth="1"/>
    <col min="11525" max="11525" width="5.1640625" style="48" customWidth="1"/>
    <col min="11526" max="11526" width="12" style="48"/>
    <col min="11527" max="11527" width="5.1640625" style="48" customWidth="1"/>
    <col min="11528" max="11528" width="17.1640625" style="48" customWidth="1"/>
    <col min="11529" max="11529" width="4.5" style="48" customWidth="1"/>
    <col min="11530" max="11530" width="16.1640625" style="48" customWidth="1"/>
    <col min="11531" max="11531" width="4.83203125" style="48" customWidth="1"/>
    <col min="11532" max="11532" width="17.1640625" style="48" customWidth="1"/>
    <col min="11533" max="11533" width="4.1640625" style="48" customWidth="1"/>
    <col min="11534" max="11775" width="12" style="48"/>
    <col min="11776" max="11776" width="7" style="48" customWidth="1"/>
    <col min="11777" max="11777" width="2.33203125" style="48" customWidth="1"/>
    <col min="11778" max="11779" width="12" style="48"/>
    <col min="11780" max="11780" width="6.5" style="48" customWidth="1"/>
    <col min="11781" max="11781" width="5.1640625" style="48" customWidth="1"/>
    <col min="11782" max="11782" width="12" style="48"/>
    <col min="11783" max="11783" width="5.1640625" style="48" customWidth="1"/>
    <col min="11784" max="11784" width="17.1640625" style="48" customWidth="1"/>
    <col min="11785" max="11785" width="4.5" style="48" customWidth="1"/>
    <col min="11786" max="11786" width="16.1640625" style="48" customWidth="1"/>
    <col min="11787" max="11787" width="4.83203125" style="48" customWidth="1"/>
    <col min="11788" max="11788" width="17.1640625" style="48" customWidth="1"/>
    <col min="11789" max="11789" width="4.1640625" style="48" customWidth="1"/>
    <col min="11790" max="12031" width="12" style="48"/>
    <col min="12032" max="12032" width="7" style="48" customWidth="1"/>
    <col min="12033" max="12033" width="2.33203125" style="48" customWidth="1"/>
    <col min="12034" max="12035" width="12" style="48"/>
    <col min="12036" max="12036" width="6.5" style="48" customWidth="1"/>
    <col min="12037" max="12037" width="5.1640625" style="48" customWidth="1"/>
    <col min="12038" max="12038" width="12" style="48"/>
    <col min="12039" max="12039" width="5.1640625" style="48" customWidth="1"/>
    <col min="12040" max="12040" width="17.1640625" style="48" customWidth="1"/>
    <col min="12041" max="12041" width="4.5" style="48" customWidth="1"/>
    <col min="12042" max="12042" width="16.1640625" style="48" customWidth="1"/>
    <col min="12043" max="12043" width="4.83203125" style="48" customWidth="1"/>
    <col min="12044" max="12044" width="17.1640625" style="48" customWidth="1"/>
    <col min="12045" max="12045" width="4.1640625" style="48" customWidth="1"/>
    <col min="12046" max="12287" width="12" style="48"/>
    <col min="12288" max="12288" width="7" style="48" customWidth="1"/>
    <col min="12289" max="12289" width="2.33203125" style="48" customWidth="1"/>
    <col min="12290" max="12291" width="12" style="48"/>
    <col min="12292" max="12292" width="6.5" style="48" customWidth="1"/>
    <col min="12293" max="12293" width="5.1640625" style="48" customWidth="1"/>
    <col min="12294" max="12294" width="12" style="48"/>
    <col min="12295" max="12295" width="5.1640625" style="48" customWidth="1"/>
    <col min="12296" max="12296" width="17.1640625" style="48" customWidth="1"/>
    <col min="12297" max="12297" width="4.5" style="48" customWidth="1"/>
    <col min="12298" max="12298" width="16.1640625" style="48" customWidth="1"/>
    <col min="12299" max="12299" width="4.83203125" style="48" customWidth="1"/>
    <col min="12300" max="12300" width="17.1640625" style="48" customWidth="1"/>
    <col min="12301" max="12301" width="4.1640625" style="48" customWidth="1"/>
    <col min="12302" max="12543" width="12" style="48"/>
    <col min="12544" max="12544" width="7" style="48" customWidth="1"/>
    <col min="12545" max="12545" width="2.33203125" style="48" customWidth="1"/>
    <col min="12546" max="12547" width="12" style="48"/>
    <col min="12548" max="12548" width="6.5" style="48" customWidth="1"/>
    <col min="12549" max="12549" width="5.1640625" style="48" customWidth="1"/>
    <col min="12550" max="12550" width="12" style="48"/>
    <col min="12551" max="12551" width="5.1640625" style="48" customWidth="1"/>
    <col min="12552" max="12552" width="17.1640625" style="48" customWidth="1"/>
    <col min="12553" max="12553" width="4.5" style="48" customWidth="1"/>
    <col min="12554" max="12554" width="16.1640625" style="48" customWidth="1"/>
    <col min="12555" max="12555" width="4.83203125" style="48" customWidth="1"/>
    <col min="12556" max="12556" width="17.1640625" style="48" customWidth="1"/>
    <col min="12557" max="12557" width="4.1640625" style="48" customWidth="1"/>
    <col min="12558" max="12799" width="12" style="48"/>
    <col min="12800" max="12800" width="7" style="48" customWidth="1"/>
    <col min="12801" max="12801" width="2.33203125" style="48" customWidth="1"/>
    <col min="12802" max="12803" width="12" style="48"/>
    <col min="12804" max="12804" width="6.5" style="48" customWidth="1"/>
    <col min="12805" max="12805" width="5.1640625" style="48" customWidth="1"/>
    <col min="12806" max="12806" width="12" style="48"/>
    <col min="12807" max="12807" width="5.1640625" style="48" customWidth="1"/>
    <col min="12808" max="12808" width="17.1640625" style="48" customWidth="1"/>
    <col min="12809" max="12809" width="4.5" style="48" customWidth="1"/>
    <col min="12810" max="12810" width="16.1640625" style="48" customWidth="1"/>
    <col min="12811" max="12811" width="4.83203125" style="48" customWidth="1"/>
    <col min="12812" max="12812" width="17.1640625" style="48" customWidth="1"/>
    <col min="12813" max="12813" width="4.1640625" style="48" customWidth="1"/>
    <col min="12814" max="13055" width="12" style="48"/>
    <col min="13056" max="13056" width="7" style="48" customWidth="1"/>
    <col min="13057" max="13057" width="2.33203125" style="48" customWidth="1"/>
    <col min="13058" max="13059" width="12" style="48"/>
    <col min="13060" max="13060" width="6.5" style="48" customWidth="1"/>
    <col min="13061" max="13061" width="5.1640625" style="48" customWidth="1"/>
    <col min="13062" max="13062" width="12" style="48"/>
    <col min="13063" max="13063" width="5.1640625" style="48" customWidth="1"/>
    <col min="13064" max="13064" width="17.1640625" style="48" customWidth="1"/>
    <col min="13065" max="13065" width="4.5" style="48" customWidth="1"/>
    <col min="13066" max="13066" width="16.1640625" style="48" customWidth="1"/>
    <col min="13067" max="13067" width="4.83203125" style="48" customWidth="1"/>
    <col min="13068" max="13068" width="17.1640625" style="48" customWidth="1"/>
    <col min="13069" max="13069" width="4.1640625" style="48" customWidth="1"/>
    <col min="13070" max="13311" width="12" style="48"/>
    <col min="13312" max="13312" width="7" style="48" customWidth="1"/>
    <col min="13313" max="13313" width="2.33203125" style="48" customWidth="1"/>
    <col min="13314" max="13315" width="12" style="48"/>
    <col min="13316" max="13316" width="6.5" style="48" customWidth="1"/>
    <col min="13317" max="13317" width="5.1640625" style="48" customWidth="1"/>
    <col min="13318" max="13318" width="12" style="48"/>
    <col min="13319" max="13319" width="5.1640625" style="48" customWidth="1"/>
    <col min="13320" max="13320" width="17.1640625" style="48" customWidth="1"/>
    <col min="13321" max="13321" width="4.5" style="48" customWidth="1"/>
    <col min="13322" max="13322" width="16.1640625" style="48" customWidth="1"/>
    <col min="13323" max="13323" width="4.83203125" style="48" customWidth="1"/>
    <col min="13324" max="13324" width="17.1640625" style="48" customWidth="1"/>
    <col min="13325" max="13325" width="4.1640625" style="48" customWidth="1"/>
    <col min="13326" max="13567" width="12" style="48"/>
    <col min="13568" max="13568" width="7" style="48" customWidth="1"/>
    <col min="13569" max="13569" width="2.33203125" style="48" customWidth="1"/>
    <col min="13570" max="13571" width="12" style="48"/>
    <col min="13572" max="13572" width="6.5" style="48" customWidth="1"/>
    <col min="13573" max="13573" width="5.1640625" style="48" customWidth="1"/>
    <col min="13574" max="13574" width="12" style="48"/>
    <col min="13575" max="13575" width="5.1640625" style="48" customWidth="1"/>
    <col min="13576" max="13576" width="17.1640625" style="48" customWidth="1"/>
    <col min="13577" max="13577" width="4.5" style="48" customWidth="1"/>
    <col min="13578" max="13578" width="16.1640625" style="48" customWidth="1"/>
    <col min="13579" max="13579" width="4.83203125" style="48" customWidth="1"/>
    <col min="13580" max="13580" width="17.1640625" style="48" customWidth="1"/>
    <col min="13581" max="13581" width="4.1640625" style="48" customWidth="1"/>
    <col min="13582" max="13823" width="12" style="48"/>
    <col min="13824" max="13824" width="7" style="48" customWidth="1"/>
    <col min="13825" max="13825" width="2.33203125" style="48" customWidth="1"/>
    <col min="13826" max="13827" width="12" style="48"/>
    <col min="13828" max="13828" width="6.5" style="48" customWidth="1"/>
    <col min="13829" max="13829" width="5.1640625" style="48" customWidth="1"/>
    <col min="13830" max="13830" width="12" style="48"/>
    <col min="13831" max="13831" width="5.1640625" style="48" customWidth="1"/>
    <col min="13832" max="13832" width="17.1640625" style="48" customWidth="1"/>
    <col min="13833" max="13833" width="4.5" style="48" customWidth="1"/>
    <col min="13834" max="13834" width="16.1640625" style="48" customWidth="1"/>
    <col min="13835" max="13835" width="4.83203125" style="48" customWidth="1"/>
    <col min="13836" max="13836" width="17.1640625" style="48" customWidth="1"/>
    <col min="13837" max="13837" width="4.1640625" style="48" customWidth="1"/>
    <col min="13838" max="14079" width="12" style="48"/>
    <col min="14080" max="14080" width="7" style="48" customWidth="1"/>
    <col min="14081" max="14081" width="2.33203125" style="48" customWidth="1"/>
    <col min="14082" max="14083" width="12" style="48"/>
    <col min="14084" max="14084" width="6.5" style="48" customWidth="1"/>
    <col min="14085" max="14085" width="5.1640625" style="48" customWidth="1"/>
    <col min="14086" max="14086" width="12" style="48"/>
    <col min="14087" max="14087" width="5.1640625" style="48" customWidth="1"/>
    <col min="14088" max="14088" width="17.1640625" style="48" customWidth="1"/>
    <col min="14089" max="14089" width="4.5" style="48" customWidth="1"/>
    <col min="14090" max="14090" width="16.1640625" style="48" customWidth="1"/>
    <col min="14091" max="14091" width="4.83203125" style="48" customWidth="1"/>
    <col min="14092" max="14092" width="17.1640625" style="48" customWidth="1"/>
    <col min="14093" max="14093" width="4.1640625" style="48" customWidth="1"/>
    <col min="14094" max="14335" width="12" style="48"/>
    <col min="14336" max="14336" width="7" style="48" customWidth="1"/>
    <col min="14337" max="14337" width="2.33203125" style="48" customWidth="1"/>
    <col min="14338" max="14339" width="12" style="48"/>
    <col min="14340" max="14340" width="6.5" style="48" customWidth="1"/>
    <col min="14341" max="14341" width="5.1640625" style="48" customWidth="1"/>
    <col min="14342" max="14342" width="12" style="48"/>
    <col min="14343" max="14343" width="5.1640625" style="48" customWidth="1"/>
    <col min="14344" max="14344" width="17.1640625" style="48" customWidth="1"/>
    <col min="14345" max="14345" width="4.5" style="48" customWidth="1"/>
    <col min="14346" max="14346" width="16.1640625" style="48" customWidth="1"/>
    <col min="14347" max="14347" width="4.83203125" style="48" customWidth="1"/>
    <col min="14348" max="14348" width="17.1640625" style="48" customWidth="1"/>
    <col min="14349" max="14349" width="4.1640625" style="48" customWidth="1"/>
    <col min="14350" max="14591" width="12" style="48"/>
    <col min="14592" max="14592" width="7" style="48" customWidth="1"/>
    <col min="14593" max="14593" width="2.33203125" style="48" customWidth="1"/>
    <col min="14594" max="14595" width="12" style="48"/>
    <col min="14596" max="14596" width="6.5" style="48" customWidth="1"/>
    <col min="14597" max="14597" width="5.1640625" style="48" customWidth="1"/>
    <col min="14598" max="14598" width="12" style="48"/>
    <col min="14599" max="14599" width="5.1640625" style="48" customWidth="1"/>
    <col min="14600" max="14600" width="17.1640625" style="48" customWidth="1"/>
    <col min="14601" max="14601" width="4.5" style="48" customWidth="1"/>
    <col min="14602" max="14602" width="16.1640625" style="48" customWidth="1"/>
    <col min="14603" max="14603" width="4.83203125" style="48" customWidth="1"/>
    <col min="14604" max="14604" width="17.1640625" style="48" customWidth="1"/>
    <col min="14605" max="14605" width="4.1640625" style="48" customWidth="1"/>
    <col min="14606" max="14847" width="12" style="48"/>
    <col min="14848" max="14848" width="7" style="48" customWidth="1"/>
    <col min="14849" max="14849" width="2.33203125" style="48" customWidth="1"/>
    <col min="14850" max="14851" width="12" style="48"/>
    <col min="14852" max="14852" width="6.5" style="48" customWidth="1"/>
    <col min="14853" max="14853" width="5.1640625" style="48" customWidth="1"/>
    <col min="14854" max="14854" width="12" style="48"/>
    <col min="14855" max="14855" width="5.1640625" style="48" customWidth="1"/>
    <col min="14856" max="14856" width="17.1640625" style="48" customWidth="1"/>
    <col min="14857" max="14857" width="4.5" style="48" customWidth="1"/>
    <col min="14858" max="14858" width="16.1640625" style="48" customWidth="1"/>
    <col min="14859" max="14859" width="4.83203125" style="48" customWidth="1"/>
    <col min="14860" max="14860" width="17.1640625" style="48" customWidth="1"/>
    <col min="14861" max="14861" width="4.1640625" style="48" customWidth="1"/>
    <col min="14862" max="15103" width="12" style="48"/>
    <col min="15104" max="15104" width="7" style="48" customWidth="1"/>
    <col min="15105" max="15105" width="2.33203125" style="48" customWidth="1"/>
    <col min="15106" max="15107" width="12" style="48"/>
    <col min="15108" max="15108" width="6.5" style="48" customWidth="1"/>
    <col min="15109" max="15109" width="5.1640625" style="48" customWidth="1"/>
    <col min="15110" max="15110" width="12" style="48"/>
    <col min="15111" max="15111" width="5.1640625" style="48" customWidth="1"/>
    <col min="15112" max="15112" width="17.1640625" style="48" customWidth="1"/>
    <col min="15113" max="15113" width="4.5" style="48" customWidth="1"/>
    <col min="15114" max="15114" width="16.1640625" style="48" customWidth="1"/>
    <col min="15115" max="15115" width="4.83203125" style="48" customWidth="1"/>
    <col min="15116" max="15116" width="17.1640625" style="48" customWidth="1"/>
    <col min="15117" max="15117" width="4.1640625" style="48" customWidth="1"/>
    <col min="15118" max="15359" width="12" style="48"/>
    <col min="15360" max="15360" width="7" style="48" customWidth="1"/>
    <col min="15361" max="15361" width="2.33203125" style="48" customWidth="1"/>
    <col min="15362" max="15363" width="12" style="48"/>
    <col min="15364" max="15364" width="6.5" style="48" customWidth="1"/>
    <col min="15365" max="15365" width="5.1640625" style="48" customWidth="1"/>
    <col min="15366" max="15366" width="12" style="48"/>
    <col min="15367" max="15367" width="5.1640625" style="48" customWidth="1"/>
    <col min="15368" max="15368" width="17.1640625" style="48" customWidth="1"/>
    <col min="15369" max="15369" width="4.5" style="48" customWidth="1"/>
    <col min="15370" max="15370" width="16.1640625" style="48" customWidth="1"/>
    <col min="15371" max="15371" width="4.83203125" style="48" customWidth="1"/>
    <col min="15372" max="15372" width="17.1640625" style="48" customWidth="1"/>
    <col min="15373" max="15373" width="4.1640625" style="48" customWidth="1"/>
    <col min="15374" max="15615" width="12" style="48"/>
    <col min="15616" max="15616" width="7" style="48" customWidth="1"/>
    <col min="15617" max="15617" width="2.33203125" style="48" customWidth="1"/>
    <col min="15618" max="15619" width="12" style="48"/>
    <col min="15620" max="15620" width="6.5" style="48" customWidth="1"/>
    <col min="15621" max="15621" width="5.1640625" style="48" customWidth="1"/>
    <col min="15622" max="15622" width="12" style="48"/>
    <col min="15623" max="15623" width="5.1640625" style="48" customWidth="1"/>
    <col min="15624" max="15624" width="17.1640625" style="48" customWidth="1"/>
    <col min="15625" max="15625" width="4.5" style="48" customWidth="1"/>
    <col min="15626" max="15626" width="16.1640625" style="48" customWidth="1"/>
    <col min="15627" max="15627" width="4.83203125" style="48" customWidth="1"/>
    <col min="15628" max="15628" width="17.1640625" style="48" customWidth="1"/>
    <col min="15629" max="15629" width="4.1640625" style="48" customWidth="1"/>
    <col min="15630" max="15871" width="12" style="48"/>
    <col min="15872" max="15872" width="7" style="48" customWidth="1"/>
    <col min="15873" max="15873" width="2.33203125" style="48" customWidth="1"/>
    <col min="15874" max="15875" width="12" style="48"/>
    <col min="15876" max="15876" width="6.5" style="48" customWidth="1"/>
    <col min="15877" max="15877" width="5.1640625" style="48" customWidth="1"/>
    <col min="15878" max="15878" width="12" style="48"/>
    <col min="15879" max="15879" width="5.1640625" style="48" customWidth="1"/>
    <col min="15880" max="15880" width="17.1640625" style="48" customWidth="1"/>
    <col min="15881" max="15881" width="4.5" style="48" customWidth="1"/>
    <col min="15882" max="15882" width="16.1640625" style="48" customWidth="1"/>
    <col min="15883" max="15883" width="4.83203125" style="48" customWidth="1"/>
    <col min="15884" max="15884" width="17.1640625" style="48" customWidth="1"/>
    <col min="15885" max="15885" width="4.1640625" style="48" customWidth="1"/>
    <col min="15886" max="16127" width="12" style="48"/>
    <col min="16128" max="16128" width="7" style="48" customWidth="1"/>
    <col min="16129" max="16129" width="2.33203125" style="48" customWidth="1"/>
    <col min="16130" max="16131" width="12" style="48"/>
    <col min="16132" max="16132" width="6.5" style="48" customWidth="1"/>
    <col min="16133" max="16133" width="5.1640625" style="48" customWidth="1"/>
    <col min="16134" max="16134" width="12" style="48"/>
    <col min="16135" max="16135" width="5.1640625" style="48" customWidth="1"/>
    <col min="16136" max="16136" width="17.1640625" style="48" customWidth="1"/>
    <col min="16137" max="16137" width="4.5" style="48" customWidth="1"/>
    <col min="16138" max="16138" width="16.1640625" style="48" customWidth="1"/>
    <col min="16139" max="16139" width="4.83203125" style="48" customWidth="1"/>
    <col min="16140" max="16140" width="17.1640625" style="48" customWidth="1"/>
    <col min="16141" max="16141" width="4.1640625" style="48" customWidth="1"/>
    <col min="16142" max="16384" width="12" style="48"/>
  </cols>
  <sheetData>
    <row r="1" spans="1:14" x14ac:dyDescent="0.25">
      <c r="K1" s="2"/>
    </row>
    <row r="2" spans="1:14" x14ac:dyDescent="0.25">
      <c r="K2" s="19"/>
    </row>
    <row r="3" spans="1:14" x14ac:dyDescent="0.25">
      <c r="K3" s="19"/>
    </row>
    <row r="4" spans="1:14" x14ac:dyDescent="0.25">
      <c r="M4" s="49"/>
    </row>
    <row r="5" spans="1:14" x14ac:dyDescent="0.25">
      <c r="C5" s="50" t="s">
        <v>5</v>
      </c>
      <c r="D5" s="50"/>
      <c r="E5" s="51"/>
      <c r="F5" s="51"/>
      <c r="G5" s="51"/>
      <c r="H5" s="51"/>
      <c r="I5" s="51"/>
      <c r="J5" s="51"/>
      <c r="K5" s="51"/>
      <c r="L5" s="51"/>
      <c r="M5" s="49"/>
    </row>
    <row r="6" spans="1:14" x14ac:dyDescent="0.25">
      <c r="C6" s="145" t="s">
        <v>104</v>
      </c>
      <c r="D6" s="145"/>
      <c r="E6" s="145"/>
      <c r="F6" s="145"/>
      <c r="G6" s="145"/>
      <c r="H6" s="145"/>
      <c r="I6" s="145"/>
      <c r="J6" s="145"/>
      <c r="K6" s="145"/>
      <c r="L6" s="145"/>
      <c r="M6" s="52"/>
    </row>
    <row r="7" spans="1:14" hidden="1" x14ac:dyDescent="0.25">
      <c r="C7" s="50" t="s">
        <v>31</v>
      </c>
      <c r="D7" s="50"/>
      <c r="E7" s="51"/>
      <c r="F7" s="51"/>
      <c r="G7" s="51"/>
      <c r="H7" s="51"/>
      <c r="I7" s="51"/>
      <c r="J7" s="51"/>
      <c r="K7" s="51"/>
      <c r="L7" s="51"/>
      <c r="M7" s="49"/>
    </row>
    <row r="8" spans="1:14" ht="16.5" thickBot="1" x14ac:dyDescent="0.3">
      <c r="C8" s="50" t="s">
        <v>6</v>
      </c>
      <c r="D8" s="50"/>
      <c r="E8" s="51"/>
      <c r="F8" s="51"/>
      <c r="G8" s="51"/>
      <c r="H8" s="51"/>
      <c r="I8" s="51"/>
      <c r="J8" s="51"/>
      <c r="K8" s="51"/>
      <c r="L8" s="51"/>
    </row>
    <row r="9" spans="1:14" x14ac:dyDescent="0.25">
      <c r="D9" s="48" t="s">
        <v>73</v>
      </c>
      <c r="E9" s="53" t="s">
        <v>1</v>
      </c>
      <c r="J9" s="53" t="s">
        <v>2</v>
      </c>
      <c r="L9" s="54" t="s">
        <v>2</v>
      </c>
    </row>
    <row r="10" spans="1:14" x14ac:dyDescent="0.25">
      <c r="D10" s="53" t="s">
        <v>32</v>
      </c>
      <c r="E10" s="55">
        <v>45231</v>
      </c>
      <c r="F10" s="53" t="s">
        <v>1</v>
      </c>
      <c r="G10" s="53" t="s">
        <v>1</v>
      </c>
      <c r="H10" s="53" t="s">
        <v>2</v>
      </c>
      <c r="I10" s="53" t="s">
        <v>2</v>
      </c>
      <c r="J10" s="55">
        <f>+I11</f>
        <v>45717</v>
      </c>
      <c r="L10" s="56">
        <f>+I11</f>
        <v>45717</v>
      </c>
    </row>
    <row r="11" spans="1:14" x14ac:dyDescent="0.25">
      <c r="A11" s="57" t="s">
        <v>8</v>
      </c>
      <c r="D11" s="53" t="s">
        <v>33</v>
      </c>
      <c r="E11" s="53" t="s">
        <v>34</v>
      </c>
      <c r="F11" s="55">
        <v>45231</v>
      </c>
      <c r="G11" s="55">
        <f>+F11</f>
        <v>45231</v>
      </c>
      <c r="H11" s="55">
        <v>45717</v>
      </c>
      <c r="I11" s="55">
        <v>45717</v>
      </c>
      <c r="J11" s="93" t="s">
        <v>105</v>
      </c>
      <c r="K11" s="53" t="s">
        <v>35</v>
      </c>
      <c r="L11" s="58" t="s">
        <v>105</v>
      </c>
      <c r="N11" s="51"/>
    </row>
    <row r="12" spans="1:14" x14ac:dyDescent="0.25">
      <c r="A12" s="57" t="s">
        <v>10</v>
      </c>
      <c r="C12" s="58" t="s">
        <v>36</v>
      </c>
      <c r="D12" s="58" t="s">
        <v>37</v>
      </c>
      <c r="E12" s="58" t="s">
        <v>38</v>
      </c>
      <c r="F12" s="58" t="s">
        <v>39</v>
      </c>
      <c r="G12" s="58" t="s">
        <v>40</v>
      </c>
      <c r="H12" s="58" t="s">
        <v>38</v>
      </c>
      <c r="I12" s="58" t="s">
        <v>105</v>
      </c>
      <c r="J12" s="58" t="s">
        <v>40</v>
      </c>
      <c r="K12" s="58" t="s">
        <v>41</v>
      </c>
      <c r="L12" s="59" t="s">
        <v>42</v>
      </c>
      <c r="N12" s="51"/>
    </row>
    <row r="13" spans="1:14" x14ac:dyDescent="0.25">
      <c r="A13" s="57"/>
      <c r="C13" s="53"/>
      <c r="D13" s="53"/>
      <c r="E13" s="53"/>
      <c r="F13" s="53"/>
      <c r="G13" s="53" t="s">
        <v>43</v>
      </c>
      <c r="H13" s="53"/>
      <c r="I13" s="53"/>
      <c r="J13" s="53" t="s">
        <v>93</v>
      </c>
      <c r="L13" s="59"/>
      <c r="N13" s="51"/>
    </row>
    <row r="14" spans="1:14" x14ac:dyDescent="0.25">
      <c r="C14" s="53" t="s">
        <v>13</v>
      </c>
      <c r="D14" s="53" t="s">
        <v>14</v>
      </c>
      <c r="E14" s="53" t="s">
        <v>15</v>
      </c>
      <c r="F14" s="53" t="s">
        <v>16</v>
      </c>
      <c r="G14" s="53" t="s">
        <v>45</v>
      </c>
      <c r="H14" s="53" t="s">
        <v>17</v>
      </c>
      <c r="I14" s="53" t="s">
        <v>18</v>
      </c>
      <c r="J14" s="53" t="s">
        <v>19</v>
      </c>
      <c r="K14" s="53" t="s">
        <v>46</v>
      </c>
      <c r="L14" s="60" t="s">
        <v>92</v>
      </c>
    </row>
    <row r="15" spans="1:14" x14ac:dyDescent="0.25">
      <c r="L15" s="60"/>
    </row>
    <row r="16" spans="1:14" x14ac:dyDescent="0.25">
      <c r="A16" s="48">
        <v>1</v>
      </c>
      <c r="C16" s="48" t="s">
        <v>47</v>
      </c>
      <c r="D16" s="61">
        <v>52.833333333333336</v>
      </c>
      <c r="E16" s="62">
        <v>5</v>
      </c>
      <c r="F16" s="63">
        <v>1.3149</v>
      </c>
      <c r="G16" s="64">
        <f>+E16+(D16*F16)</f>
        <v>74.470550000000003</v>
      </c>
      <c r="H16" s="100">
        <v>10</v>
      </c>
      <c r="I16" s="63">
        <f>+F16+'ZLH-9 Rate Case Rate Change'!F15</f>
        <v>1.3981699999999999</v>
      </c>
      <c r="J16" s="64">
        <f>H16+(D16*I16)</f>
        <v>83.869981666666661</v>
      </c>
      <c r="K16" s="65">
        <f>+J16-G16</f>
        <v>9.3994316666666577</v>
      </c>
      <c r="L16" s="66">
        <f>+K16/G16</f>
        <v>0.12621676174899552</v>
      </c>
      <c r="N16" s="67"/>
    </row>
    <row r="17" spans="1:14" x14ac:dyDescent="0.25">
      <c r="D17" s="61"/>
      <c r="E17" s="62"/>
      <c r="F17" s="63"/>
      <c r="G17" s="64"/>
      <c r="H17" s="100"/>
      <c r="I17" s="63"/>
      <c r="J17" s="64"/>
      <c r="K17" s="65"/>
      <c r="L17" s="66"/>
    </row>
    <row r="18" spans="1:14" x14ac:dyDescent="0.25">
      <c r="A18" s="48">
        <v>2</v>
      </c>
      <c r="C18" s="48" t="s">
        <v>48</v>
      </c>
      <c r="D18" s="61">
        <v>276.99376378905419</v>
      </c>
      <c r="E18" s="62">
        <v>13</v>
      </c>
      <c r="F18" s="63">
        <v>1.2348600000000001</v>
      </c>
      <c r="G18" s="64">
        <f>+E18+(D18*F18)</f>
        <v>355.04851915255148</v>
      </c>
      <c r="H18" s="100">
        <v>20</v>
      </c>
      <c r="I18" s="63">
        <f>+F18+'ZLH-9 Rate Case Rate Change'!F16</f>
        <v>1.26624</v>
      </c>
      <c r="J18" s="64">
        <f>H18+(D18*I18)</f>
        <v>370.74058346025197</v>
      </c>
      <c r="K18" s="65">
        <f>+J18-G18</f>
        <v>15.692064307700491</v>
      </c>
      <c r="L18" s="66">
        <f>+K18/G18</f>
        <v>4.4196957489514778E-2</v>
      </c>
      <c r="N18" s="67"/>
    </row>
    <row r="19" spans="1:14" x14ac:dyDescent="0.25">
      <c r="D19" s="61"/>
      <c r="E19" s="62"/>
      <c r="F19" s="63"/>
      <c r="G19" s="64"/>
      <c r="H19" s="100"/>
      <c r="I19" s="63"/>
      <c r="K19" s="65"/>
      <c r="L19" s="66"/>
    </row>
    <row r="20" spans="1:14" x14ac:dyDescent="0.25">
      <c r="A20" s="48">
        <v>3</v>
      </c>
      <c r="C20" s="48" t="s">
        <v>49</v>
      </c>
      <c r="D20" s="61"/>
      <c r="E20" s="62">
        <v>60</v>
      </c>
      <c r="F20" s="63"/>
      <c r="G20" s="64"/>
      <c r="H20" s="100">
        <v>100</v>
      </c>
      <c r="I20" s="63"/>
      <c r="K20" s="65"/>
      <c r="L20" s="66"/>
      <c r="N20" s="67"/>
    </row>
    <row r="21" spans="1:14" x14ac:dyDescent="0.25">
      <c r="A21" s="48">
        <v>4</v>
      </c>
      <c r="C21" s="48" t="s">
        <v>50</v>
      </c>
      <c r="D21" s="61"/>
      <c r="E21" s="62"/>
      <c r="F21" s="63">
        <v>1.16896</v>
      </c>
      <c r="G21" s="64">
        <f>+E20+(500*F21)</f>
        <v>644.48</v>
      </c>
      <c r="H21" s="100"/>
      <c r="I21" s="63">
        <f>+F21+'ZLH-9 Rate Case Rate Change'!F18</f>
        <v>1.20662</v>
      </c>
      <c r="J21" s="64">
        <f>+H20+(500*I21)</f>
        <v>703.31000000000006</v>
      </c>
      <c r="K21" s="65"/>
      <c r="L21" s="66"/>
      <c r="N21" s="67"/>
    </row>
    <row r="22" spans="1:14" x14ac:dyDescent="0.25">
      <c r="A22" s="48">
        <v>5</v>
      </c>
      <c r="C22" s="48" t="s">
        <v>51</v>
      </c>
      <c r="D22" s="61"/>
      <c r="E22" s="62"/>
      <c r="F22" s="63">
        <v>1.12965</v>
      </c>
      <c r="G22" s="64">
        <f>+(D24-500)*F22</f>
        <v>1750.4151779880481</v>
      </c>
      <c r="H22" s="100"/>
      <c r="I22" s="63">
        <f>+F22+'ZLH-9 Rate Case Rate Change'!F19</f>
        <v>1.16083</v>
      </c>
      <c r="J22" s="64">
        <f>+(D24-500)*I22</f>
        <v>1798.7292091035861</v>
      </c>
      <c r="K22" s="65"/>
      <c r="L22" s="66"/>
      <c r="N22" s="67"/>
    </row>
    <row r="23" spans="1:14" x14ac:dyDescent="0.25">
      <c r="A23" s="48">
        <v>6</v>
      </c>
      <c r="C23" s="48" t="s">
        <v>52</v>
      </c>
      <c r="D23" s="61"/>
      <c r="E23" s="62"/>
      <c r="F23" s="63">
        <v>1.12371</v>
      </c>
      <c r="G23" s="64"/>
      <c r="H23" s="100"/>
      <c r="I23" s="63">
        <f>+F23+'ZLH-9 Rate Case Rate Change'!F20</f>
        <v>1.15391</v>
      </c>
      <c r="K23" s="65"/>
      <c r="L23" s="66"/>
    </row>
    <row r="24" spans="1:14" x14ac:dyDescent="0.25">
      <c r="A24" s="48">
        <v>7</v>
      </c>
      <c r="C24" s="57" t="s">
        <v>53</v>
      </c>
      <c r="D24" s="61">
        <v>2049.5199203187253</v>
      </c>
      <c r="E24" s="62"/>
      <c r="F24" s="63"/>
      <c r="G24" s="64">
        <f>+SUM((G21:G23))</f>
        <v>2394.8951779880481</v>
      </c>
      <c r="H24" s="100"/>
      <c r="I24" s="64"/>
      <c r="J24" s="64">
        <f>+SUM(J21:J23)</f>
        <v>2502.039209103586</v>
      </c>
      <c r="K24" s="65">
        <f>+J24-G24</f>
        <v>107.14403111553793</v>
      </c>
      <c r="L24" s="66">
        <f>+K24/G24</f>
        <v>4.4738505509685667E-2</v>
      </c>
      <c r="N24" s="67"/>
    </row>
    <row r="25" spans="1:14" x14ac:dyDescent="0.25">
      <c r="C25" s="49"/>
      <c r="D25" s="61"/>
      <c r="E25" s="62"/>
      <c r="F25" s="63"/>
      <c r="G25" s="64"/>
      <c r="H25" s="100"/>
      <c r="I25" s="63"/>
      <c r="K25" s="65"/>
      <c r="L25" s="66"/>
      <c r="N25" s="67"/>
    </row>
    <row r="26" spans="1:14" x14ac:dyDescent="0.25">
      <c r="A26" s="48">
        <v>8</v>
      </c>
      <c r="C26" s="48" t="s">
        <v>54</v>
      </c>
      <c r="D26" s="61"/>
      <c r="E26" s="62">
        <v>125</v>
      </c>
      <c r="F26" s="63"/>
      <c r="G26" s="64"/>
      <c r="H26" s="100">
        <v>250</v>
      </c>
      <c r="I26" s="63"/>
      <c r="K26" s="65"/>
      <c r="L26" s="66"/>
      <c r="N26" s="67"/>
    </row>
    <row r="27" spans="1:14" x14ac:dyDescent="0.25">
      <c r="A27" s="48">
        <v>9</v>
      </c>
      <c r="C27" s="48" t="s">
        <v>55</v>
      </c>
      <c r="D27" s="61"/>
      <c r="E27" s="62"/>
      <c r="F27" s="63">
        <v>1.12253</v>
      </c>
      <c r="G27" s="64">
        <f>+E26+(+F27*D30)</f>
        <v>15893.974507861953</v>
      </c>
      <c r="H27" s="100"/>
      <c r="I27" s="63">
        <f>+F27+'ZLH-9 Rate Case Rate Change'!F22</f>
        <v>1.15812</v>
      </c>
      <c r="J27" s="64">
        <f>+H26+(+I27*D30)</f>
        <v>16518.932462424244</v>
      </c>
      <c r="K27" s="65"/>
      <c r="L27" s="66"/>
    </row>
    <row r="28" spans="1:14" x14ac:dyDescent="0.25">
      <c r="A28" s="48">
        <v>10</v>
      </c>
      <c r="B28" s="49"/>
      <c r="C28" s="48" t="s">
        <v>56</v>
      </c>
      <c r="D28" s="61"/>
      <c r="E28" s="62"/>
      <c r="F28" s="63">
        <v>1.0838000000000001</v>
      </c>
      <c r="G28" s="64"/>
      <c r="H28" s="100"/>
      <c r="I28" s="63">
        <f>+F28+'ZLH-9 Rate Case Rate Change'!F23</f>
        <v>1.11172</v>
      </c>
      <c r="J28" s="64"/>
      <c r="K28" s="65"/>
      <c r="L28" s="66"/>
    </row>
    <row r="29" spans="1:14" x14ac:dyDescent="0.25">
      <c r="A29" s="48">
        <v>11</v>
      </c>
      <c r="B29" s="49"/>
      <c r="C29" s="48" t="s">
        <v>57</v>
      </c>
      <c r="D29" s="61"/>
      <c r="E29" s="62"/>
      <c r="F29" s="63">
        <v>0.98799000000000003</v>
      </c>
      <c r="G29" s="64"/>
      <c r="H29" s="100"/>
      <c r="I29" s="63">
        <f>+F29+'ZLH-9 Rate Case Rate Change'!F24</f>
        <v>0.99692999999999998</v>
      </c>
      <c r="J29" s="64"/>
      <c r="K29" s="65"/>
      <c r="L29" s="66"/>
    </row>
    <row r="30" spans="1:14" x14ac:dyDescent="0.25">
      <c r="A30" s="48">
        <v>12</v>
      </c>
      <c r="B30" s="49"/>
      <c r="C30" s="57" t="s">
        <v>58</v>
      </c>
      <c r="D30" s="69">
        <v>14047.708754208754</v>
      </c>
      <c r="E30" s="62"/>
      <c r="F30" s="63"/>
      <c r="G30" s="64">
        <f>+SUM(G27:G29)</f>
        <v>15893.974507861953</v>
      </c>
      <c r="H30" s="100"/>
      <c r="I30" s="64"/>
      <c r="J30" s="64">
        <f>+SUM(J27:J29)</f>
        <v>16518.932462424244</v>
      </c>
      <c r="K30" s="65">
        <f>+J30-G30</f>
        <v>624.95795456229098</v>
      </c>
      <c r="L30" s="66">
        <f>+K30/G30</f>
        <v>3.9320432674228564E-2</v>
      </c>
    </row>
    <row r="31" spans="1:14" x14ac:dyDescent="0.25">
      <c r="D31" s="69"/>
      <c r="E31" s="62"/>
      <c r="F31" s="63"/>
      <c r="G31" s="64"/>
      <c r="H31" s="100"/>
      <c r="I31" s="63"/>
      <c r="K31" s="65"/>
      <c r="L31" s="66"/>
    </row>
    <row r="32" spans="1:14" x14ac:dyDescent="0.25">
      <c r="A32" s="48">
        <v>13</v>
      </c>
      <c r="C32" s="48" t="s">
        <v>59</v>
      </c>
      <c r="D32" s="69"/>
      <c r="E32" s="62">
        <v>163</v>
      </c>
      <c r="F32" s="63"/>
      <c r="G32" s="64"/>
      <c r="H32" s="100">
        <v>300</v>
      </c>
      <c r="I32" s="63"/>
      <c r="K32" s="65"/>
      <c r="L32" s="66"/>
    </row>
    <row r="33" spans="1:14" x14ac:dyDescent="0.25">
      <c r="A33" s="48">
        <v>14</v>
      </c>
      <c r="C33" s="48" t="s">
        <v>60</v>
      </c>
      <c r="D33" s="69"/>
      <c r="E33" s="62"/>
      <c r="F33" s="63">
        <v>1.0205</v>
      </c>
      <c r="G33" s="64">
        <f>+E32+(D35*F33)</f>
        <v>25646.31855952381</v>
      </c>
      <c r="H33" s="100"/>
      <c r="I33" s="63">
        <f>+F33+'ZLH-9 Rate Case Rate Change'!F26</f>
        <v>1.05748</v>
      </c>
      <c r="J33" s="64">
        <f>+H32+(D35*I33)</f>
        <v>26706.761107619048</v>
      </c>
      <c r="K33" s="65"/>
      <c r="L33" s="66"/>
    </row>
    <row r="34" spans="1:14" x14ac:dyDescent="0.25">
      <c r="A34" s="48">
        <v>15</v>
      </c>
      <c r="C34" s="48" t="s">
        <v>61</v>
      </c>
      <c r="D34" s="69"/>
      <c r="E34" s="62"/>
      <c r="F34" s="63">
        <v>0.95513000000000003</v>
      </c>
      <c r="G34" s="64"/>
      <c r="H34" s="100"/>
      <c r="I34" s="63">
        <f>+F34+'ZLH-9 Rate Case Rate Change'!F27</f>
        <v>0.96898000000000006</v>
      </c>
      <c r="K34" s="65"/>
      <c r="L34" s="66"/>
    </row>
    <row r="35" spans="1:14" x14ac:dyDescent="0.25">
      <c r="A35" s="48">
        <v>16</v>
      </c>
      <c r="C35" s="57" t="s">
        <v>62</v>
      </c>
      <c r="D35" s="69">
        <v>24971.404761904763</v>
      </c>
      <c r="E35" s="62"/>
      <c r="F35" s="63"/>
      <c r="G35" s="70">
        <f>+G33+G34</f>
        <v>25646.31855952381</v>
      </c>
      <c r="H35" s="101"/>
      <c r="I35" s="64"/>
      <c r="J35" s="64">
        <f>+J33+J34</f>
        <v>26706.761107619048</v>
      </c>
      <c r="K35" s="65">
        <f>+J35-G35</f>
        <v>1060.4425480952377</v>
      </c>
      <c r="L35" s="66">
        <f>+K35/G35</f>
        <v>4.1348724014092085E-2</v>
      </c>
    </row>
    <row r="36" spans="1:14" x14ac:dyDescent="0.25">
      <c r="E36" s="62"/>
      <c r="F36" s="63"/>
      <c r="H36" s="100"/>
      <c r="L36" s="66"/>
    </row>
    <row r="37" spans="1:14" x14ac:dyDescent="0.25">
      <c r="A37" s="48">
        <v>17</v>
      </c>
      <c r="C37" s="48" t="s">
        <v>63</v>
      </c>
      <c r="E37" s="62">
        <v>625</v>
      </c>
      <c r="F37" s="63"/>
      <c r="H37" s="100">
        <v>1000</v>
      </c>
      <c r="K37" s="65"/>
      <c r="L37" s="66"/>
      <c r="N37" s="67"/>
    </row>
    <row r="38" spans="1:14" x14ac:dyDescent="0.25">
      <c r="A38" s="48">
        <v>18</v>
      </c>
      <c r="C38" s="48" t="s">
        <v>96</v>
      </c>
      <c r="E38" s="65">
        <v>0.2</v>
      </c>
      <c r="F38" s="63"/>
      <c r="H38" s="64">
        <v>0.4</v>
      </c>
      <c r="K38" s="65"/>
      <c r="L38" s="66"/>
      <c r="N38" s="67"/>
    </row>
    <row r="39" spans="1:14" x14ac:dyDescent="0.25">
      <c r="A39" s="48">
        <v>19</v>
      </c>
      <c r="C39" s="48" t="s">
        <v>97</v>
      </c>
      <c r="E39" s="63">
        <v>4.0000000000000002E-4</v>
      </c>
      <c r="F39" s="63"/>
      <c r="H39" s="68">
        <v>1.1000000000000001E-3</v>
      </c>
      <c r="K39" s="65"/>
      <c r="L39" s="66"/>
      <c r="N39" s="67"/>
    </row>
    <row r="40" spans="1:14" x14ac:dyDescent="0.25">
      <c r="A40" s="48">
        <v>20</v>
      </c>
      <c r="C40" s="48" t="s">
        <v>64</v>
      </c>
      <c r="E40" s="71"/>
      <c r="F40" s="72">
        <v>6.8029999999999993E-2</v>
      </c>
      <c r="G40" s="64">
        <f>+(F40*100000)</f>
        <v>6802.9999999999991</v>
      </c>
      <c r="H40" s="64"/>
      <c r="I40" s="63">
        <f>+F40+'ZLH-9 Rate Case Rate Change'!F30</f>
        <v>7.687999999999999E-2</v>
      </c>
      <c r="J40" s="64">
        <f>+(I40*100000)</f>
        <v>7687.9999999999991</v>
      </c>
      <c r="K40" s="65"/>
      <c r="L40" s="66"/>
    </row>
    <row r="41" spans="1:14" x14ac:dyDescent="0.25">
      <c r="A41" s="48">
        <v>21</v>
      </c>
      <c r="C41" s="48" t="s">
        <v>65</v>
      </c>
      <c r="F41" s="72">
        <v>2.8819999999999998E-2</v>
      </c>
      <c r="G41" s="64">
        <f>+(F41*200000)</f>
        <v>5764</v>
      </c>
      <c r="H41" s="64"/>
      <c r="I41" s="63">
        <f>+F41+'ZLH-9 Rate Case Rate Change'!F31</f>
        <v>3.2410000000000001E-2</v>
      </c>
      <c r="J41" s="64">
        <f>+(I41*200000)</f>
        <v>6482</v>
      </c>
      <c r="K41" s="65"/>
      <c r="L41" s="66"/>
    </row>
    <row r="42" spans="1:14" x14ac:dyDescent="0.25">
      <c r="A42" s="48">
        <v>22</v>
      </c>
      <c r="C42" s="48" t="s">
        <v>65</v>
      </c>
      <c r="F42" s="72">
        <v>1.9990000000000001E-2</v>
      </c>
      <c r="G42" s="64">
        <f>+(+D44-300000)*F42</f>
        <v>1382.2193304447319</v>
      </c>
      <c r="I42" s="63">
        <f>+F42+'ZLH-9 Rate Case Rate Change'!F32</f>
        <v>2.24E-2</v>
      </c>
      <c r="J42" s="64">
        <f>+(+D44-300000)*I42</f>
        <v>1548.8600801381688</v>
      </c>
      <c r="K42" s="65"/>
      <c r="L42" s="66"/>
    </row>
    <row r="43" spans="1:14" x14ac:dyDescent="0.25">
      <c r="A43" s="48">
        <v>23</v>
      </c>
      <c r="C43" s="48" t="s">
        <v>66</v>
      </c>
      <c r="F43" s="72">
        <v>1.281E-2</v>
      </c>
      <c r="I43" s="63">
        <f>+F43+'ZLH-9 Rate Case Rate Change'!F33</f>
        <v>1.426E-2</v>
      </c>
      <c r="K43" s="65"/>
      <c r="L43" s="66"/>
    </row>
    <row r="44" spans="1:14" ht="16.5" thickBot="1" x14ac:dyDescent="0.3">
      <c r="A44" s="48">
        <v>24</v>
      </c>
      <c r="C44" s="57" t="s">
        <v>67</v>
      </c>
      <c r="D44" s="69">
        <v>369145.53929188254</v>
      </c>
      <c r="G44" s="73">
        <f>(+E38*D45)+(E39*D44)+E37+G40+G41+G42</f>
        <v>18380.509670513817</v>
      </c>
      <c r="H44" s="73"/>
      <c r="I44" s="73"/>
      <c r="J44" s="73">
        <f>(+H38*D45)+(H39*D44)+H37+J40+J41+J42</f>
        <v>24442.184422063903</v>
      </c>
      <c r="K44" s="65">
        <f>+J44-G44</f>
        <v>6061.6747515500865</v>
      </c>
      <c r="L44" s="74">
        <f>+K44/G44</f>
        <v>0.32978817563880075</v>
      </c>
    </row>
    <row r="45" spans="1:14" x14ac:dyDescent="0.25">
      <c r="C45" s="57" t="s">
        <v>98</v>
      </c>
      <c r="D45" s="129">
        <v>18293.160621761657</v>
      </c>
    </row>
  </sheetData>
  <mergeCells count="1">
    <mergeCell ref="C6:L6"/>
  </mergeCells>
  <phoneticPr fontId="0" type="noConversion"/>
  <pageMargins left="0.7" right="0.7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FF48-785B-482C-B402-2D7479311647}">
  <sheetPr>
    <pageSetUpPr fitToPage="1"/>
  </sheetPr>
  <dimension ref="B2:J11"/>
  <sheetViews>
    <sheetView tabSelected="1" workbookViewId="0">
      <selection activeCell="J22" sqref="J22"/>
    </sheetView>
  </sheetViews>
  <sheetFormatPr defaultRowHeight="15.75" x14ac:dyDescent="0.25"/>
  <cols>
    <col min="2" max="2" width="39.5" style="102" bestFit="1" customWidth="1"/>
    <col min="3" max="3" width="13" bestFit="1" customWidth="1"/>
    <col min="4" max="4" width="19.1640625" bestFit="1" customWidth="1"/>
    <col min="5" max="5" width="13" bestFit="1" customWidth="1"/>
    <col min="6" max="6" width="19.1640625" bestFit="1" customWidth="1"/>
    <col min="7" max="7" width="13" bestFit="1" customWidth="1"/>
    <col min="8" max="8" width="19.1640625" bestFit="1" customWidth="1"/>
    <col min="9" max="9" width="13" bestFit="1" customWidth="1"/>
    <col min="10" max="10" width="19.1640625" bestFit="1" customWidth="1"/>
  </cols>
  <sheetData>
    <row r="2" spans="2:10" x14ac:dyDescent="0.25">
      <c r="D2" s="93"/>
    </row>
    <row r="3" spans="2:10" x14ac:dyDescent="0.25">
      <c r="B3" s="144">
        <v>45717</v>
      </c>
      <c r="C3" s="155" t="s">
        <v>74</v>
      </c>
      <c r="D3" s="156"/>
      <c r="E3" s="155" t="s">
        <v>100</v>
      </c>
      <c r="F3" s="156"/>
      <c r="G3" s="155" t="s">
        <v>101</v>
      </c>
      <c r="H3" s="156"/>
      <c r="I3" s="155" t="s">
        <v>102</v>
      </c>
      <c r="J3" s="156"/>
    </row>
    <row r="4" spans="2:10" x14ac:dyDescent="0.25">
      <c r="B4" s="138"/>
      <c r="C4" s="139" t="s">
        <v>35</v>
      </c>
      <c r="D4" s="140" t="s">
        <v>35</v>
      </c>
      <c r="E4" s="139" t="s">
        <v>35</v>
      </c>
      <c r="F4" s="140" t="s">
        <v>35</v>
      </c>
      <c r="G4" s="139" t="s">
        <v>35</v>
      </c>
      <c r="H4" s="140" t="s">
        <v>35</v>
      </c>
      <c r="I4" s="139" t="s">
        <v>35</v>
      </c>
      <c r="J4" s="140" t="s">
        <v>35</v>
      </c>
    </row>
    <row r="5" spans="2:10" x14ac:dyDescent="0.25">
      <c r="B5" s="141" t="s">
        <v>103</v>
      </c>
      <c r="C5" s="142" t="s">
        <v>41</v>
      </c>
      <c r="D5" s="143" t="s">
        <v>99</v>
      </c>
      <c r="E5" s="142" t="s">
        <v>41</v>
      </c>
      <c r="F5" s="143" t="s">
        <v>99</v>
      </c>
      <c r="G5" s="142" t="s">
        <v>41</v>
      </c>
      <c r="H5" s="143" t="s">
        <v>99</v>
      </c>
      <c r="I5" s="142" t="s">
        <v>41</v>
      </c>
      <c r="J5" s="143" t="s">
        <v>99</v>
      </c>
    </row>
    <row r="6" spans="2:10" x14ac:dyDescent="0.25">
      <c r="B6" s="134" t="s">
        <v>47</v>
      </c>
      <c r="C6" s="130">
        <f>+'ZLH-9 Effect COVID-19 Avg. Bill'!J16</f>
        <v>1.3969133333333303</v>
      </c>
      <c r="D6" s="131">
        <f>+'ZLH-9 Effect COVID-19 Avg. Bill'!K16</f>
        <v>1.8757929588721047E-2</v>
      </c>
      <c r="E6" s="130">
        <f>+'ZLH-9 Effect UTC Fees Avg. Bill'!J16</f>
        <v>0.17382166666666876</v>
      </c>
      <c r="F6" s="131">
        <f>+'ZLH-9 Effect UTC Fees Avg. Bill'!K16</f>
        <v>2.3340994079762908E-3</v>
      </c>
      <c r="G6" s="130">
        <f>+'ZLH-9 Effect Rate Case Avg Bill'!K16</f>
        <v>9.3994316666666577</v>
      </c>
      <c r="H6" s="131">
        <f>+'ZLH-9 Effect Rate Case Avg Bill'!L16</f>
        <v>0.12621676174899552</v>
      </c>
      <c r="I6" s="136">
        <f>+'ZLH-9 Overall Avg. Bill'!K16</f>
        <v>10.970166666666671</v>
      </c>
      <c r="J6" s="137">
        <f>+'ZLH-9 Overall Avg. Bill'!L16</f>
        <v>0.14730879074569303</v>
      </c>
    </row>
    <row r="7" spans="2:10" x14ac:dyDescent="0.25">
      <c r="B7" s="134" t="s">
        <v>48</v>
      </c>
      <c r="C7" s="130">
        <f>+'ZLH-9 Effect COVID-19 Avg. Bill'!J18</f>
        <v>1.6924318967511454</v>
      </c>
      <c r="D7" s="131">
        <f>+'ZLH-9 Effect COVID-19 Avg. Bill'!K18</f>
        <v>4.7667623027712689E-3</v>
      </c>
      <c r="E7" s="130">
        <f>+'ZLH-9 Effect UTC Fees Avg. Bill'!J18</f>
        <v>0.57614702868124823</v>
      </c>
      <c r="F7" s="131">
        <f>+'ZLH-9 Effect UTC Fees Avg. Bill'!K18</f>
        <v>1.622727592432793E-3</v>
      </c>
      <c r="G7" s="130">
        <f>+'ZLH-9 Effect Rate Case Avg Bill'!K18</f>
        <v>15.692064307700491</v>
      </c>
      <c r="H7" s="131">
        <f>+'ZLH-9 Effect Rate Case Avg Bill'!L18</f>
        <v>4.4196957489514778E-2</v>
      </c>
      <c r="I7" s="130">
        <f>+'ZLH-9 Overall Avg. Bill'!K18</f>
        <v>17.960643233132885</v>
      </c>
      <c r="J7" s="131">
        <f>+'ZLH-9 Overall Avg. Bill'!L18</f>
        <v>5.058644738471884E-2</v>
      </c>
    </row>
    <row r="8" spans="2:10" x14ac:dyDescent="0.25">
      <c r="B8" s="134" t="s">
        <v>49</v>
      </c>
      <c r="C8" s="130">
        <f>+'ZLH-9 Effect COVID-19 Avg. Bill'!J24</f>
        <v>12.297119521912464</v>
      </c>
      <c r="D8" s="131">
        <f>+'ZLH-9 Effect COVID-19 Avg. Bill'!K24</f>
        <v>5.1347214003091678E-3</v>
      </c>
      <c r="E8" s="130">
        <f>+'ZLH-9 Effect UTC Fees Avg. Bill'!J24</f>
        <v>2.9308134860557402</v>
      </c>
      <c r="F8" s="131">
        <f>+'ZLH-9 Effect UTC Fees Avg. Bill'!K24</f>
        <v>1.2237752670736584E-3</v>
      </c>
      <c r="G8" s="130">
        <f>+'ZLH-9 Effect Rate Case Avg Bill'!K24</f>
        <v>107.14403111553793</v>
      </c>
      <c r="H8" s="131">
        <f>+'ZLH-9 Effect Rate Case Avg Bill'!L24</f>
        <v>4.4738505509685667E-2</v>
      </c>
      <c r="I8" s="130">
        <f>+'ZLH-9 Overall Avg. Bill'!K24</f>
        <v>122.37196412350613</v>
      </c>
      <c r="J8" s="131">
        <f>+'ZLH-9 Overall Avg. Bill'!L24</f>
        <v>5.1097002177068494E-2</v>
      </c>
    </row>
    <row r="9" spans="2:10" x14ac:dyDescent="0.25">
      <c r="B9" s="134" t="s">
        <v>54</v>
      </c>
      <c r="C9" s="130">
        <f>+'ZLH-9 Effect COVID-19 Avg. Bill'!J30</f>
        <v>7.5857627272725949</v>
      </c>
      <c r="D9" s="131">
        <f>+'ZLH-9 Effect COVID-19 Avg. Bill'!K30</f>
        <v>4.7727286359496159E-4</v>
      </c>
      <c r="E9" s="130">
        <f>+'ZLH-9 Effect UTC Fees Avg. Bill'!J30</f>
        <v>14.890571279462165</v>
      </c>
      <c r="F9" s="131">
        <f>+'ZLH-9 Effect UTC Fees Avg. Bill'!K30</f>
        <v>9.3686895446425599E-4</v>
      </c>
      <c r="G9" s="130">
        <f>+'ZLH-9 Effect Rate Case Avg Bill'!K30</f>
        <v>624.95795456229098</v>
      </c>
      <c r="H9" s="131">
        <f>+'ZLH-9 Effect Rate Case Avg Bill'!L30</f>
        <v>3.9320432674228564E-2</v>
      </c>
      <c r="I9" s="130">
        <f>+'ZLH-9 Overall Avg. Bill'!K30</f>
        <v>647.43428856902392</v>
      </c>
      <c r="J9" s="131">
        <f>+'ZLH-9 Overall Avg. Bill'!L30</f>
        <v>4.0734574492287665E-2</v>
      </c>
    </row>
    <row r="10" spans="2:10" x14ac:dyDescent="0.25">
      <c r="B10" s="134" t="s">
        <v>59</v>
      </c>
      <c r="C10" s="130">
        <f>+'ZLH-9 Effect COVID-19 Avg. Bill'!J35</f>
        <v>7.741135476189811</v>
      </c>
      <c r="D10" s="131">
        <f>+'ZLH-9 Effect COVID-19 Avg. Bill'!K35</f>
        <v>3.0184197619720842E-4</v>
      </c>
      <c r="E10" s="130">
        <f>+'ZLH-9 Effect UTC Fees Avg. Bill'!J35</f>
        <v>14.483414761903987</v>
      </c>
      <c r="F10" s="131">
        <f>+'ZLH-9 Effect UTC Fees Avg. Bill'!K35</f>
        <v>5.6473660062705345E-4</v>
      </c>
      <c r="G10" s="130">
        <f>+'ZLH-9 Effect Rate Case Avg Bill'!K35</f>
        <v>1060.4425480952377</v>
      </c>
      <c r="H10" s="131">
        <f>+'ZLH-9 Effect Rate Case Avg Bill'!L35</f>
        <v>4.1348724014092085E-2</v>
      </c>
      <c r="I10" s="130">
        <f>+'ZLH-9 Overall Avg. Bill'!K35</f>
        <v>1082.6670983333352</v>
      </c>
      <c r="J10" s="131">
        <f>+'ZLH-9 Overall Avg. Bill'!L35</f>
        <v>4.2215302590916493E-2</v>
      </c>
    </row>
    <row r="11" spans="2:10" x14ac:dyDescent="0.25">
      <c r="B11" s="135" t="s">
        <v>63</v>
      </c>
      <c r="C11" s="132">
        <f>+'ZLH-9 Effect COVID-19 Avg. Bill'!J42</f>
        <v>7.3829107858382486</v>
      </c>
      <c r="D11" s="133">
        <f>+'ZLH-9 Effect COVID-19 Avg. Bill'!K42</f>
        <v>5.0657332776759851E-4</v>
      </c>
      <c r="E11" s="132">
        <f>+'ZLH-9 Effect UTC Fees Avg. Bill'!J42</f>
        <v>88.594929430051707</v>
      </c>
      <c r="F11" s="133">
        <f>+'ZLH-9 Effect UTC Fees Avg. Bill'!K42</f>
        <v>6.078879933210682E-3</v>
      </c>
      <c r="G11" s="132">
        <f>+'ZLH-9 Effect Rate Case Avg Bill'!K44</f>
        <v>6061.6747515500865</v>
      </c>
      <c r="H11" s="133">
        <f>+'ZLH-9 Effect Rate Case Avg Bill'!L44</f>
        <v>0.32978817563880075</v>
      </c>
      <c r="I11" s="132">
        <f>+'ZLH-9 Overall Avg. Bill'!K44</f>
        <v>6157.6525917659746</v>
      </c>
      <c r="J11" s="133">
        <f>+'ZLH-9 Overall Avg. Bill'!L44</f>
        <v>0.33500989374871021</v>
      </c>
    </row>
  </sheetData>
  <mergeCells count="4">
    <mergeCell ref="C3:D3"/>
    <mergeCell ref="E3:F3"/>
    <mergeCell ref="G3:H3"/>
    <mergeCell ref="I3:J3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E3B119-25FF-45E5-A203-9BDEDE304B84}"/>
</file>

<file path=customXml/itemProps2.xml><?xml version="1.0" encoding="utf-8"?>
<ds:datastoreItem xmlns:ds="http://schemas.openxmlformats.org/officeDocument/2006/customXml" ds:itemID="{C9455556-1B1E-4390-A0DA-5AB97D743576}"/>
</file>

<file path=customXml/itemProps3.xml><?xml version="1.0" encoding="utf-8"?>
<ds:datastoreItem xmlns:ds="http://schemas.openxmlformats.org/officeDocument/2006/customXml" ds:itemID="{AFD57278-982D-44D3-B9C9-8B7AEAC20A30}"/>
</file>

<file path=customXml/itemProps4.xml><?xml version="1.0" encoding="utf-8"?>
<ds:datastoreItem xmlns:ds="http://schemas.openxmlformats.org/officeDocument/2006/customXml" ds:itemID="{9A8F8DE8-D3CB-404A-8C02-C3DAA95F8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ZLH-9 COVID-19 Rate Change</vt:lpstr>
      <vt:lpstr>ZLH-9 Effect COVID-19 Avg. Bill</vt:lpstr>
      <vt:lpstr>ZLH-9 UTC Fees Rate Change</vt:lpstr>
      <vt:lpstr>ZLH-9 Effect UTC Fees Avg. Bill</vt:lpstr>
      <vt:lpstr>ZLH-9 Rate Case Rate Change</vt:lpstr>
      <vt:lpstr>ZLH-9 Overall Avg. Bill</vt:lpstr>
      <vt:lpstr>ZLH-9 Effect Rate Case Avg Bill</vt:lpstr>
      <vt:lpstr>ZLH-9 Overall Table</vt:lpstr>
      <vt:lpstr>'ZLH-9 COVID-19 Rate Change'!Print_Area</vt:lpstr>
      <vt:lpstr>'ZLH-9 Effect COVID-19 Avg. Bill'!Print_Area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Zachary</dc:creator>
  <cp:lastModifiedBy>Harris, Zachary</cp:lastModifiedBy>
  <cp:lastPrinted>2024-03-28T17:55:30Z</cp:lastPrinted>
  <dcterms:created xsi:type="dcterms:W3CDTF">2024-03-28T17:56:10Z</dcterms:created>
  <dcterms:modified xsi:type="dcterms:W3CDTF">2024-03-28T17:56:11Z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