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75" windowWidth="18795" windowHeight="11505"/>
  </bookViews>
  <sheets>
    <sheet name="Sheet1" sheetId="1" r:id="rId1"/>
    <sheet name="Sheet2" sheetId="2" r:id="rId2"/>
    <sheet name="Sheet3" sheetId="3" r:id="rId3"/>
  </sheets>
  <calcPr calcId="145621" calcMode="manual"/>
</workbook>
</file>

<file path=xl/calcChain.xml><?xml version="1.0" encoding="utf-8"?>
<calcChain xmlns="http://schemas.openxmlformats.org/spreadsheetml/2006/main">
  <c r="H30"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F33" i="1"/>
  <c r="H22" i="1"/>
  <c r="F30" i="1" l="1"/>
  <c r="F31" i="1" s="1"/>
  <c r="F34" i="1" s="1"/>
  <c r="H31" i="1"/>
  <c r="H33" i="1"/>
  <c r="H25" i="1"/>
  <c r="E11" i="1" s="1"/>
  <c r="H34" i="1"/>
  <c r="E13" i="1" s="1"/>
  <c r="H13" i="1" s="1"/>
  <c r="F37" i="1" l="1"/>
  <c r="F35" i="1"/>
  <c r="H11" i="1"/>
  <c r="H14" i="1" s="1"/>
  <c r="H16" i="1" s="1"/>
  <c r="E14" i="1"/>
  <c r="E16" i="1" s="1"/>
</calcChain>
</file>

<file path=xl/sharedStrings.xml><?xml version="1.0" encoding="utf-8"?>
<sst xmlns="http://schemas.openxmlformats.org/spreadsheetml/2006/main" count="43" uniqueCount="36">
  <si>
    <t>PacifiCorp</t>
  </si>
  <si>
    <t>TOTAL</t>
  </si>
  <si>
    <t>WASHINGTON</t>
  </si>
  <si>
    <t>ACCOUNT</t>
  </si>
  <si>
    <t>Type</t>
  </si>
  <si>
    <t>COMPANY</t>
  </si>
  <si>
    <t>FACTOR</t>
  </si>
  <si>
    <t>FACTOR %</t>
  </si>
  <si>
    <t>ALLOCATED</t>
  </si>
  <si>
    <t>REF#</t>
  </si>
  <si>
    <t>Other Interest Expense - Restating</t>
  </si>
  <si>
    <t>RES</t>
  </si>
  <si>
    <t>WA</t>
  </si>
  <si>
    <t>Situs</t>
  </si>
  <si>
    <t>Other Interest Expense - Type 2</t>
  </si>
  <si>
    <t>Other Interest Expense - Pro Forma</t>
  </si>
  <si>
    <t>PRO</t>
  </si>
  <si>
    <t>Adjustment Detail:</t>
  </si>
  <si>
    <t>Restating:</t>
  </si>
  <si>
    <t>Jurisdiction Specific Adjusted Rate Base</t>
  </si>
  <si>
    <t>Weighted Cost of Debt:</t>
  </si>
  <si>
    <t>Trued-up Interest Expense</t>
  </si>
  <si>
    <t>Unadjusted Interest Expense</t>
  </si>
  <si>
    <t>Restating Interest True-up Adjustment</t>
  </si>
  <si>
    <t>Pro Forma:</t>
  </si>
  <si>
    <t>Check</t>
  </si>
  <si>
    <t>Restated Interest Expense</t>
  </si>
  <si>
    <t>Total Pro Forma Interest True-up Adjustment</t>
  </si>
  <si>
    <t>Adjustment to Schedule M:</t>
  </si>
  <si>
    <t>Docket UE-111140</t>
  </si>
  <si>
    <t xml:space="preserve">State of Washington </t>
  </si>
  <si>
    <t>Adjustment 7.1 Interest True-Up</t>
  </si>
  <si>
    <t>Jurisdiction Specific Adjusted Rate Base Restating</t>
  </si>
  <si>
    <t>MDF-2 at 4</t>
  </si>
  <si>
    <t>MDF-2  at 1</t>
  </si>
  <si>
    <t>Federal Income tax Effect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</si>
</sst>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0.0000%"/>
    <numFmt numFmtId="166" formatCode="0.0"/>
    <numFmt numFmtId="167" formatCode="0.000%"/>
    <numFmt numFmtId="168" formatCode="_(&quot;$&quot;* #,##0_);_(&quot;$&quot;* \(#,##0\);_(&quot;$&quot;* &quot;-&quot;??_);_(@_)"/>
  </numFmts>
  <fonts count="8"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u/>
      <sz val="12"/>
      <name val="Times New Roman"/>
      <family val="1"/>
    </font>
    <font>
      <sz val="12"/>
      <color indexed="9"/>
      <name val="Times New Roman"/>
      <family val="1"/>
    </font>
  </fonts>
  <fills count="2">
    <fill>
      <patternFill patternType="none"/>
    </fill>
    <fill>
      <patternFill patternType="gray125"/>
    </fill>
  </fills>
  <borders count="12">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cellStyleXfs>
  <cellXfs count="64">
    <xf numFmtId="0" fontId="0" fillId="0" borderId="0" xfId="0"/>
    <xf numFmtId="0" fontId="2" fillId="0" borderId="0" xfId="0" applyFont="1"/>
    <xf numFmtId="0" fontId="4" fillId="0" borderId="0" xfId="0" applyFont="1" applyBorder="1"/>
    <xf numFmtId="0" fontId="5" fillId="0" borderId="0"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5" fillId="0" borderId="0" xfId="4" quotePrefix="1" applyFont="1" applyAlignment="1" applyProtection="1">
      <alignment horizontal="left"/>
    </xf>
    <xf numFmtId="0" fontId="4" fillId="0" borderId="0" xfId="4" applyFont="1" applyBorder="1" applyProtection="1"/>
    <xf numFmtId="0" fontId="4" fillId="0" borderId="0" xfId="4" applyFont="1" applyBorder="1" applyAlignment="1" applyProtection="1">
      <alignment horizontal="center"/>
    </xf>
    <xf numFmtId="0" fontId="4" fillId="0" borderId="0" xfId="4" applyFont="1"/>
    <xf numFmtId="0" fontId="4" fillId="0" borderId="0" xfId="4" applyFont="1" applyAlignment="1" applyProtection="1">
      <alignment horizontal="right"/>
    </xf>
    <xf numFmtId="49" fontId="4" fillId="0" borderId="0" xfId="4" applyNumberFormat="1" applyFont="1" applyAlignment="1">
      <alignment horizontal="center"/>
    </xf>
    <xf numFmtId="0" fontId="5" fillId="0" borderId="0" xfId="4" applyFont="1" applyProtection="1"/>
    <xf numFmtId="0" fontId="4" fillId="0" borderId="0" xfId="1" applyNumberFormat="1" applyFont="1" applyBorder="1" applyAlignment="1" applyProtection="1">
      <alignment horizontal="center"/>
    </xf>
    <xf numFmtId="0" fontId="5" fillId="0" borderId="0" xfId="4" applyFont="1" applyBorder="1" applyProtection="1"/>
    <xf numFmtId="0" fontId="4" fillId="0" borderId="0" xfId="4" applyFont="1" applyAlignment="1" applyProtection="1">
      <alignment horizontal="center"/>
    </xf>
    <xf numFmtId="0" fontId="4" fillId="0" borderId="0" xfId="4" applyNumberFormat="1" applyFont="1" applyAlignment="1" applyProtection="1">
      <alignment horizontal="center"/>
    </xf>
    <xf numFmtId="0" fontId="6" fillId="0" borderId="0" xfId="4" applyFont="1" applyAlignment="1" applyProtection="1">
      <alignment horizontal="center"/>
    </xf>
    <xf numFmtId="0" fontId="6" fillId="0" borderId="0" xfId="4" applyNumberFormat="1" applyFont="1" applyAlignment="1" applyProtection="1">
      <alignment horizontal="center"/>
    </xf>
    <xf numFmtId="0" fontId="4" fillId="0" borderId="0" xfId="4" applyFont="1" applyProtection="1"/>
    <xf numFmtId="164" fontId="4" fillId="0" borderId="0" xfId="1" applyNumberFormat="1" applyFont="1" applyProtection="1"/>
    <xf numFmtId="0" fontId="4" fillId="0" borderId="0" xfId="4" quotePrefix="1" applyFont="1" applyAlignment="1" applyProtection="1">
      <alignment horizontal="left"/>
    </xf>
    <xf numFmtId="0" fontId="4" fillId="0" borderId="0" xfId="5" applyFont="1" applyBorder="1" applyAlignment="1">
      <alignment horizontal="center"/>
    </xf>
    <xf numFmtId="165" fontId="4" fillId="0" borderId="0" xfId="3" applyNumberFormat="1" applyFont="1" applyAlignment="1" applyProtection="1">
      <alignment horizontal="center"/>
    </xf>
    <xf numFmtId="164" fontId="4" fillId="0" borderId="0" xfId="4" applyNumberFormat="1" applyFont="1" applyProtection="1"/>
    <xf numFmtId="0" fontId="7" fillId="0" borderId="0" xfId="4" quotePrefix="1" applyFont="1" applyAlignment="1" applyProtection="1">
      <alignment horizontal="left"/>
    </xf>
    <xf numFmtId="0" fontId="7" fillId="0" borderId="0" xfId="4" applyFont="1" applyAlignment="1" applyProtection="1">
      <alignment horizontal="center"/>
    </xf>
    <xf numFmtId="0" fontId="7" fillId="0" borderId="0" xfId="4" applyFont="1" applyBorder="1" applyAlignment="1" applyProtection="1">
      <alignment horizontal="center"/>
    </xf>
    <xf numFmtId="164" fontId="7" fillId="0" borderId="0" xfId="1" applyNumberFormat="1" applyFont="1" applyProtection="1"/>
    <xf numFmtId="0" fontId="7" fillId="0" borderId="0" xfId="5" applyFont="1" applyBorder="1" applyAlignment="1">
      <alignment horizontal="center"/>
    </xf>
    <xf numFmtId="165" fontId="7" fillId="0" borderId="0" xfId="3" applyNumberFormat="1" applyFont="1" applyAlignment="1" applyProtection="1">
      <alignment horizontal="center"/>
    </xf>
    <xf numFmtId="164" fontId="7" fillId="0" borderId="0" xfId="4" applyNumberFormat="1" applyFont="1" applyProtection="1"/>
    <xf numFmtId="0" fontId="7" fillId="0" borderId="0" xfId="4" applyNumberFormat="1" applyFont="1" applyAlignment="1" applyProtection="1">
      <alignment horizontal="center"/>
    </xf>
    <xf numFmtId="164" fontId="4" fillId="0" borderId="1" xfId="4" applyNumberFormat="1" applyFont="1" applyBorder="1" applyAlignment="1" applyProtection="1">
      <alignment vertical="center"/>
    </xf>
    <xf numFmtId="164" fontId="4" fillId="0" borderId="1" xfId="1" applyNumberFormat="1" applyFont="1" applyBorder="1" applyAlignment="1" applyProtection="1">
      <alignment vertical="center"/>
    </xf>
    <xf numFmtId="2" fontId="4" fillId="0" borderId="0" xfId="4" applyNumberFormat="1" applyFont="1" applyAlignment="1" applyProtection="1">
      <alignment horizontal="center"/>
    </xf>
    <xf numFmtId="0" fontId="4" fillId="0" borderId="0" xfId="4" applyFont="1" applyAlignment="1" applyProtection="1">
      <alignment horizontal="left"/>
    </xf>
    <xf numFmtId="166" fontId="4" fillId="0" borderId="0" xfId="4" applyNumberFormat="1" applyFont="1" applyAlignment="1" applyProtection="1">
      <alignment horizontal="center"/>
    </xf>
    <xf numFmtId="167" fontId="4" fillId="0" borderId="2" xfId="3" applyNumberFormat="1" applyFont="1" applyBorder="1" applyProtection="1"/>
    <xf numFmtId="164" fontId="4" fillId="0" borderId="0" xfId="1" applyNumberFormat="1" applyFont="1" applyBorder="1" applyProtection="1"/>
    <xf numFmtId="0" fontId="4" fillId="0" borderId="0" xfId="4" quotePrefix="1" applyFont="1" applyBorder="1" applyAlignment="1" applyProtection="1">
      <alignment horizontal="left"/>
    </xf>
    <xf numFmtId="164" fontId="4" fillId="0" borderId="1" xfId="4" applyNumberFormat="1" applyFont="1" applyBorder="1" applyProtection="1"/>
    <xf numFmtId="2" fontId="4" fillId="0" borderId="0" xfId="4" applyNumberFormat="1" applyFont="1" applyBorder="1" applyAlignment="1" applyProtection="1">
      <alignment horizontal="center"/>
    </xf>
    <xf numFmtId="164" fontId="4" fillId="0" borderId="0" xfId="4" applyNumberFormat="1" applyFont="1" applyBorder="1" applyProtection="1"/>
    <xf numFmtId="2" fontId="4" fillId="0" borderId="0" xfId="4" quotePrefix="1" applyNumberFormat="1" applyFont="1" applyBorder="1" applyAlignment="1" applyProtection="1">
      <alignment horizontal="center"/>
    </xf>
    <xf numFmtId="43" fontId="5" fillId="0" borderId="0" xfId="1" applyFont="1" applyProtection="1"/>
    <xf numFmtId="167" fontId="5" fillId="0" borderId="0" xfId="4" applyNumberFormat="1" applyFont="1" applyBorder="1" applyProtection="1"/>
    <xf numFmtId="43" fontId="5" fillId="0" borderId="0" xfId="1" applyFont="1" applyBorder="1" applyProtection="1"/>
    <xf numFmtId="164" fontId="5" fillId="0" borderId="0" xfId="4" applyNumberFormat="1" applyFont="1" applyBorder="1" applyProtection="1"/>
    <xf numFmtId="43" fontId="5" fillId="0" borderId="0" xfId="4" applyNumberFormat="1" applyFont="1" applyBorder="1" applyProtection="1"/>
    <xf numFmtId="0" fontId="4" fillId="0" borderId="8" xfId="4" applyFont="1" applyBorder="1" applyProtection="1"/>
    <xf numFmtId="0" fontId="4" fillId="0" borderId="2" xfId="4" applyFont="1" applyBorder="1" applyProtection="1"/>
    <xf numFmtId="0" fontId="4" fillId="0" borderId="2" xfId="4" applyFont="1" applyBorder="1" applyAlignment="1" applyProtection="1">
      <alignment horizontal="center"/>
    </xf>
    <xf numFmtId="164" fontId="4" fillId="0" borderId="2" xfId="1" applyNumberFormat="1" applyFont="1" applyBorder="1" applyProtection="1"/>
    <xf numFmtId="167" fontId="4" fillId="0" borderId="9" xfId="3" applyNumberFormat="1" applyFont="1" applyBorder="1" applyProtection="1"/>
    <xf numFmtId="0" fontId="4" fillId="0" borderId="0" xfId="4" applyNumberFormat="1" applyFont="1" applyBorder="1" applyAlignment="1" applyProtection="1">
      <alignment horizontal="center"/>
    </xf>
    <xf numFmtId="164" fontId="4" fillId="0" borderId="0" xfId="4" applyNumberFormat="1" applyFont="1" applyBorder="1" applyAlignment="1" applyProtection="1">
      <alignment vertical="center"/>
    </xf>
    <xf numFmtId="164" fontId="4" fillId="0" borderId="0" xfId="1" applyNumberFormat="1" applyFont="1" applyBorder="1" applyAlignment="1" applyProtection="1">
      <alignment vertical="center"/>
    </xf>
    <xf numFmtId="164" fontId="4" fillId="0" borderId="10" xfId="4" applyNumberFormat="1" applyFont="1" applyBorder="1" applyProtection="1"/>
    <xf numFmtId="164" fontId="4" fillId="0" borderId="11" xfId="4" applyNumberFormat="1" applyFont="1" applyBorder="1" applyAlignment="1" applyProtection="1">
      <alignment vertical="center"/>
    </xf>
    <xf numFmtId="168" fontId="4" fillId="0" borderId="0" xfId="2" applyNumberFormat="1" applyFont="1" applyBorder="1"/>
  </cellXfs>
  <cellStyles count="6">
    <cellStyle name="Comma" xfId="1" builtinId="3"/>
    <cellStyle name="Currency" xfId="2" builtinId="4"/>
    <cellStyle name="Normal" xfId="0" builtinId="0"/>
    <cellStyle name="Normal 70" xfId="4"/>
    <cellStyle name="Normal_Adjustment Template"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133351</xdr:colOff>
      <xdr:row>38</xdr:row>
      <xdr:rowOff>19051</xdr:rowOff>
    </xdr:from>
    <xdr:to>
      <xdr:col>7</xdr:col>
      <xdr:colOff>466725</xdr:colOff>
      <xdr:row>42</xdr:row>
      <xdr:rowOff>152401</xdr:rowOff>
    </xdr:to>
    <xdr:sp macro="" textlink="">
      <xdr:nvSpPr>
        <xdr:cNvPr id="5" name="Text Box 219"/>
        <xdr:cNvSpPr txBox="1">
          <a:spLocks noChangeArrowheads="1"/>
        </xdr:cNvSpPr>
      </xdr:nvSpPr>
      <xdr:spPr bwMode="auto">
        <a:xfrm>
          <a:off x="781051" y="7077076"/>
          <a:ext cx="8896349" cy="933450"/>
        </a:xfrm>
        <a:prstGeom prst="rect">
          <a:avLst/>
        </a:prstGeom>
        <a:solidFill>
          <a:srgbClr val="FFFFFF"/>
        </a:solidFill>
        <a:ln w="9525">
          <a:noFill/>
          <a:miter lim="800000"/>
          <a:headEnd/>
          <a:tailEnd/>
        </a:ln>
        <a:effectLst/>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baseline="0">
              <a:latin typeface="Times New Roman" pitchFamily="18" charset="0"/>
              <a:ea typeface="+mn-ea"/>
              <a:cs typeface="Times New Roman" pitchFamily="18" charset="0"/>
            </a:rPr>
            <a:t>This adjustment synchronizes  test period interest expense with the rate base for federal income tax.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proforma in nature.  The federal income tax effect of the interest change is included in the test period.</a:t>
          </a:r>
          <a:endParaRPr lang="en-US" sz="1100">
            <a:latin typeface="Times New Roman" pitchFamily="18" charset="0"/>
            <a:cs typeface="Times New Roman" pitchFamily="18" charset="0"/>
          </a:endParaRP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topLeftCell="A28" workbookViewId="0">
      <selection activeCell="A4" sqref="A4"/>
    </sheetView>
  </sheetViews>
  <sheetFormatPr defaultRowHeight="15.75" x14ac:dyDescent="0.25"/>
  <cols>
    <col min="1" max="1" width="4.7109375" style="1" customWidth="1"/>
    <col min="2" max="2" width="42.28515625" style="1" customWidth="1"/>
    <col min="3" max="3" width="13.140625" style="1" customWidth="1"/>
    <col min="4" max="4" width="7.140625" style="1" customWidth="1"/>
    <col min="5" max="5" width="19.28515625" style="1" customWidth="1"/>
    <col min="6" max="6" width="18" style="1" customWidth="1"/>
    <col min="7" max="7" width="14.7109375" style="1" customWidth="1"/>
    <col min="8" max="8" width="20.28515625" style="1" customWidth="1"/>
    <col min="9" max="9" width="14.28515625" style="1" customWidth="1"/>
    <col min="10" max="10" width="9.140625" style="1" customWidth="1"/>
    <col min="11" max="16384" width="9.140625" style="1"/>
  </cols>
  <sheetData>
    <row r="1" spans="1:9" x14ac:dyDescent="0.25">
      <c r="A1" s="9" t="s">
        <v>0</v>
      </c>
    </row>
    <row r="2" spans="1:9" x14ac:dyDescent="0.25">
      <c r="A2" s="1" t="s">
        <v>29</v>
      </c>
    </row>
    <row r="3" spans="1:9" x14ac:dyDescent="0.25">
      <c r="A3" s="1" t="s">
        <v>30</v>
      </c>
      <c r="B3" s="10"/>
      <c r="C3" s="11"/>
      <c r="D3" s="11"/>
      <c r="E3" s="10"/>
      <c r="F3" s="11"/>
      <c r="G3" s="12"/>
      <c r="H3" s="13"/>
      <c r="I3" s="14"/>
    </row>
    <row r="4" spans="1:9" x14ac:dyDescent="0.25">
      <c r="A4" s="15" t="s">
        <v>31</v>
      </c>
      <c r="B4" s="10"/>
      <c r="C4" s="11"/>
      <c r="D4" s="11"/>
      <c r="E4" s="10"/>
      <c r="F4" s="11"/>
      <c r="G4" s="11"/>
      <c r="H4" s="10"/>
      <c r="I4" s="16"/>
    </row>
    <row r="5" spans="1:9" x14ac:dyDescent="0.25">
      <c r="A5" s="17"/>
      <c r="B5" s="10"/>
      <c r="C5" s="11"/>
      <c r="D5" s="11"/>
      <c r="E5" s="10"/>
      <c r="F5" s="11"/>
      <c r="G5" s="11"/>
      <c r="H5" s="10"/>
      <c r="I5" s="16"/>
    </row>
    <row r="6" spans="1:9" x14ac:dyDescent="0.25">
      <c r="A6" s="17"/>
      <c r="B6" s="10"/>
      <c r="C6" s="11"/>
      <c r="D6" s="11"/>
      <c r="E6" s="10"/>
      <c r="F6" s="11"/>
      <c r="G6" s="11"/>
      <c r="H6" s="10"/>
      <c r="I6" s="16"/>
    </row>
    <row r="7" spans="1:9" x14ac:dyDescent="0.25">
      <c r="A7" s="10"/>
      <c r="B7" s="10"/>
      <c r="C7" s="11"/>
      <c r="D7" s="11"/>
      <c r="E7" s="10"/>
      <c r="F7" s="11"/>
      <c r="G7" s="11"/>
      <c r="H7" s="10"/>
      <c r="I7" s="16"/>
    </row>
    <row r="8" spans="1:9" x14ac:dyDescent="0.25">
      <c r="A8" s="12"/>
      <c r="B8" s="12"/>
      <c r="C8" s="12"/>
      <c r="D8" s="12"/>
      <c r="E8" s="18" t="s">
        <v>1</v>
      </c>
      <c r="F8" s="12"/>
      <c r="G8" s="12"/>
      <c r="H8" s="18" t="s">
        <v>2</v>
      </c>
      <c r="I8" s="19"/>
    </row>
    <row r="9" spans="1:9" x14ac:dyDescent="0.25">
      <c r="A9" s="12"/>
      <c r="B9" s="12"/>
      <c r="C9" s="20" t="s">
        <v>3</v>
      </c>
      <c r="D9" s="20" t="s">
        <v>4</v>
      </c>
      <c r="E9" s="20" t="s">
        <v>5</v>
      </c>
      <c r="F9" s="20" t="s">
        <v>6</v>
      </c>
      <c r="G9" s="20" t="s">
        <v>7</v>
      </c>
      <c r="H9" s="20" t="s">
        <v>8</v>
      </c>
      <c r="I9" s="21" t="s">
        <v>9</v>
      </c>
    </row>
    <row r="10" spans="1:9" x14ac:dyDescent="0.25">
      <c r="B10" s="15" t="s">
        <v>28</v>
      </c>
      <c r="C10" s="12"/>
      <c r="D10" s="12"/>
      <c r="E10" s="12"/>
      <c r="F10" s="22"/>
      <c r="G10" s="22"/>
      <c r="H10" s="23"/>
      <c r="I10" s="19"/>
    </row>
    <row r="11" spans="1:9" x14ac:dyDescent="0.25">
      <c r="A11" s="1">
        <v>1</v>
      </c>
      <c r="B11" s="24" t="s">
        <v>10</v>
      </c>
      <c r="C11" s="18">
        <v>427</v>
      </c>
      <c r="D11" s="18" t="s">
        <v>11</v>
      </c>
      <c r="E11" s="23">
        <f>+H25</f>
        <v>-1096491.8881171457</v>
      </c>
      <c r="F11" s="25" t="s">
        <v>12</v>
      </c>
      <c r="G11" s="26" t="s">
        <v>13</v>
      </c>
      <c r="H11" s="27">
        <f>E11</f>
        <v>-1096491.8881171457</v>
      </c>
      <c r="I11" s="19"/>
    </row>
    <row r="12" spans="1:9" x14ac:dyDescent="0.25">
      <c r="A12" s="1">
        <f>1+A11</f>
        <v>2</v>
      </c>
      <c r="B12" s="28" t="s">
        <v>14</v>
      </c>
      <c r="C12" s="29">
        <v>427</v>
      </c>
      <c r="D12" s="30">
        <v>2</v>
      </c>
      <c r="E12" s="31"/>
      <c r="F12" s="32" t="s">
        <v>12</v>
      </c>
      <c r="G12" s="33" t="s">
        <v>13</v>
      </c>
      <c r="H12" s="34"/>
      <c r="I12" s="35"/>
    </row>
    <row r="13" spans="1:9" x14ac:dyDescent="0.25">
      <c r="A13" s="1">
        <f t="shared" ref="A13:A37" si="0">1+A12</f>
        <v>3</v>
      </c>
      <c r="B13" s="24" t="s">
        <v>15</v>
      </c>
      <c r="C13" s="18">
        <v>427</v>
      </c>
      <c r="D13" s="11" t="s">
        <v>16</v>
      </c>
      <c r="E13" s="23">
        <f>+H34</f>
        <v>-63231.393976982683</v>
      </c>
      <c r="F13" s="25" t="s">
        <v>12</v>
      </c>
      <c r="G13" s="26" t="s">
        <v>13</v>
      </c>
      <c r="H13" s="27">
        <f>E13</f>
        <v>-63231.393976982683</v>
      </c>
      <c r="I13" s="19"/>
    </row>
    <row r="14" spans="1:9" ht="16.5" thickBot="1" x14ac:dyDescent="0.3">
      <c r="A14" s="1">
        <f t="shared" si="0"/>
        <v>4</v>
      </c>
      <c r="B14" s="10"/>
      <c r="C14" s="11"/>
      <c r="D14" s="11"/>
      <c r="E14" s="36">
        <f>SUM(E11:E13)</f>
        <v>-1159723.2820941284</v>
      </c>
      <c r="F14" s="10"/>
      <c r="G14" s="10"/>
      <c r="H14" s="37">
        <f>SUM(H11:H13)</f>
        <v>-1159723.2820941284</v>
      </c>
      <c r="I14" s="38"/>
    </row>
    <row r="15" spans="1:9" ht="16.5" thickTop="1" x14ac:dyDescent="0.25">
      <c r="A15" s="1">
        <f t="shared" si="0"/>
        <v>5</v>
      </c>
      <c r="B15" s="10"/>
      <c r="C15" s="11"/>
      <c r="D15" s="11"/>
      <c r="E15" s="59"/>
      <c r="F15" s="10"/>
      <c r="G15" s="10"/>
      <c r="H15" s="60"/>
      <c r="I15" s="38"/>
    </row>
    <row r="16" spans="1:9" ht="16.5" thickBot="1" x14ac:dyDescent="0.3">
      <c r="A16" s="1">
        <f t="shared" si="0"/>
        <v>6</v>
      </c>
      <c r="B16" s="10" t="s">
        <v>35</v>
      </c>
      <c r="C16" s="11"/>
      <c r="D16" s="11"/>
      <c r="E16" s="62">
        <f>-E14*0.35</f>
        <v>405903.14873294492</v>
      </c>
      <c r="F16" s="10"/>
      <c r="G16" s="10"/>
      <c r="H16" s="62">
        <f>-H14*0.35</f>
        <v>405903.14873294492</v>
      </c>
      <c r="I16" s="38"/>
    </row>
    <row r="17" spans="1:9" x14ac:dyDescent="0.25">
      <c r="A17" s="1">
        <f t="shared" si="0"/>
        <v>7</v>
      </c>
      <c r="B17" s="17"/>
      <c r="C17" s="12"/>
      <c r="D17" s="12"/>
      <c r="E17" s="12"/>
      <c r="F17" s="22"/>
      <c r="G17" s="22"/>
      <c r="H17" s="23"/>
      <c r="I17" s="38"/>
    </row>
    <row r="18" spans="1:9" x14ac:dyDescent="0.25">
      <c r="A18" s="1">
        <f t="shared" si="0"/>
        <v>8</v>
      </c>
      <c r="B18" s="17" t="s">
        <v>17</v>
      </c>
      <c r="C18" s="12"/>
      <c r="D18" s="12"/>
      <c r="E18" s="12"/>
      <c r="F18" s="22"/>
      <c r="G18" s="22"/>
      <c r="H18" s="23"/>
      <c r="I18" s="38"/>
    </row>
    <row r="19" spans="1:9" x14ac:dyDescent="0.25">
      <c r="A19" s="1">
        <f t="shared" si="0"/>
        <v>9</v>
      </c>
      <c r="B19" s="22" t="s">
        <v>18</v>
      </c>
      <c r="C19" s="12"/>
      <c r="D19" s="12"/>
      <c r="E19" s="12"/>
      <c r="F19" s="22"/>
      <c r="G19" s="22"/>
      <c r="H19" s="23"/>
      <c r="I19" s="38"/>
    </row>
    <row r="20" spans="1:9" x14ac:dyDescent="0.25">
      <c r="A20" s="1">
        <f t="shared" si="0"/>
        <v>10</v>
      </c>
      <c r="B20" s="39" t="s">
        <v>32</v>
      </c>
      <c r="C20" s="12"/>
      <c r="D20" s="12"/>
      <c r="E20" s="12"/>
      <c r="F20" s="22"/>
      <c r="G20" s="22"/>
      <c r="H20" s="27">
        <v>750193928.69601774</v>
      </c>
    </row>
    <row r="21" spans="1:9" x14ac:dyDescent="0.25">
      <c r="A21" s="1">
        <f t="shared" si="0"/>
        <v>11</v>
      </c>
      <c r="B21" s="24" t="s">
        <v>20</v>
      </c>
      <c r="C21" s="12"/>
      <c r="D21" s="12"/>
      <c r="E21" s="12"/>
      <c r="F21" s="2"/>
      <c r="G21" s="22"/>
      <c r="H21" s="41">
        <v>2.9145600000000001E-2</v>
      </c>
      <c r="I21" s="40" t="s">
        <v>33</v>
      </c>
    </row>
    <row r="22" spans="1:9" x14ac:dyDescent="0.25">
      <c r="A22" s="1">
        <f t="shared" si="0"/>
        <v>12</v>
      </c>
      <c r="B22" s="39" t="s">
        <v>21</v>
      </c>
      <c r="C22" s="12"/>
      <c r="D22" s="12"/>
      <c r="E22" s="12"/>
      <c r="F22" s="22"/>
      <c r="G22" s="22"/>
      <c r="H22" s="27">
        <f>H20*H21</f>
        <v>21864852.168202654</v>
      </c>
      <c r="I22" s="40"/>
    </row>
    <row r="23" spans="1:9" x14ac:dyDescent="0.25">
      <c r="A23" s="1">
        <f t="shared" si="0"/>
        <v>13</v>
      </c>
      <c r="B23" s="39"/>
      <c r="C23" s="12"/>
      <c r="D23" s="12"/>
      <c r="E23" s="12"/>
      <c r="F23" s="22"/>
      <c r="G23" s="22"/>
      <c r="H23" s="42"/>
      <c r="I23" s="38"/>
    </row>
    <row r="24" spans="1:9" x14ac:dyDescent="0.25">
      <c r="A24" s="1">
        <f t="shared" si="0"/>
        <v>14</v>
      </c>
      <c r="B24" s="43" t="s">
        <v>22</v>
      </c>
      <c r="C24" s="12"/>
      <c r="D24" s="12"/>
      <c r="E24" s="12"/>
      <c r="F24" s="22"/>
      <c r="G24" s="22"/>
      <c r="H24" s="27">
        <v>22961344.056319799</v>
      </c>
      <c r="I24" s="38"/>
    </row>
    <row r="25" spans="1:9" ht="16.5" thickBot="1" x14ac:dyDescent="0.3">
      <c r="A25" s="1">
        <f t="shared" si="0"/>
        <v>15</v>
      </c>
      <c r="B25" s="10" t="s">
        <v>23</v>
      </c>
      <c r="C25" s="12"/>
      <c r="D25" s="12"/>
      <c r="E25" s="12"/>
      <c r="F25" s="22"/>
      <c r="G25" s="22"/>
      <c r="H25" s="44">
        <f>H22-H24</f>
        <v>-1096491.8881171457</v>
      </c>
      <c r="I25" s="40"/>
    </row>
    <row r="26" spans="1:9" ht="16.5" thickTop="1" x14ac:dyDescent="0.25">
      <c r="A26" s="1">
        <f t="shared" si="0"/>
        <v>16</v>
      </c>
      <c r="B26" s="39"/>
      <c r="C26" s="12"/>
      <c r="D26" s="12"/>
      <c r="E26" s="12"/>
      <c r="F26" s="22"/>
      <c r="G26" s="22"/>
      <c r="H26" s="12"/>
      <c r="I26" s="38"/>
    </row>
    <row r="27" spans="1:9" x14ac:dyDescent="0.25">
      <c r="A27" s="1">
        <f t="shared" si="0"/>
        <v>17</v>
      </c>
      <c r="B27" s="43"/>
      <c r="C27" s="11"/>
      <c r="D27" s="11"/>
      <c r="E27" s="10"/>
      <c r="F27" s="10"/>
      <c r="G27" s="10"/>
      <c r="H27" s="42"/>
      <c r="I27" s="45"/>
    </row>
    <row r="28" spans="1:9" x14ac:dyDescent="0.25">
      <c r="A28" s="1">
        <f t="shared" si="0"/>
        <v>18</v>
      </c>
      <c r="B28" s="22" t="s">
        <v>24</v>
      </c>
      <c r="C28" s="11"/>
      <c r="D28" s="11"/>
      <c r="E28" s="10"/>
      <c r="F28" s="10" t="s">
        <v>25</v>
      </c>
      <c r="G28" s="10"/>
      <c r="H28" s="46"/>
      <c r="I28" s="47"/>
    </row>
    <row r="29" spans="1:9" x14ac:dyDescent="0.25">
      <c r="A29" s="1">
        <f t="shared" si="0"/>
        <v>19</v>
      </c>
      <c r="B29" s="39" t="s">
        <v>19</v>
      </c>
      <c r="C29" s="11"/>
      <c r="D29" s="11"/>
      <c r="E29" s="10"/>
      <c r="F29" s="48">
        <v>748024428.18901205</v>
      </c>
      <c r="G29" s="10"/>
      <c r="H29" s="27">
        <v>748024428.18901205</v>
      </c>
      <c r="I29" s="40" t="s">
        <v>34</v>
      </c>
    </row>
    <row r="30" spans="1:9" x14ac:dyDescent="0.25">
      <c r="A30" s="1">
        <f t="shared" si="0"/>
        <v>20</v>
      </c>
      <c r="B30" s="24" t="s">
        <v>20</v>
      </c>
      <c r="C30" s="11"/>
      <c r="D30" s="11"/>
      <c r="E30" s="10"/>
      <c r="F30" s="49">
        <f>+H30</f>
        <v>2.9145600000000001E-2</v>
      </c>
      <c r="G30" s="10"/>
      <c r="H30" s="41">
        <f>+H21</f>
        <v>2.9145600000000001E-2</v>
      </c>
      <c r="I30" s="40"/>
    </row>
    <row r="31" spans="1:9" x14ac:dyDescent="0.25">
      <c r="A31" s="1">
        <f t="shared" si="0"/>
        <v>21</v>
      </c>
      <c r="B31" s="39" t="s">
        <v>21</v>
      </c>
      <c r="C31" s="11"/>
      <c r="D31" s="11"/>
      <c r="E31" s="10"/>
      <c r="F31" s="50">
        <f>+F29*F30</f>
        <v>21801620.774225671</v>
      </c>
      <c r="G31" s="10"/>
      <c r="H31" s="27">
        <f>H29*H30</f>
        <v>21801620.774225671</v>
      </c>
      <c r="I31" s="38"/>
    </row>
    <row r="32" spans="1:9" x14ac:dyDescent="0.25">
      <c r="A32" s="1">
        <f t="shared" si="0"/>
        <v>22</v>
      </c>
      <c r="B32" s="39"/>
      <c r="C32" s="11"/>
      <c r="D32" s="11"/>
      <c r="E32" s="10"/>
      <c r="F32" s="17"/>
      <c r="G32" s="10"/>
      <c r="H32" s="42"/>
      <c r="I32" s="38"/>
    </row>
    <row r="33" spans="1:9" x14ac:dyDescent="0.25">
      <c r="A33" s="1">
        <f t="shared" si="0"/>
        <v>23</v>
      </c>
      <c r="B33" s="43" t="s">
        <v>26</v>
      </c>
      <c r="C33" s="11"/>
      <c r="D33" s="11"/>
      <c r="E33" s="10"/>
      <c r="F33" s="51">
        <f>+H24</f>
        <v>22961344.056319799</v>
      </c>
      <c r="G33" s="10"/>
      <c r="H33" s="27">
        <f>+H22</f>
        <v>21864852.168202654</v>
      </c>
      <c r="I33" s="40"/>
    </row>
    <row r="34" spans="1:9" ht="16.5" thickBot="1" x14ac:dyDescent="0.3">
      <c r="A34" s="1">
        <f t="shared" si="0"/>
        <v>24</v>
      </c>
      <c r="B34" s="10" t="s">
        <v>27</v>
      </c>
      <c r="C34" s="11"/>
      <c r="D34" s="11"/>
      <c r="E34" s="42"/>
      <c r="F34" s="52">
        <f>+F31-F33</f>
        <v>-1159723.2820941284</v>
      </c>
      <c r="G34" s="10"/>
      <c r="H34" s="44">
        <f>H31-H33</f>
        <v>-63231.393976982683</v>
      </c>
      <c r="I34" s="40"/>
    </row>
    <row r="35" spans="1:9" ht="16.5" thickTop="1" x14ac:dyDescent="0.25">
      <c r="A35" s="1">
        <f t="shared" si="0"/>
        <v>25</v>
      </c>
      <c r="B35" s="43"/>
      <c r="C35" s="11"/>
      <c r="D35" s="11"/>
      <c r="E35" s="10"/>
      <c r="F35" s="61">
        <f>+F34-H25-H34</f>
        <v>0</v>
      </c>
      <c r="G35" s="10"/>
      <c r="H35" s="42"/>
      <c r="I35" s="45"/>
    </row>
    <row r="36" spans="1:9" x14ac:dyDescent="0.25">
      <c r="A36" s="1">
        <f t="shared" si="0"/>
        <v>26</v>
      </c>
      <c r="B36" s="2"/>
      <c r="C36" s="2"/>
      <c r="D36" s="2"/>
      <c r="E36" s="2"/>
      <c r="F36" s="2"/>
      <c r="G36" s="2"/>
      <c r="H36" s="2"/>
      <c r="I36" s="2"/>
    </row>
    <row r="37" spans="1:9" x14ac:dyDescent="0.25">
      <c r="A37" s="1">
        <f t="shared" si="0"/>
        <v>27</v>
      </c>
      <c r="B37" s="3" t="s">
        <v>35</v>
      </c>
      <c r="C37" s="2"/>
      <c r="D37" s="2"/>
      <c r="E37" s="2"/>
      <c r="F37" s="63">
        <f>-F34*0.35</f>
        <v>405903.14873294492</v>
      </c>
      <c r="G37" s="2"/>
      <c r="H37" s="2"/>
      <c r="I37" s="2"/>
    </row>
    <row r="38" spans="1:9" x14ac:dyDescent="0.25">
      <c r="B38" s="2"/>
      <c r="C38" s="2"/>
      <c r="D38" s="2"/>
      <c r="E38" s="2"/>
      <c r="F38" s="2"/>
      <c r="G38" s="2"/>
      <c r="H38" s="2"/>
      <c r="I38" s="2"/>
    </row>
    <row r="39" spans="1:9" x14ac:dyDescent="0.25">
      <c r="A39" s="4"/>
      <c r="B39" s="5"/>
      <c r="C39" s="5"/>
      <c r="D39" s="5"/>
      <c r="E39" s="5"/>
      <c r="F39" s="5"/>
      <c r="G39" s="5"/>
      <c r="H39" s="6"/>
      <c r="I39" s="2"/>
    </row>
    <row r="40" spans="1:9" x14ac:dyDescent="0.25">
      <c r="A40" s="7"/>
      <c r="B40" s="2"/>
      <c r="C40" s="2"/>
      <c r="D40" s="2"/>
      <c r="E40" s="2"/>
      <c r="F40" s="2"/>
      <c r="G40" s="2"/>
      <c r="H40" s="8"/>
      <c r="I40" s="2"/>
    </row>
    <row r="41" spans="1:9" x14ac:dyDescent="0.25">
      <c r="A41" s="7"/>
      <c r="B41" s="2"/>
      <c r="C41" s="2"/>
      <c r="D41" s="2"/>
      <c r="E41" s="2"/>
      <c r="F41" s="2"/>
      <c r="G41" s="2"/>
      <c r="H41" s="8"/>
      <c r="I41" s="2"/>
    </row>
    <row r="42" spans="1:9" x14ac:dyDescent="0.25">
      <c r="A42" s="7"/>
      <c r="B42" s="2"/>
      <c r="C42" s="2"/>
      <c r="D42" s="2"/>
      <c r="E42" s="2"/>
      <c r="F42" s="2"/>
      <c r="G42" s="2"/>
      <c r="H42" s="8"/>
      <c r="I42" s="2"/>
    </row>
    <row r="43" spans="1:9" x14ac:dyDescent="0.25">
      <c r="A43" s="53"/>
      <c r="B43" s="54"/>
      <c r="C43" s="55"/>
      <c r="D43" s="55"/>
      <c r="E43" s="56"/>
      <c r="F43" s="54"/>
      <c r="G43" s="54"/>
      <c r="H43" s="57"/>
      <c r="I43" s="58"/>
    </row>
  </sheetData>
  <dataValidations count="2">
    <dataValidation type="list" allowBlank="1" showInputMessage="1" showErrorMessage="1" errorTitle="Account Input Error" error="The account number entered is not valid." sqref="B43">
      <formula1>ValidAccount1</formula1>
    </dataValidation>
    <dataValidation type="list" allowBlank="1" showInputMessage="1" showErrorMessage="1" errorTitle="Adjustment Type Entry Error" error="An invalid adjustment type was entered._x000a__x000a_Valid values are 1, 2, or 3." sqref="C8 C12:C35 C43">
      <formula1>"1,2,3"</formula1>
    </dataValidation>
  </dataValidations>
  <pageMargins left="0.7" right="0.7" top="0.75" bottom="0.75" header="0.75" footer="0.3"/>
  <pageSetup scale="58" orientation="portrait" r:id="rId1"/>
  <headerFooter scaleWithDoc="0">
    <oddHeader>&amp;R&amp;"Times New Roman,Regular"Exhibit No. KHB-6
Page &amp;P of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D3FB0A-5E5B-4C3A-AF11-E4587F9A3CFF}"/>
</file>

<file path=customXml/itemProps2.xml><?xml version="1.0" encoding="utf-8"?>
<ds:datastoreItem xmlns:ds="http://schemas.openxmlformats.org/officeDocument/2006/customXml" ds:itemID="{D3B42CA7-8634-43B3-ADCF-4830774693CB}"/>
</file>

<file path=customXml/itemProps3.xml><?xml version="1.0" encoding="utf-8"?>
<ds:datastoreItem xmlns:ds="http://schemas.openxmlformats.org/officeDocument/2006/customXml" ds:itemID="{AD84193E-B489-4D10-8267-9EAC2167E284}"/>
</file>

<file path=customXml/itemProps4.xml><?xml version="1.0" encoding="utf-8"?>
<ds:datastoreItem xmlns:ds="http://schemas.openxmlformats.org/officeDocument/2006/customXml" ds:itemID="{FEBE2852-70B4-48CD-8541-2647503394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Washington Utilities and Transportation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Breda</dc:creator>
  <cp:lastModifiedBy>DeMarco, Betsy (UTC)</cp:lastModifiedBy>
  <cp:lastPrinted>2012-01-04T16:47:07Z</cp:lastPrinted>
  <dcterms:created xsi:type="dcterms:W3CDTF">2011-12-30T00:16:04Z</dcterms:created>
  <dcterms:modified xsi:type="dcterms:W3CDTF">2012-01-05T16:11:31Z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