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7025" windowHeight="9135"/>
  </bookViews>
  <sheets>
    <sheet name="Income" sheetId="1" r:id="rId1"/>
    <sheet name="B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11" i="1" l="1"/>
  <c r="C109" i="1"/>
  <c r="C110" i="1"/>
  <c r="B109" i="1"/>
  <c r="B110" i="1"/>
  <c r="E64" i="2"/>
  <c r="D64" i="2"/>
  <c r="C64" i="2"/>
  <c r="B64" i="2"/>
  <c r="E47" i="2"/>
  <c r="E49" i="2" s="1"/>
  <c r="E66" i="2" s="1"/>
  <c r="D47" i="2"/>
  <c r="D49" i="2" s="1"/>
  <c r="D66" i="2" s="1"/>
  <c r="C47" i="2"/>
  <c r="C49" i="2" s="1"/>
  <c r="C66" i="2" s="1"/>
  <c r="B47" i="2"/>
  <c r="B49" i="2" s="1"/>
  <c r="B66" i="2" s="1"/>
  <c r="E36" i="2"/>
  <c r="D36" i="2"/>
  <c r="C36" i="2"/>
  <c r="B36" i="2"/>
  <c r="E27" i="2"/>
  <c r="E29" i="2" s="1"/>
  <c r="D27" i="2"/>
  <c r="D29" i="2" s="1"/>
  <c r="C27" i="2"/>
  <c r="C29" i="2" s="1"/>
  <c r="B27" i="2"/>
  <c r="B29" i="2" s="1"/>
  <c r="E15" i="2"/>
  <c r="E37" i="2" s="1"/>
  <c r="D15" i="2"/>
  <c r="D37" i="2" s="1"/>
  <c r="D68" i="2" s="1"/>
  <c r="C15" i="2"/>
  <c r="C37" i="2" s="1"/>
  <c r="C68" i="2" s="1"/>
  <c r="B15" i="2"/>
  <c r="B37" i="2" s="1"/>
  <c r="B68" i="2" s="1"/>
  <c r="E92" i="1"/>
  <c r="D92" i="1"/>
  <c r="C92" i="1"/>
  <c r="B92" i="1"/>
  <c r="E55" i="1"/>
  <c r="E72" i="1" s="1"/>
  <c r="D55" i="1"/>
  <c r="D72" i="1" s="1"/>
  <c r="C55" i="1"/>
  <c r="C72" i="1" s="1"/>
  <c r="B55" i="1"/>
  <c r="B72" i="1" s="1"/>
  <c r="E27" i="1"/>
  <c r="D27" i="1"/>
  <c r="C27" i="1"/>
  <c r="B27" i="1"/>
  <c r="E13" i="1"/>
  <c r="D13" i="1"/>
  <c r="C13" i="1"/>
  <c r="C108" i="1" s="1"/>
  <c r="C112" i="1" s="1"/>
  <c r="B13" i="1"/>
  <c r="B29" i="1" s="1"/>
  <c r="B73" i="1" s="1"/>
  <c r="B94" i="1" s="1"/>
  <c r="B103" i="1" s="1"/>
  <c r="B108" i="1" l="1"/>
  <c r="B112" i="1" s="1"/>
  <c r="E29" i="1"/>
  <c r="E73" i="1" s="1"/>
  <c r="E94" i="1" s="1"/>
  <c r="E103" i="1" s="1"/>
  <c r="C29" i="1"/>
  <c r="C73" i="1" s="1"/>
  <c r="C94" i="1" s="1"/>
  <c r="C103" i="1" s="1"/>
  <c r="D29" i="1"/>
  <c r="D73" i="1" s="1"/>
  <c r="D94" i="1" s="1"/>
  <c r="D103" i="1" s="1"/>
  <c r="E68" i="2"/>
</calcChain>
</file>

<file path=xl/sharedStrings.xml><?xml version="1.0" encoding="utf-8"?>
<sst xmlns="http://schemas.openxmlformats.org/spreadsheetml/2006/main" count="193" uniqueCount="156">
  <si>
    <t>Waste Control</t>
  </si>
  <si>
    <t>Income Statement</t>
  </si>
  <si>
    <t>As of July 1st 2012 to June 30th 2013</t>
  </si>
  <si>
    <t>WCR</t>
  </si>
  <si>
    <t>WCE</t>
  </si>
  <si>
    <t>HB I</t>
  </si>
  <si>
    <t>HB II</t>
  </si>
  <si>
    <t>REVENUES</t>
  </si>
  <si>
    <t>Sales - Service</t>
  </si>
  <si>
    <t>Sales - Commodity</t>
  </si>
  <si>
    <t>Sales - Hauling</t>
  </si>
  <si>
    <t>Rental income</t>
  </si>
  <si>
    <t>Rental income (Stanley Plaza)</t>
  </si>
  <si>
    <t>Management fees</t>
  </si>
  <si>
    <t>Refunds and credits</t>
  </si>
  <si>
    <t xml:space="preserve">    Total Revenues</t>
  </si>
  <si>
    <t>DIRECT COSTS</t>
  </si>
  <si>
    <t>Repairs and servicing</t>
  </si>
  <si>
    <t>Personal Tools</t>
  </si>
  <si>
    <t>Materials</t>
  </si>
  <si>
    <t>Cost of goods brokered</t>
  </si>
  <si>
    <t>Baling wires and ties</t>
  </si>
  <si>
    <t>Tires and tubes</t>
  </si>
  <si>
    <t>Wages - labor</t>
  </si>
  <si>
    <t>Contract labor</t>
  </si>
  <si>
    <t>Hauling Reimbursemnt - Contra Expense - WCI</t>
  </si>
  <si>
    <t>Fuel and oil</t>
  </si>
  <si>
    <t>Concrete Crushing</t>
  </si>
  <si>
    <t>Dump fees and charges</t>
  </si>
  <si>
    <t xml:space="preserve">    Total Direct Costs</t>
  </si>
  <si>
    <t>Gross Profit</t>
  </si>
  <si>
    <t>OPERATING EXPENSES</t>
  </si>
  <si>
    <t>Advertising</t>
  </si>
  <si>
    <t>Liability insurance</t>
  </si>
  <si>
    <t>Salaries - officers</t>
  </si>
  <si>
    <t>Salaries - administration</t>
  </si>
  <si>
    <t>Storm Water Management</t>
  </si>
  <si>
    <t>Office expenses</t>
  </si>
  <si>
    <t>Operatioanl Supplies</t>
  </si>
  <si>
    <t>Professional services</t>
  </si>
  <si>
    <t>Communication</t>
  </si>
  <si>
    <t>Dues &amp; Subscription &amp; Seminars</t>
  </si>
  <si>
    <t>Permits</t>
  </si>
  <si>
    <t>Travel and lodging</t>
  </si>
  <si>
    <t>Bank charges</t>
  </si>
  <si>
    <t>Safety equipment</t>
  </si>
  <si>
    <t>Street Damage Expense (Kelso)</t>
  </si>
  <si>
    <t>Business meals</t>
  </si>
  <si>
    <t>Depreciation</t>
  </si>
  <si>
    <t>Vehicle licenses and fees</t>
  </si>
  <si>
    <t>Payroll taxes</t>
  </si>
  <si>
    <t>Business taxes</t>
  </si>
  <si>
    <t>Drug/Audio testing</t>
  </si>
  <si>
    <t>Employee relations</t>
  </si>
  <si>
    <t>Employee SEP benefits</t>
  </si>
  <si>
    <t>Amortization Expense</t>
  </si>
  <si>
    <t xml:space="preserve">     Total</t>
  </si>
  <si>
    <t>OPERATING EXPENSES (continued)</t>
  </si>
  <si>
    <t xml:space="preserve">HB I </t>
  </si>
  <si>
    <t>Maintenance</t>
  </si>
  <si>
    <t>Painting</t>
  </si>
  <si>
    <t>Laundry</t>
  </si>
  <si>
    <t>Computer</t>
  </si>
  <si>
    <t>Employee insurance benefits</t>
  </si>
  <si>
    <t>Utilities</t>
  </si>
  <si>
    <t>Damages</t>
  </si>
  <si>
    <t>Contributions</t>
  </si>
  <si>
    <t>Postage and freight</t>
  </si>
  <si>
    <t>Property tax expense</t>
  </si>
  <si>
    <t>PUC tax</t>
  </si>
  <si>
    <t>Rent - HB I</t>
  </si>
  <si>
    <t xml:space="preserve">   Total Operating Expenses</t>
  </si>
  <si>
    <t>Operating income</t>
  </si>
  <si>
    <t>OTHER INCOME (EXPENSE)</t>
  </si>
  <si>
    <t>Interest income - Outside</t>
  </si>
  <si>
    <t xml:space="preserve">Interest income - Inside </t>
  </si>
  <si>
    <t>Investment interest expense (Quelah) HB II</t>
  </si>
  <si>
    <t xml:space="preserve">Bad Debt Expense </t>
  </si>
  <si>
    <t>Late fee income</t>
  </si>
  <si>
    <t>Sunriver property/SP Activity to HB II</t>
  </si>
  <si>
    <t>Rental income - From WCI</t>
  </si>
  <si>
    <t>Sunriver property expenses</t>
  </si>
  <si>
    <t>Stoneridge Rental Income (sunriver)</t>
  </si>
  <si>
    <t>Sunriver porperty taxes activity</t>
  </si>
  <si>
    <t>Gain on disposition of assets</t>
  </si>
  <si>
    <t>Interest expense - Outside</t>
  </si>
  <si>
    <t>Interest expense - Inside</t>
  </si>
  <si>
    <t xml:space="preserve">      Total Other income (expense)</t>
  </si>
  <si>
    <t>Net Income</t>
  </si>
  <si>
    <t>ok</t>
  </si>
  <si>
    <t xml:space="preserve">Retained Earnings (Deficit) </t>
  </si>
  <si>
    <t xml:space="preserve">   And Members' Equity, July 1st 2012</t>
  </si>
  <si>
    <t>Capital contributed/ (Paid Back)</t>
  </si>
  <si>
    <t xml:space="preserve">   Members draws for investment</t>
  </si>
  <si>
    <t>Members draws for income taxes</t>
  </si>
  <si>
    <t>Dividend Distributions, members draws</t>
  </si>
  <si>
    <t xml:space="preserve">   And Members' Equity, June 30th 2013</t>
  </si>
  <si>
    <t>Balance Sheet</t>
  </si>
  <si>
    <t>ASSETS</t>
  </si>
  <si>
    <t>CURRENT ASSETS</t>
  </si>
  <si>
    <t>Cash</t>
  </si>
  <si>
    <t>Accounts Receivable</t>
  </si>
  <si>
    <t>Bonding MM</t>
  </si>
  <si>
    <t>Notes receivable to related companies - Inside</t>
  </si>
  <si>
    <t>Inventory - Commodities</t>
  </si>
  <si>
    <t>Pre-Paid Insurance - General/Truck/Building</t>
  </si>
  <si>
    <t>Notes Receivable - IFTA</t>
  </si>
  <si>
    <t>Notes Receivable - Cowlitz County &amp; Fed Gov.</t>
  </si>
  <si>
    <t xml:space="preserve">       Total Current Assets</t>
  </si>
  <si>
    <t>VEHICLES, EQUIPMENT AND IMPROVEMENTS</t>
  </si>
  <si>
    <t>Collection equipment</t>
  </si>
  <si>
    <t>Equipment</t>
  </si>
  <si>
    <t>Service cars and equipment</t>
  </si>
  <si>
    <t>Furniture and office equipment</t>
  </si>
  <si>
    <t>Commercial buildings</t>
  </si>
  <si>
    <t>Leasehold improvements</t>
  </si>
  <si>
    <t xml:space="preserve">Transfer Station Assets </t>
  </si>
  <si>
    <t xml:space="preserve">Sunriver Property/Furniture </t>
  </si>
  <si>
    <t xml:space="preserve">Loft Plaza Condo/Furniture </t>
  </si>
  <si>
    <t xml:space="preserve">   Less - accumulated depreciation</t>
  </si>
  <si>
    <t xml:space="preserve">        Total</t>
  </si>
  <si>
    <t>Land</t>
  </si>
  <si>
    <t xml:space="preserve">         Total Fixed Assets</t>
  </si>
  <si>
    <t>OTHER ASSETS</t>
  </si>
  <si>
    <t>Loan fees, net</t>
  </si>
  <si>
    <t>Goodwill</t>
  </si>
  <si>
    <t>Consturction in progress - Stanley Plaza Phase III</t>
  </si>
  <si>
    <t>Construction in progress - Longview Fibre</t>
  </si>
  <si>
    <t>Construction in progress - Truck Shop</t>
  </si>
  <si>
    <t xml:space="preserve">         Total Other Assets</t>
  </si>
  <si>
    <t>TOTAL ASSETS</t>
  </si>
  <si>
    <t>LIABILITIES and STOCKHOLDERS' and MEMBERS' EQUITY</t>
  </si>
  <si>
    <t>CURRENT LIABILITIES</t>
  </si>
  <si>
    <t>Payable to bank resulting from checks in transit</t>
  </si>
  <si>
    <t xml:space="preserve">Accounts Payable </t>
  </si>
  <si>
    <t>Withheld payroll taxes and other liabilities</t>
  </si>
  <si>
    <t>Notes Payable to related companies</t>
  </si>
  <si>
    <t xml:space="preserve">          Total Current Liabilities</t>
  </si>
  <si>
    <t>LONG-TERM DEBT</t>
  </si>
  <si>
    <t xml:space="preserve">           Total Liabilities</t>
  </si>
  <si>
    <t>DEFERRED REVENUE</t>
  </si>
  <si>
    <t>STOCKHOLDERS' and MEMBERS' EQUITY</t>
  </si>
  <si>
    <t>Common stock, no par value, 2000 shares</t>
  </si>
  <si>
    <t>authorized, 840 shares issued and outstanding</t>
  </si>
  <si>
    <t>Common stock, $1par value, 50,000 shares</t>
  </si>
  <si>
    <t>authorized, 5,000 shares issued and outstanding</t>
  </si>
  <si>
    <t>Common stock, no par value, 200,000 shares</t>
  </si>
  <si>
    <t>authorized, issued and outstanding</t>
  </si>
  <si>
    <t>Common stock, no par value, 1,000 shares</t>
  </si>
  <si>
    <t xml:space="preserve">Members' equity </t>
  </si>
  <si>
    <t>Additional paid-in capital</t>
  </si>
  <si>
    <t>Retained earnings (deficit)</t>
  </si>
  <si>
    <t xml:space="preserve">        Total  Equity</t>
  </si>
  <si>
    <t>TOTAL LIABILITIES AND EQUITY</t>
  </si>
  <si>
    <t>Total Liabilities and Equity - Total Assets</t>
  </si>
  <si>
    <t>Notes receivable - Outside (Cross Creek,Woodbridge,HBII, Bowlby)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</si>
</sst>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Calisto MT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color rgb="FFFF0000"/>
      <name val="Times New Roman"/>
      <family val="1"/>
    </font>
    <font>
      <sz val="9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164" fontId="3" fillId="0" borderId="1" xfId="0" applyNumberFormat="1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center"/>
    </xf>
    <xf numFmtId="43" fontId="4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39" fontId="2" fillId="0" borderId="0" xfId="0" applyNumberFormat="1" applyFont="1" applyFill="1"/>
    <xf numFmtId="49" fontId="4" fillId="0" borderId="0" xfId="0" applyNumberFormat="1" applyFont="1" applyFill="1" applyBorder="1" applyAlignment="1">
      <alignment horizontal="left" indent="1"/>
    </xf>
    <xf numFmtId="39" fontId="2" fillId="0" borderId="0" xfId="0" applyNumberFormat="1" applyFont="1" applyFill="1" applyBorder="1"/>
    <xf numFmtId="39" fontId="4" fillId="0" borderId="0" xfId="0" applyNumberFormat="1" applyFont="1" applyFill="1" applyAlignment="1">
      <alignment horizontal="right"/>
    </xf>
    <xf numFmtId="49" fontId="4" fillId="0" borderId="1" xfId="0" applyNumberFormat="1" applyFont="1" applyFill="1" applyBorder="1" applyAlignment="1">
      <alignment horizontal="left" indent="1"/>
    </xf>
    <xf numFmtId="39" fontId="4" fillId="0" borderId="1" xfId="0" applyNumberFormat="1" applyFont="1" applyFill="1" applyBorder="1" applyAlignment="1">
      <alignment horizontal="right"/>
    </xf>
    <xf numFmtId="39" fontId="2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indent="2"/>
    </xf>
    <xf numFmtId="49" fontId="4" fillId="0" borderId="1" xfId="0" applyNumberFormat="1" applyFont="1" applyFill="1" applyBorder="1" applyAlignment="1">
      <alignment horizontal="center" wrapText="1"/>
    </xf>
    <xf numFmtId="39" fontId="4" fillId="0" borderId="1" xfId="0" applyNumberFormat="1" applyFont="1" applyFill="1" applyBorder="1" applyAlignment="1">
      <alignment horizontal="center"/>
    </xf>
    <xf numFmtId="39" fontId="4" fillId="0" borderId="3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indent="1"/>
    </xf>
    <xf numFmtId="49" fontId="5" fillId="0" borderId="0" xfId="0" applyNumberFormat="1" applyFont="1" applyFill="1" applyBorder="1" applyAlignment="1">
      <alignment horizontal="left" indent="2"/>
    </xf>
    <xf numFmtId="49" fontId="4" fillId="0" borderId="0" xfId="0" applyNumberFormat="1" applyFont="1" applyFill="1" applyBorder="1" applyAlignment="1">
      <alignment horizontal="left"/>
    </xf>
    <xf numFmtId="39" fontId="4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39" fontId="6" fillId="0" borderId="4" xfId="0" applyNumberFormat="1" applyFont="1" applyFill="1" applyBorder="1"/>
    <xf numFmtId="39" fontId="1" fillId="0" borderId="4" xfId="0" applyNumberFormat="1" applyFont="1" applyFill="1" applyBorder="1"/>
    <xf numFmtId="164" fontId="1" fillId="0" borderId="0" xfId="0" applyNumberFormat="1" applyFont="1" applyFill="1"/>
    <xf numFmtId="49" fontId="5" fillId="2" borderId="5" xfId="0" applyNumberFormat="1" applyFont="1" applyFill="1" applyBorder="1" applyAlignment="1"/>
    <xf numFmtId="39" fontId="2" fillId="2" borderId="6" xfId="0" applyNumberFormat="1" applyFont="1" applyFill="1" applyBorder="1"/>
    <xf numFmtId="49" fontId="5" fillId="2" borderId="7" xfId="0" applyNumberFormat="1" applyFont="1" applyFill="1" applyBorder="1" applyAlignment="1"/>
    <xf numFmtId="39" fontId="1" fillId="2" borderId="8" xfId="0" applyNumberFormat="1" applyFont="1" applyFill="1" applyBorder="1"/>
    <xf numFmtId="49" fontId="5" fillId="0" borderId="0" xfId="0" applyNumberFormat="1" applyFont="1" applyFill="1" applyBorder="1" applyAlignment="1"/>
    <xf numFmtId="39" fontId="1" fillId="0" borderId="0" xfId="0" applyNumberFormat="1" applyFont="1" applyFill="1" applyBorder="1"/>
    <xf numFmtId="39" fontId="5" fillId="0" borderId="0" xfId="0" applyNumberFormat="1" applyFont="1" applyFill="1" applyAlignment="1">
      <alignment horizontal="left" indent="1"/>
    </xf>
    <xf numFmtId="49" fontId="5" fillId="0" borderId="1" xfId="0" applyNumberFormat="1" applyFont="1" applyFill="1" applyBorder="1" applyAlignment="1"/>
    <xf numFmtId="39" fontId="1" fillId="0" borderId="1" xfId="0" applyNumberFormat="1" applyFont="1" applyFill="1" applyBorder="1"/>
    <xf numFmtId="39" fontId="1" fillId="3" borderId="9" xfId="0" applyNumberFormat="1" applyFont="1" applyFill="1" applyBorder="1"/>
    <xf numFmtId="164" fontId="3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7" fillId="0" borderId="0" xfId="0" applyFont="1" applyFill="1"/>
    <xf numFmtId="0" fontId="7" fillId="0" borderId="0" xfId="0" applyFont="1" applyFill="1" applyBorder="1"/>
    <xf numFmtId="43" fontId="4" fillId="0" borderId="0" xfId="0" applyNumberFormat="1" applyFont="1" applyFill="1" applyAlignment="1">
      <alignment horizontal="center"/>
    </xf>
    <xf numFmtId="43" fontId="4" fillId="0" borderId="3" xfId="0" applyNumberFormat="1" applyFont="1" applyFill="1" applyBorder="1" applyAlignment="1">
      <alignment horizontal="center"/>
    </xf>
    <xf numFmtId="43" fontId="5" fillId="0" borderId="0" xfId="0" applyNumberFormat="1" applyFont="1" applyFill="1" applyAlignment="1">
      <alignment horizontal="left"/>
    </xf>
    <xf numFmtId="39" fontId="4" fillId="0" borderId="0" xfId="0" applyNumberFormat="1" applyFont="1" applyFill="1" applyAlignment="1">
      <alignment horizontal="left" indent="1"/>
    </xf>
    <xf numFmtId="39" fontId="1" fillId="0" borderId="0" xfId="0" applyNumberFormat="1" applyFont="1" applyFill="1"/>
    <xf numFmtId="39" fontId="2" fillId="0" borderId="0" xfId="0" applyNumberFormat="1" applyFont="1" applyFill="1" applyAlignment="1">
      <alignment horizontal="left"/>
    </xf>
    <xf numFmtId="39" fontId="5" fillId="0" borderId="0" xfId="0" applyNumberFormat="1" applyFont="1" applyFill="1" applyAlignment="1">
      <alignment horizontal="left"/>
    </xf>
    <xf numFmtId="39" fontId="1" fillId="0" borderId="0" xfId="0" applyNumberFormat="1" applyFont="1" applyFill="1" applyAlignment="1">
      <alignment horizontal="left"/>
    </xf>
    <xf numFmtId="39" fontId="1" fillId="0" borderId="9" xfId="0" applyNumberFormat="1" applyFont="1" applyFill="1" applyBorder="1"/>
    <xf numFmtId="39" fontId="4" fillId="0" borderId="0" xfId="0" applyNumberFormat="1" applyFont="1" applyFill="1" applyAlignment="1">
      <alignment horizontal="left"/>
    </xf>
    <xf numFmtId="39" fontId="4" fillId="0" borderId="0" xfId="0" applyNumberFormat="1" applyFont="1" applyFill="1" applyAlignment="1">
      <alignment horizontal="left" indent="2"/>
    </xf>
    <xf numFmtId="39" fontId="1" fillId="3" borderId="0" xfId="0" applyNumberFormat="1" applyFont="1" applyFill="1"/>
    <xf numFmtId="39" fontId="1" fillId="3" borderId="1" xfId="0" applyNumberFormat="1" applyFont="1" applyFill="1" applyBorder="1"/>
    <xf numFmtId="39" fontId="4" fillId="0" borderId="0" xfId="0" applyNumberFormat="1" applyFont="1" applyFill="1" applyBorder="1" applyAlignment="1">
      <alignment horizontal="left"/>
    </xf>
    <xf numFmtId="39" fontId="1" fillId="0" borderId="0" xfId="0" applyNumberFormat="1" applyFont="1" applyFill="1" applyBorder="1" applyAlignment="1">
      <alignment horizontal="left"/>
    </xf>
    <xf numFmtId="39" fontId="8" fillId="0" borderId="0" xfId="0" applyNumberFormat="1" applyFont="1" applyFill="1"/>
    <xf numFmtId="39" fontId="0" fillId="0" borderId="0" xfId="0" applyNumberFormat="1" applyFill="1" applyBorder="1"/>
    <xf numFmtId="39" fontId="0" fillId="0" borderId="0" xfId="0" applyNumberFormat="1" applyFill="1"/>
    <xf numFmtId="39" fontId="0" fillId="0" borderId="10" xfId="0" applyNumberFormat="1" applyFill="1" applyBorder="1"/>
    <xf numFmtId="43" fontId="5" fillId="0" borderId="0" xfId="0" applyNumberFormat="1" applyFont="1" applyFill="1" applyAlignment="1">
      <alignment horizontal="center"/>
    </xf>
    <xf numFmtId="39" fontId="5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abSelected="1" workbookViewId="0">
      <pane ySplit="13" topLeftCell="A14" activePane="bottomLeft" state="frozen"/>
      <selection pane="bottomLeft" activeCell="H97" sqref="H97"/>
    </sheetView>
  </sheetViews>
  <sheetFormatPr defaultRowHeight="15" x14ac:dyDescent="0.25"/>
  <cols>
    <col min="1" max="1" width="35.140625" style="39" customWidth="1"/>
    <col min="2" max="2" width="13.5703125" style="39" bestFit="1" customWidth="1"/>
    <col min="3" max="3" width="12.42578125" style="39" bestFit="1" customWidth="1"/>
    <col min="4" max="5" width="11.28515625" style="39" customWidth="1"/>
  </cols>
  <sheetData>
    <row r="1" spans="1:5" ht="14.45" x14ac:dyDescent="0.35">
      <c r="A1" s="1" t="s">
        <v>0</v>
      </c>
      <c r="B1" s="2"/>
      <c r="C1" s="2"/>
      <c r="D1" s="2"/>
      <c r="E1" s="2"/>
    </row>
    <row r="2" spans="1:5" ht="14.45" x14ac:dyDescent="0.35">
      <c r="A2" s="1" t="s">
        <v>1</v>
      </c>
      <c r="B2" s="2"/>
      <c r="C2" s="2"/>
      <c r="D2" s="2"/>
      <c r="E2" s="2"/>
    </row>
    <row r="3" spans="1:5" thickBot="1" x14ac:dyDescent="0.4">
      <c r="A3" s="1" t="s">
        <v>2</v>
      </c>
      <c r="B3" s="2"/>
      <c r="C3" s="2"/>
      <c r="D3" s="2"/>
      <c r="E3" s="2"/>
    </row>
    <row r="4" spans="1:5" ht="14.45" x14ac:dyDescent="0.35">
      <c r="A4" s="3"/>
      <c r="B4" s="4" t="s">
        <v>3</v>
      </c>
      <c r="C4" s="5" t="s">
        <v>4</v>
      </c>
      <c r="D4" s="6" t="s">
        <v>5</v>
      </c>
      <c r="E4" s="6" t="s">
        <v>6</v>
      </c>
    </row>
    <row r="5" spans="1:5" ht="14.45" x14ac:dyDescent="0.35">
      <c r="A5" s="7" t="s">
        <v>7</v>
      </c>
      <c r="B5" s="8"/>
      <c r="C5" s="8"/>
      <c r="D5" s="8"/>
      <c r="E5" s="8"/>
    </row>
    <row r="6" spans="1:5" ht="14.45" x14ac:dyDescent="0.35">
      <c r="A6" s="9" t="s">
        <v>8</v>
      </c>
      <c r="B6" s="8">
        <v>1485993.98</v>
      </c>
      <c r="C6" s="8">
        <v>3894381.98</v>
      </c>
      <c r="D6" s="8"/>
      <c r="E6" s="8"/>
    </row>
    <row r="7" spans="1:5" ht="14.45" x14ac:dyDescent="0.35">
      <c r="A7" s="9" t="s">
        <v>9</v>
      </c>
      <c r="B7" s="8">
        <v>6449980.9500000002</v>
      </c>
      <c r="C7" s="8"/>
      <c r="D7" s="8"/>
      <c r="E7" s="8"/>
    </row>
    <row r="8" spans="1:5" ht="14.45" x14ac:dyDescent="0.35">
      <c r="A8" s="9" t="s">
        <v>10</v>
      </c>
      <c r="B8" s="8">
        <v>1967473.25</v>
      </c>
      <c r="C8" s="8"/>
      <c r="D8" s="8"/>
      <c r="E8" s="8"/>
    </row>
    <row r="9" spans="1:5" ht="14.45" x14ac:dyDescent="0.35">
      <c r="A9" s="9" t="s">
        <v>11</v>
      </c>
      <c r="B9" s="11">
        <v>452362.92</v>
      </c>
      <c r="C9" s="8"/>
      <c r="D9" s="8">
        <v>1543487.37</v>
      </c>
      <c r="E9" s="8"/>
    </row>
    <row r="10" spans="1:5" ht="14.45" x14ac:dyDescent="0.35">
      <c r="A10" s="9" t="s">
        <v>12</v>
      </c>
      <c r="B10" s="11"/>
      <c r="C10" s="8"/>
      <c r="D10" s="8"/>
      <c r="E10" s="8">
        <v>305424.2</v>
      </c>
    </row>
    <row r="11" spans="1:5" ht="14.45" x14ac:dyDescent="0.35">
      <c r="A11" s="9" t="s">
        <v>13</v>
      </c>
      <c r="B11" s="8"/>
      <c r="C11" s="8">
        <v>180000</v>
      </c>
      <c r="D11" s="8"/>
      <c r="E11" s="8"/>
    </row>
    <row r="12" spans="1:5" ht="14.45" x14ac:dyDescent="0.35">
      <c r="A12" s="12" t="s">
        <v>14</v>
      </c>
      <c r="B12" s="13">
        <v>-500.17</v>
      </c>
      <c r="C12" s="14">
        <v>-6273.65</v>
      </c>
      <c r="D12" s="14"/>
      <c r="E12" s="14"/>
    </row>
    <row r="13" spans="1:5" ht="14.45" x14ac:dyDescent="0.35">
      <c r="A13" s="9" t="s">
        <v>15</v>
      </c>
      <c r="B13" s="8">
        <f>SUM(B6:B12)</f>
        <v>10355310.93</v>
      </c>
      <c r="C13" s="8">
        <f t="shared" ref="C13" si="0">SUM(C6:C12)</f>
        <v>4068108.33</v>
      </c>
      <c r="D13" s="8">
        <f>SUM(D6:D12)</f>
        <v>1543487.37</v>
      </c>
      <c r="E13" s="8">
        <f>SUM(E6:E12)</f>
        <v>305424.2</v>
      </c>
    </row>
    <row r="14" spans="1:5" ht="14.45" x14ac:dyDescent="0.35">
      <c r="A14" s="15" t="s">
        <v>16</v>
      </c>
      <c r="B14" s="14"/>
      <c r="C14" s="14"/>
      <c r="D14" s="14"/>
      <c r="E14" s="14"/>
    </row>
    <row r="15" spans="1:5" ht="14.45" x14ac:dyDescent="0.35">
      <c r="A15" s="9" t="s">
        <v>17</v>
      </c>
      <c r="B15" s="11">
        <v>258548.48000000001</v>
      </c>
      <c r="C15" s="8">
        <v>145348.45000000001</v>
      </c>
      <c r="D15" s="8"/>
      <c r="E15" s="8"/>
    </row>
    <row r="16" spans="1:5" ht="14.45" x14ac:dyDescent="0.35">
      <c r="A16" s="9" t="s">
        <v>18</v>
      </c>
      <c r="B16" s="11">
        <v>3538.08</v>
      </c>
      <c r="C16" s="8">
        <v>1591.94</v>
      </c>
      <c r="D16" s="8"/>
      <c r="E16" s="8"/>
    </row>
    <row r="17" spans="1:5" ht="14.45" x14ac:dyDescent="0.35">
      <c r="A17" s="9" t="s">
        <v>19</v>
      </c>
      <c r="B17" s="11">
        <v>3859502.64</v>
      </c>
      <c r="C17" s="8"/>
      <c r="D17" s="8"/>
      <c r="E17" s="8"/>
    </row>
    <row r="18" spans="1:5" ht="14.45" x14ac:dyDescent="0.35">
      <c r="A18" s="9" t="s">
        <v>20</v>
      </c>
      <c r="B18" s="8"/>
      <c r="C18" s="8"/>
      <c r="D18" s="8"/>
      <c r="E18" s="8"/>
    </row>
    <row r="19" spans="1:5" ht="14.45" x14ac:dyDescent="0.35">
      <c r="A19" s="9" t="s">
        <v>21</v>
      </c>
      <c r="B19" s="11">
        <v>25347.77</v>
      </c>
      <c r="C19" s="8"/>
      <c r="D19" s="8"/>
      <c r="E19" s="8"/>
    </row>
    <row r="20" spans="1:5" ht="14.45" x14ac:dyDescent="0.35">
      <c r="A20" s="9" t="s">
        <v>22</v>
      </c>
      <c r="B20" s="11">
        <v>106456.75</v>
      </c>
      <c r="C20" s="8">
        <v>86982.33</v>
      </c>
      <c r="D20" s="8"/>
      <c r="E20" s="8"/>
    </row>
    <row r="21" spans="1:5" ht="14.45" x14ac:dyDescent="0.35">
      <c r="A21" s="9" t="s">
        <v>23</v>
      </c>
      <c r="B21" s="8">
        <v>2076579.83</v>
      </c>
      <c r="C21" s="8">
        <v>671227.77</v>
      </c>
      <c r="D21" s="8"/>
      <c r="E21" s="8"/>
    </row>
    <row r="22" spans="1:5" ht="14.45" x14ac:dyDescent="0.35">
      <c r="A22" s="9" t="s">
        <v>24</v>
      </c>
      <c r="B22" s="11">
        <v>240862.63</v>
      </c>
      <c r="C22" s="11">
        <v>4192.91</v>
      </c>
      <c r="D22" s="8"/>
      <c r="E22" s="8"/>
    </row>
    <row r="23" spans="1:5" ht="14.45" x14ac:dyDescent="0.35">
      <c r="A23" s="9" t="s">
        <v>25</v>
      </c>
      <c r="B23" s="11">
        <v>-154084.71</v>
      </c>
      <c r="C23" s="8"/>
      <c r="D23" s="8"/>
      <c r="E23" s="8"/>
    </row>
    <row r="24" spans="1:5" ht="14.45" x14ac:dyDescent="0.35">
      <c r="A24" s="9" t="s">
        <v>26</v>
      </c>
      <c r="B24" s="11">
        <v>649608.25</v>
      </c>
      <c r="C24" s="8">
        <v>345251.35</v>
      </c>
      <c r="D24" s="8"/>
      <c r="E24" s="8"/>
    </row>
    <row r="25" spans="1:5" ht="14.45" x14ac:dyDescent="0.35">
      <c r="A25" s="9" t="s">
        <v>27</v>
      </c>
      <c r="B25" s="8">
        <v>33127.9</v>
      </c>
      <c r="C25" s="8"/>
      <c r="D25" s="8"/>
      <c r="E25" s="8"/>
    </row>
    <row r="26" spans="1:5" ht="14.45" x14ac:dyDescent="0.35">
      <c r="A26" s="9" t="s">
        <v>28</v>
      </c>
      <c r="B26" s="13">
        <v>436727.78</v>
      </c>
      <c r="C26" s="14">
        <v>294914.40999999997</v>
      </c>
      <c r="D26" s="14"/>
      <c r="E26" s="14"/>
    </row>
    <row r="27" spans="1:5" ht="14.45" x14ac:dyDescent="0.35">
      <c r="A27" s="9" t="s">
        <v>29</v>
      </c>
      <c r="B27" s="8">
        <f t="shared" ref="B27:E27" si="1">SUM(B15:B26)</f>
        <v>7536215.4000000013</v>
      </c>
      <c r="C27" s="8">
        <f t="shared" si="1"/>
        <v>1549509.16</v>
      </c>
      <c r="D27" s="8">
        <f t="shared" si="1"/>
        <v>0</v>
      </c>
      <c r="E27" s="8">
        <f t="shared" si="1"/>
        <v>0</v>
      </c>
    </row>
    <row r="28" spans="1:5" ht="14.45" x14ac:dyDescent="0.35">
      <c r="A28" s="9"/>
      <c r="B28" s="8"/>
      <c r="C28" s="8"/>
      <c r="D28" s="8"/>
      <c r="E28" s="8"/>
    </row>
    <row r="29" spans="1:5" ht="14.45" x14ac:dyDescent="0.35">
      <c r="A29" s="16" t="s">
        <v>30</v>
      </c>
      <c r="B29" s="14">
        <f>SUM(B13-B27)</f>
        <v>2819095.5299999984</v>
      </c>
      <c r="C29" s="14">
        <f>SUM(C13-C27)</f>
        <v>2518599.17</v>
      </c>
      <c r="D29" s="14">
        <f>SUM(D13-D27)</f>
        <v>1543487.37</v>
      </c>
      <c r="E29" s="14">
        <f>SUM(E13-E27)</f>
        <v>305424.2</v>
      </c>
    </row>
    <row r="30" spans="1:5" ht="14.45" x14ac:dyDescent="0.35">
      <c r="A30" s="7" t="s">
        <v>31</v>
      </c>
      <c r="B30" s="8"/>
      <c r="C30" s="8"/>
      <c r="D30" s="8"/>
      <c r="E30" s="8"/>
    </row>
    <row r="31" spans="1:5" ht="14.45" x14ac:dyDescent="0.35">
      <c r="A31" s="9" t="s">
        <v>32</v>
      </c>
      <c r="B31" s="11">
        <v>9524.11</v>
      </c>
      <c r="C31" s="11">
        <v>10584</v>
      </c>
      <c r="D31" s="8"/>
      <c r="E31" s="8"/>
    </row>
    <row r="32" spans="1:5" ht="14.45" x14ac:dyDescent="0.35">
      <c r="A32" s="9" t="s">
        <v>33</v>
      </c>
      <c r="B32" s="11">
        <v>76214.66</v>
      </c>
      <c r="C32" s="8">
        <v>28281.57</v>
      </c>
      <c r="D32" s="8">
        <v>5748.8</v>
      </c>
      <c r="E32" s="8">
        <v>15492</v>
      </c>
    </row>
    <row r="33" spans="1:5" ht="14.45" x14ac:dyDescent="0.35">
      <c r="A33" s="9" t="s">
        <v>34</v>
      </c>
      <c r="B33" s="8"/>
      <c r="C33" s="11">
        <v>364731.82</v>
      </c>
      <c r="D33" s="8"/>
      <c r="E33" s="8"/>
    </row>
    <row r="34" spans="1:5" ht="14.45" x14ac:dyDescent="0.35">
      <c r="A34" s="9" t="s">
        <v>35</v>
      </c>
      <c r="B34" s="11">
        <v>249912.46</v>
      </c>
      <c r="C34" s="8">
        <v>132954.19</v>
      </c>
      <c r="D34" s="8"/>
      <c r="E34" s="8"/>
    </row>
    <row r="35" spans="1:5" ht="14.45" x14ac:dyDescent="0.35">
      <c r="A35" s="9" t="s">
        <v>36</v>
      </c>
      <c r="B35" s="11">
        <v>8878</v>
      </c>
      <c r="C35" s="8">
        <v>12000</v>
      </c>
      <c r="D35" s="8"/>
      <c r="E35" s="8"/>
    </row>
    <row r="36" spans="1:5" ht="14.45" x14ac:dyDescent="0.35">
      <c r="A36" s="9" t="s">
        <v>37</v>
      </c>
      <c r="B36" s="11">
        <v>27255.05</v>
      </c>
      <c r="C36" s="8">
        <v>21700.81</v>
      </c>
      <c r="D36" s="8"/>
      <c r="E36" s="8">
        <v>219.4</v>
      </c>
    </row>
    <row r="37" spans="1:5" ht="14.45" x14ac:dyDescent="0.35">
      <c r="A37" s="9" t="s">
        <v>38</v>
      </c>
      <c r="B37" s="11">
        <v>15708.27</v>
      </c>
      <c r="C37" s="8">
        <v>483.88</v>
      </c>
      <c r="D37" s="8"/>
      <c r="E37" s="8"/>
    </row>
    <row r="38" spans="1:5" ht="14.45" x14ac:dyDescent="0.35">
      <c r="A38" s="9" t="s">
        <v>39</v>
      </c>
      <c r="B38" s="8">
        <v>60235.28</v>
      </c>
      <c r="C38" s="8">
        <v>48963.73</v>
      </c>
      <c r="D38" s="8">
        <v>58300.26</v>
      </c>
      <c r="E38" s="8">
        <v>11600.8</v>
      </c>
    </row>
    <row r="39" spans="1:5" ht="14.45" x14ac:dyDescent="0.35">
      <c r="A39" s="9" t="s">
        <v>40</v>
      </c>
      <c r="B39" s="11">
        <v>10880.52</v>
      </c>
      <c r="C39" s="8">
        <v>20064.240000000002</v>
      </c>
      <c r="D39" s="8"/>
      <c r="E39" s="8"/>
    </row>
    <row r="40" spans="1:5" ht="14.45" x14ac:dyDescent="0.35">
      <c r="A40" s="9" t="s">
        <v>41</v>
      </c>
      <c r="B40" s="11">
        <v>11378.16</v>
      </c>
      <c r="C40" s="8">
        <v>39162.449999999997</v>
      </c>
      <c r="D40" s="8"/>
      <c r="E40" s="8"/>
    </row>
    <row r="41" spans="1:5" ht="14.45" x14ac:dyDescent="0.35">
      <c r="A41" s="9" t="s">
        <v>42</v>
      </c>
      <c r="B41" s="11">
        <v>3263.2</v>
      </c>
      <c r="C41" s="8">
        <v>451</v>
      </c>
      <c r="D41" s="8">
        <v>0</v>
      </c>
      <c r="E41" s="8">
        <v>319</v>
      </c>
    </row>
    <row r="42" spans="1:5" ht="14.45" x14ac:dyDescent="0.35">
      <c r="A42" s="9" t="s">
        <v>43</v>
      </c>
      <c r="B42" s="8">
        <v>4628.84</v>
      </c>
      <c r="C42" s="8">
        <v>3016.28</v>
      </c>
      <c r="D42" s="8"/>
      <c r="E42" s="8"/>
    </row>
    <row r="43" spans="1:5" x14ac:dyDescent="0.25">
      <c r="A43" s="9" t="s">
        <v>44</v>
      </c>
      <c r="B43" s="11">
        <v>17369.689999999999</v>
      </c>
      <c r="C43" s="8">
        <v>1583.79</v>
      </c>
      <c r="D43" s="8">
        <v>22312.06</v>
      </c>
      <c r="E43" s="8">
        <v>1300.48</v>
      </c>
    </row>
    <row r="44" spans="1:5" x14ac:dyDescent="0.25">
      <c r="A44" s="9" t="s">
        <v>45</v>
      </c>
      <c r="B44" s="11">
        <v>24543.29</v>
      </c>
      <c r="C44" s="8">
        <v>3169.16</v>
      </c>
      <c r="D44" s="8"/>
      <c r="E44" s="8"/>
    </row>
    <row r="45" spans="1:5" x14ac:dyDescent="0.25">
      <c r="A45" s="9" t="s">
        <v>46</v>
      </c>
      <c r="B45" s="8"/>
      <c r="C45" s="11">
        <v>155412</v>
      </c>
      <c r="D45" s="8"/>
      <c r="E45" s="8"/>
    </row>
    <row r="46" spans="1:5" x14ac:dyDescent="0.25">
      <c r="A46" s="9" t="s">
        <v>47</v>
      </c>
      <c r="B46" s="11"/>
      <c r="C46" s="11">
        <v>10718.98</v>
      </c>
      <c r="D46" s="8"/>
      <c r="E46" s="8"/>
    </row>
    <row r="47" spans="1:5" x14ac:dyDescent="0.25">
      <c r="A47" s="9" t="s">
        <v>48</v>
      </c>
      <c r="B47" s="11">
        <v>646916.96</v>
      </c>
      <c r="C47" s="8">
        <v>362261.11</v>
      </c>
      <c r="D47" s="8">
        <v>381472.52</v>
      </c>
      <c r="E47" s="8">
        <v>101540.22</v>
      </c>
    </row>
    <row r="48" spans="1:5" x14ac:dyDescent="0.25">
      <c r="A48" s="9" t="s">
        <v>49</v>
      </c>
      <c r="B48" s="11">
        <v>35532.33</v>
      </c>
      <c r="C48" s="8">
        <v>18438.18</v>
      </c>
      <c r="D48" s="8"/>
      <c r="E48" s="8"/>
    </row>
    <row r="49" spans="1:5" x14ac:dyDescent="0.25">
      <c r="A49" s="9" t="s">
        <v>50</v>
      </c>
      <c r="B49" s="8">
        <v>377053.25</v>
      </c>
      <c r="C49" s="8">
        <v>111832.14</v>
      </c>
      <c r="D49" s="8"/>
      <c r="E49" s="8"/>
    </row>
    <row r="50" spans="1:5" x14ac:dyDescent="0.25">
      <c r="A50" s="9" t="s">
        <v>51</v>
      </c>
      <c r="B50" s="11">
        <v>82043.179999999993</v>
      </c>
      <c r="C50" s="8">
        <v>77526.84</v>
      </c>
      <c r="D50" s="8">
        <v>1705.28</v>
      </c>
      <c r="E50" s="8"/>
    </row>
    <row r="51" spans="1:5" x14ac:dyDescent="0.25">
      <c r="A51" s="9" t="s">
        <v>52</v>
      </c>
      <c r="B51" s="11">
        <v>3605.86</v>
      </c>
      <c r="C51" s="8">
        <v>530</v>
      </c>
      <c r="D51" s="8"/>
      <c r="E51" s="8"/>
    </row>
    <row r="52" spans="1:5" x14ac:dyDescent="0.25">
      <c r="A52" s="9" t="s">
        <v>53</v>
      </c>
      <c r="B52" s="8">
        <v>20678.11</v>
      </c>
      <c r="C52" s="8">
        <v>15735.32</v>
      </c>
      <c r="D52" s="8"/>
      <c r="E52" s="8"/>
    </row>
    <row r="53" spans="1:5" x14ac:dyDescent="0.25">
      <c r="A53" s="9" t="s">
        <v>54</v>
      </c>
      <c r="B53" s="11">
        <v>101631.03</v>
      </c>
      <c r="C53" s="8">
        <v>78178.36</v>
      </c>
      <c r="D53" s="8"/>
      <c r="E53" s="8"/>
    </row>
    <row r="54" spans="1:5" x14ac:dyDescent="0.25">
      <c r="A54" s="12" t="s">
        <v>55</v>
      </c>
      <c r="B54" s="13">
        <v>1325.64</v>
      </c>
      <c r="C54" s="14"/>
      <c r="D54" s="14">
        <v>33091.14</v>
      </c>
      <c r="E54" s="14">
        <v>2378.98</v>
      </c>
    </row>
    <row r="55" spans="1:5" x14ac:dyDescent="0.25">
      <c r="A55" s="9" t="s">
        <v>56</v>
      </c>
      <c r="B55" s="8">
        <f t="shared" ref="B55:D55" si="2">SUM(B31:B54)</f>
        <v>1788577.8900000001</v>
      </c>
      <c r="C55" s="8">
        <f t="shared" si="2"/>
        <v>1517779.8500000003</v>
      </c>
      <c r="D55" s="8">
        <f t="shared" si="2"/>
        <v>502630.06000000006</v>
      </c>
      <c r="E55" s="8">
        <f t="shared" ref="E55" si="3">SUM(E31:E54)</f>
        <v>132850.88</v>
      </c>
    </row>
    <row r="56" spans="1:5" x14ac:dyDescent="0.25">
      <c r="A56" s="9"/>
      <c r="B56" s="8"/>
      <c r="C56" s="8"/>
      <c r="D56" s="8"/>
      <c r="E56" s="8"/>
    </row>
    <row r="57" spans="1:5" ht="15.75" thickBot="1" x14ac:dyDescent="0.3">
      <c r="A57" s="7" t="s">
        <v>57</v>
      </c>
      <c r="B57" s="8"/>
      <c r="C57" s="8"/>
      <c r="D57" s="8"/>
      <c r="E57" s="8"/>
    </row>
    <row r="58" spans="1:5" ht="15.75" thickBot="1" x14ac:dyDescent="0.3">
      <c r="A58" s="17"/>
      <c r="B58" s="18" t="s">
        <v>3</v>
      </c>
      <c r="C58" s="18" t="s">
        <v>4</v>
      </c>
      <c r="D58" s="19" t="s">
        <v>58</v>
      </c>
      <c r="E58" s="19" t="s">
        <v>6</v>
      </c>
    </row>
    <row r="59" spans="1:5" x14ac:dyDescent="0.25">
      <c r="A59" s="9" t="s">
        <v>59</v>
      </c>
      <c r="B59" s="8">
        <v>105322.51</v>
      </c>
      <c r="C59" s="8">
        <v>8024.82</v>
      </c>
      <c r="D59" s="8"/>
      <c r="E59" s="8">
        <v>8872.09</v>
      </c>
    </row>
    <row r="60" spans="1:5" x14ac:dyDescent="0.25">
      <c r="A60" s="9" t="s">
        <v>60</v>
      </c>
      <c r="B60" s="8">
        <v>11225.3</v>
      </c>
      <c r="C60" s="8">
        <v>6127.27</v>
      </c>
      <c r="D60" s="8"/>
      <c r="E60" s="8"/>
    </row>
    <row r="61" spans="1:5" x14ac:dyDescent="0.25">
      <c r="A61" s="9" t="s">
        <v>61</v>
      </c>
      <c r="B61" s="11">
        <v>12148.14</v>
      </c>
      <c r="C61" s="11">
        <v>11015.68</v>
      </c>
      <c r="D61" s="8"/>
      <c r="E61" s="8"/>
    </row>
    <row r="62" spans="1:5" x14ac:dyDescent="0.25">
      <c r="A62" s="9" t="s">
        <v>62</v>
      </c>
      <c r="B62" s="11">
        <v>8664.42</v>
      </c>
      <c r="C62" s="11">
        <v>4373.72</v>
      </c>
      <c r="D62" s="8"/>
      <c r="E62" s="8"/>
    </row>
    <row r="63" spans="1:5" x14ac:dyDescent="0.25">
      <c r="A63" s="9" t="s">
        <v>63</v>
      </c>
      <c r="B63" s="8">
        <v>265212.65000000002</v>
      </c>
      <c r="C63" s="8">
        <v>128528.02</v>
      </c>
      <c r="D63" s="8"/>
      <c r="E63" s="8"/>
    </row>
    <row r="64" spans="1:5" x14ac:dyDescent="0.25">
      <c r="A64" s="9" t="s">
        <v>64</v>
      </c>
      <c r="B64" s="11">
        <v>59215.46</v>
      </c>
      <c r="C64" s="8"/>
      <c r="D64" s="8"/>
      <c r="E64" s="8">
        <v>31178.97</v>
      </c>
    </row>
    <row r="65" spans="1:5" x14ac:dyDescent="0.25">
      <c r="A65" s="9" t="s">
        <v>65</v>
      </c>
      <c r="B65" s="11">
        <v>15676.98</v>
      </c>
      <c r="C65" s="8">
        <v>1244.3499999999999</v>
      </c>
      <c r="D65" s="8"/>
      <c r="E65" s="8"/>
    </row>
    <row r="66" spans="1:5" x14ac:dyDescent="0.25">
      <c r="A66" s="9" t="s">
        <v>66</v>
      </c>
      <c r="B66" s="11">
        <v>1672.4</v>
      </c>
      <c r="C66" s="8">
        <v>315</v>
      </c>
      <c r="D66" s="8"/>
      <c r="E66" s="8"/>
    </row>
    <row r="67" spans="1:5" x14ac:dyDescent="0.25">
      <c r="A67" s="9" t="s">
        <v>67</v>
      </c>
      <c r="B67" s="8">
        <v>7285.53</v>
      </c>
      <c r="C67" s="8">
        <v>1572.25</v>
      </c>
      <c r="D67" s="8"/>
      <c r="E67" s="8"/>
    </row>
    <row r="68" spans="1:5" x14ac:dyDescent="0.25">
      <c r="A68" s="9" t="s">
        <v>68</v>
      </c>
      <c r="B68" s="11">
        <v>82435.3</v>
      </c>
      <c r="C68" s="8">
        <v>21949.5</v>
      </c>
      <c r="D68" s="8"/>
      <c r="E68" s="8">
        <v>32202.7</v>
      </c>
    </row>
    <row r="69" spans="1:5" x14ac:dyDescent="0.25">
      <c r="A69" s="9" t="s">
        <v>69</v>
      </c>
      <c r="B69" s="11">
        <v>21165</v>
      </c>
      <c r="C69" s="8"/>
      <c r="D69" s="8"/>
      <c r="E69" s="8"/>
    </row>
    <row r="70" spans="1:5" x14ac:dyDescent="0.25">
      <c r="A70" s="9" t="s">
        <v>70</v>
      </c>
      <c r="B70" s="8">
        <v>936300</v>
      </c>
      <c r="C70" s="8">
        <v>550455.84</v>
      </c>
      <c r="D70" s="8"/>
      <c r="E70" s="8"/>
    </row>
    <row r="71" spans="1:5" x14ac:dyDescent="0.25">
      <c r="A71" s="9"/>
      <c r="B71" s="14"/>
      <c r="C71" s="14"/>
      <c r="D71" s="14"/>
      <c r="E71" s="14"/>
    </row>
    <row r="72" spans="1:5" x14ac:dyDescent="0.25">
      <c r="A72" s="20" t="s">
        <v>71</v>
      </c>
      <c r="B72" s="10">
        <f>SUM(B55,B59:B71)</f>
        <v>3314901.5799999996</v>
      </c>
      <c r="C72" s="10">
        <f>SUM(C55,C59:C71)</f>
        <v>2251386.3000000003</v>
      </c>
      <c r="D72" s="10">
        <f>SUM(D55,D59:D71)</f>
        <v>502630.06000000006</v>
      </c>
      <c r="E72" s="10">
        <f>SUM(E55,E59:E71)</f>
        <v>205104.64000000001</v>
      </c>
    </row>
    <row r="73" spans="1:5" x14ac:dyDescent="0.25">
      <c r="A73" s="16" t="s">
        <v>72</v>
      </c>
      <c r="B73" s="14">
        <f>SUM(B29-B72)</f>
        <v>-495806.05000000121</v>
      </c>
      <c r="C73" s="14">
        <f>SUM(C29-C72)</f>
        <v>267212.86999999965</v>
      </c>
      <c r="D73" s="14">
        <f>SUM(D29-D72)</f>
        <v>1040857.31</v>
      </c>
      <c r="E73" s="14">
        <f>SUM(E29-E72)</f>
        <v>100319.56</v>
      </c>
    </row>
    <row r="74" spans="1:5" x14ac:dyDescent="0.25">
      <c r="A74" s="21"/>
      <c r="B74" s="10"/>
      <c r="C74" s="10"/>
      <c r="D74" s="10"/>
      <c r="E74" s="10"/>
    </row>
    <row r="75" spans="1:5" x14ac:dyDescent="0.25">
      <c r="A75" s="21"/>
      <c r="B75" s="10"/>
      <c r="C75" s="10"/>
      <c r="D75" s="10"/>
      <c r="E75" s="10"/>
    </row>
    <row r="76" spans="1:5" ht="15.75" thickBot="1" x14ac:dyDescent="0.3">
      <c r="A76" s="21"/>
      <c r="B76" s="10"/>
      <c r="C76" s="10"/>
      <c r="D76" s="10"/>
      <c r="E76" s="10"/>
    </row>
    <row r="77" spans="1:5" ht="15.75" thickBot="1" x14ac:dyDescent="0.3">
      <c r="A77" s="22"/>
      <c r="B77" s="23" t="s">
        <v>3</v>
      </c>
      <c r="C77" s="23" t="s">
        <v>4</v>
      </c>
      <c r="D77" s="19" t="s">
        <v>5</v>
      </c>
      <c r="E77" s="19" t="s">
        <v>6</v>
      </c>
    </row>
    <row r="78" spans="1:5" x14ac:dyDescent="0.25">
      <c r="A78" s="15" t="s">
        <v>73</v>
      </c>
      <c r="B78" s="14"/>
      <c r="C78" s="14"/>
      <c r="D78" s="14"/>
      <c r="E78" s="14"/>
    </row>
    <row r="79" spans="1:5" x14ac:dyDescent="0.25">
      <c r="A79" s="22" t="s">
        <v>74</v>
      </c>
      <c r="B79" s="8">
        <v>61.33</v>
      </c>
      <c r="C79" s="11">
        <v>135.09</v>
      </c>
      <c r="D79" s="8">
        <v>1255.96</v>
      </c>
      <c r="E79" s="8">
        <v>415.16</v>
      </c>
    </row>
    <row r="80" spans="1:5" x14ac:dyDescent="0.25">
      <c r="A80" s="22" t="s">
        <v>75</v>
      </c>
      <c r="B80" s="8"/>
      <c r="C80" s="11"/>
      <c r="D80" s="8">
        <v>149781.1</v>
      </c>
      <c r="E80" s="8"/>
    </row>
    <row r="81" spans="1:5" x14ac:dyDescent="0.25">
      <c r="A81" s="22" t="s">
        <v>76</v>
      </c>
      <c r="B81" s="8">
        <v>15091.68</v>
      </c>
      <c r="C81" s="8"/>
      <c r="D81" s="8"/>
      <c r="E81" s="8"/>
    </row>
    <row r="82" spans="1:5" x14ac:dyDescent="0.25">
      <c r="A82" s="22" t="s">
        <v>77</v>
      </c>
      <c r="B82" s="8">
        <v>-2071.29</v>
      </c>
      <c r="C82" s="8">
        <v>-1620.89</v>
      </c>
      <c r="D82" s="8"/>
      <c r="E82" s="8"/>
    </row>
    <row r="83" spans="1:5" x14ac:dyDescent="0.25">
      <c r="A83" s="22" t="s">
        <v>78</v>
      </c>
      <c r="B83" s="8"/>
      <c r="C83" s="8"/>
      <c r="D83" s="8"/>
      <c r="E83" s="8">
        <v>3350</v>
      </c>
    </row>
    <row r="84" spans="1:5" x14ac:dyDescent="0.25">
      <c r="A84" s="22" t="s">
        <v>79</v>
      </c>
      <c r="B84" s="8">
        <v>-2100</v>
      </c>
      <c r="C84" s="8">
        <v>-6300</v>
      </c>
      <c r="D84" s="8"/>
      <c r="E84" s="8"/>
    </row>
    <row r="85" spans="1:5" x14ac:dyDescent="0.25">
      <c r="A85" s="22" t="s">
        <v>80</v>
      </c>
      <c r="B85" s="8"/>
      <c r="C85" s="8">
        <v>34666.68</v>
      </c>
      <c r="D85" s="8"/>
      <c r="E85" s="8"/>
    </row>
    <row r="86" spans="1:5" x14ac:dyDescent="0.25">
      <c r="A86" s="22" t="s">
        <v>81</v>
      </c>
      <c r="B86" s="8"/>
      <c r="C86" s="8"/>
      <c r="D86" s="8"/>
      <c r="E86" s="8">
        <v>-37467.279999999999</v>
      </c>
    </row>
    <row r="87" spans="1:5" x14ac:dyDescent="0.25">
      <c r="A87" s="22" t="s">
        <v>82</v>
      </c>
      <c r="B87" s="8"/>
      <c r="C87" s="8"/>
      <c r="D87" s="8"/>
      <c r="E87" s="8">
        <v>12600</v>
      </c>
    </row>
    <row r="88" spans="1:5" x14ac:dyDescent="0.25">
      <c r="A88" s="22" t="s">
        <v>83</v>
      </c>
      <c r="B88" s="8"/>
      <c r="C88" s="8"/>
      <c r="D88" s="8"/>
      <c r="E88" s="8">
        <v>-10973.16</v>
      </c>
    </row>
    <row r="89" spans="1:5" x14ac:dyDescent="0.25">
      <c r="A89" s="22" t="s">
        <v>84</v>
      </c>
      <c r="B89" s="8">
        <v>110012.77</v>
      </c>
      <c r="C89" s="8">
        <v>277000</v>
      </c>
      <c r="D89" s="8">
        <v>5000</v>
      </c>
      <c r="E89" s="8"/>
    </row>
    <row r="90" spans="1:5" x14ac:dyDescent="0.25">
      <c r="A90" s="22" t="s">
        <v>85</v>
      </c>
      <c r="B90" s="8">
        <v>-14149.16</v>
      </c>
      <c r="C90" s="8">
        <v>-25402.560000000001</v>
      </c>
      <c r="D90" s="8">
        <v>-297390.31</v>
      </c>
      <c r="E90" s="8">
        <v>-91518.39</v>
      </c>
    </row>
    <row r="91" spans="1:5" x14ac:dyDescent="0.25">
      <c r="A91" s="24" t="s">
        <v>86</v>
      </c>
      <c r="B91" s="14">
        <v>-93781.49</v>
      </c>
      <c r="C91" s="14">
        <v>-16385.12</v>
      </c>
      <c r="D91" s="14"/>
      <c r="E91" s="14"/>
    </row>
    <row r="92" spans="1:5" x14ac:dyDescent="0.25">
      <c r="A92" s="22" t="s">
        <v>87</v>
      </c>
      <c r="B92" s="8">
        <f t="shared" ref="B92:D92" si="4">SUM(B79:B91)</f>
        <v>13063.839999999997</v>
      </c>
      <c r="C92" s="8">
        <f t="shared" si="4"/>
        <v>262093.2</v>
      </c>
      <c r="D92" s="8">
        <f t="shared" si="4"/>
        <v>-141353.25</v>
      </c>
      <c r="E92" s="8">
        <f t="shared" ref="E92" si="5">SUM(E79:E91)</f>
        <v>-123593.67</v>
      </c>
    </row>
    <row r="93" spans="1:5" x14ac:dyDescent="0.25">
      <c r="A93" s="22"/>
      <c r="B93" s="8"/>
      <c r="C93" s="8"/>
      <c r="D93" s="8"/>
      <c r="E93" s="8"/>
    </row>
    <row r="94" spans="1:5" x14ac:dyDescent="0.25">
      <c r="A94" s="21" t="s">
        <v>88</v>
      </c>
      <c r="B94" s="25">
        <f>SUM(B73,B92)</f>
        <v>-482742.21000000124</v>
      </c>
      <c r="C94" s="26">
        <f>SUM(C73,C92)</f>
        <v>529306.0699999996</v>
      </c>
      <c r="D94" s="26">
        <f>SUM(D73,D92)</f>
        <v>899504.06</v>
      </c>
      <c r="E94" s="26">
        <f>SUM(E73,E92)</f>
        <v>-23274.11</v>
      </c>
    </row>
    <row r="95" spans="1:5" ht="15.75" thickBot="1" x14ac:dyDescent="0.3">
      <c r="A95" s="21"/>
      <c r="B95" s="27" t="s">
        <v>89</v>
      </c>
      <c r="C95" s="27" t="s">
        <v>89</v>
      </c>
      <c r="D95" s="27" t="s">
        <v>89</v>
      </c>
      <c r="E95" s="27" t="s">
        <v>89</v>
      </c>
    </row>
    <row r="96" spans="1:5" x14ac:dyDescent="0.25">
      <c r="A96" s="28" t="s">
        <v>90</v>
      </c>
      <c r="B96" s="29"/>
      <c r="C96" s="29"/>
      <c r="D96" s="29"/>
      <c r="E96" s="29"/>
    </row>
    <row r="97" spans="1:5" ht="15.75" thickBot="1" x14ac:dyDescent="0.3">
      <c r="A97" s="30" t="s">
        <v>91</v>
      </c>
      <c r="B97" s="31">
        <v>264467.92</v>
      </c>
      <c r="C97" s="31">
        <v>793357.75</v>
      </c>
      <c r="D97" s="31">
        <v>1027764.92</v>
      </c>
      <c r="E97" s="31">
        <v>2034501.9</v>
      </c>
    </row>
    <row r="98" spans="1:5" x14ac:dyDescent="0.25">
      <c r="A98" s="32" t="s">
        <v>92</v>
      </c>
      <c r="B98" s="10"/>
      <c r="C98" s="10"/>
      <c r="D98" s="33">
        <v>296050.15999999997</v>
      </c>
      <c r="E98" s="33">
        <v>74094.36</v>
      </c>
    </row>
    <row r="99" spans="1:5" x14ac:dyDescent="0.25">
      <c r="A99" s="32" t="s">
        <v>93</v>
      </c>
      <c r="B99" s="10"/>
      <c r="C99" s="10"/>
      <c r="D99" s="33">
        <v>-38261.360000000001</v>
      </c>
      <c r="E99" s="33">
        <v>-54000</v>
      </c>
    </row>
    <row r="100" spans="1:5" x14ac:dyDescent="0.25">
      <c r="A100" s="34" t="s">
        <v>94</v>
      </c>
      <c r="B100" s="10"/>
      <c r="C100" s="10"/>
      <c r="D100" s="33">
        <v>-570000</v>
      </c>
      <c r="E100" s="33">
        <v>0</v>
      </c>
    </row>
    <row r="101" spans="1:5" x14ac:dyDescent="0.25">
      <c r="A101" s="35" t="s">
        <v>95</v>
      </c>
      <c r="B101" s="36">
        <v>356898.34</v>
      </c>
      <c r="C101" s="36">
        <v>-796551.11</v>
      </c>
      <c r="D101" s="36">
        <v>-383928.66</v>
      </c>
      <c r="E101" s="36">
        <v>0</v>
      </c>
    </row>
    <row r="102" spans="1:5" x14ac:dyDescent="0.25">
      <c r="A102" s="32" t="s">
        <v>90</v>
      </c>
      <c r="B102" s="10"/>
      <c r="C102" s="10"/>
      <c r="D102" s="10"/>
      <c r="E102" s="10"/>
    </row>
    <row r="103" spans="1:5" ht="15.75" thickBot="1" x14ac:dyDescent="0.3">
      <c r="A103" s="32" t="s">
        <v>96</v>
      </c>
      <c r="B103" s="37">
        <f>SUM(B94:B102)</f>
        <v>138624.04999999877</v>
      </c>
      <c r="C103" s="37">
        <f>SUM(C94:C102)</f>
        <v>526112.70999999961</v>
      </c>
      <c r="D103" s="37">
        <f>SUM(D94:D102)</f>
        <v>1231129.1200000003</v>
      </c>
      <c r="E103" s="37">
        <f>SUM(E94:E102)</f>
        <v>2031322.15</v>
      </c>
    </row>
    <row r="104" spans="1:5" ht="15.75" thickTop="1" x14ac:dyDescent="0.25">
      <c r="A104" s="38"/>
      <c r="B104" s="27" t="s">
        <v>89</v>
      </c>
      <c r="C104" s="27" t="s">
        <v>89</v>
      </c>
      <c r="D104" s="27" t="s">
        <v>89</v>
      </c>
      <c r="E104" s="27" t="s">
        <v>89</v>
      </c>
    </row>
    <row r="105" spans="1:5" x14ac:dyDescent="0.25">
      <c r="B105" s="40"/>
    </row>
    <row r="106" spans="1:5" x14ac:dyDescent="0.25">
      <c r="B106" s="40"/>
    </row>
    <row r="107" spans="1:5" x14ac:dyDescent="0.25">
      <c r="B107" s="40"/>
    </row>
    <row r="108" spans="1:5" x14ac:dyDescent="0.25">
      <c r="B108" s="59">
        <f>+B13</f>
        <v>10355310.93</v>
      </c>
      <c r="C108" s="59">
        <f>+C13</f>
        <v>4068108.33</v>
      </c>
    </row>
    <row r="109" spans="1:5" x14ac:dyDescent="0.25">
      <c r="B109" s="59">
        <f>-B17</f>
        <v>-3859502.64</v>
      </c>
      <c r="C109" s="59">
        <f>-C17</f>
        <v>0</v>
      </c>
    </row>
    <row r="110" spans="1:5" x14ac:dyDescent="0.25">
      <c r="B110" s="60">
        <f>-B26</f>
        <v>-436727.78</v>
      </c>
      <c r="C110" s="60">
        <f>-C26</f>
        <v>-294914.40999999997</v>
      </c>
    </row>
    <row r="111" spans="1:5" x14ac:dyDescent="0.25">
      <c r="C111" s="60">
        <f>-C11</f>
        <v>-180000</v>
      </c>
    </row>
    <row r="112" spans="1:5" x14ac:dyDescent="0.25">
      <c r="B112" s="61">
        <f>SUM(B108:B111)</f>
        <v>6059080.5099999988</v>
      </c>
      <c r="C112" s="61">
        <f>SUM(C108:C111)</f>
        <v>3593193.92</v>
      </c>
    </row>
  </sheetData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G20" sqref="G20"/>
    </sheetView>
  </sheetViews>
  <sheetFormatPr defaultRowHeight="15" x14ac:dyDescent="0.25"/>
  <cols>
    <col min="1" max="1" width="50.140625" style="39" customWidth="1"/>
    <col min="2" max="2" width="12" style="39" customWidth="1"/>
    <col min="3" max="3" width="10.85546875" style="39" customWidth="1"/>
    <col min="4" max="5" width="12.42578125" style="39" customWidth="1"/>
  </cols>
  <sheetData>
    <row r="1" spans="1:5" ht="14.45" x14ac:dyDescent="0.35">
      <c r="A1" s="1" t="s">
        <v>97</v>
      </c>
      <c r="B1" s="41"/>
      <c r="C1" s="41"/>
      <c r="D1" s="41"/>
      <c r="E1" s="41"/>
    </row>
    <row r="2" spans="1:5" ht="14.45" x14ac:dyDescent="0.35">
      <c r="A2" s="1" t="s">
        <v>2</v>
      </c>
      <c r="B2" s="41"/>
      <c r="C2" s="41"/>
      <c r="D2" s="42"/>
      <c r="E2" s="42"/>
    </row>
    <row r="3" spans="1:5" thickBot="1" x14ac:dyDescent="0.4">
      <c r="A3" s="62" t="s">
        <v>98</v>
      </c>
      <c r="B3" s="62"/>
      <c r="C3" s="62"/>
      <c r="D3" s="62"/>
      <c r="E3"/>
    </row>
    <row r="4" spans="1:5" thickBot="1" x14ac:dyDescent="0.4">
      <c r="A4" s="41"/>
      <c r="B4" s="43" t="s">
        <v>3</v>
      </c>
      <c r="C4" s="43" t="s">
        <v>4</v>
      </c>
      <c r="D4" s="44" t="s">
        <v>5</v>
      </c>
      <c r="E4" s="44" t="s">
        <v>6</v>
      </c>
    </row>
    <row r="5" spans="1:5" ht="14.45" x14ac:dyDescent="0.35">
      <c r="A5" s="45" t="s">
        <v>99</v>
      </c>
      <c r="B5" s="41"/>
      <c r="C5" s="41"/>
      <c r="D5" s="41"/>
      <c r="E5" s="41"/>
    </row>
    <row r="6" spans="1:5" ht="14.45" x14ac:dyDescent="0.35">
      <c r="A6" s="46" t="s">
        <v>100</v>
      </c>
      <c r="B6" s="8">
        <v>102803.87</v>
      </c>
      <c r="C6" s="8">
        <v>225165.4</v>
      </c>
      <c r="D6" s="8">
        <v>685933.49</v>
      </c>
      <c r="E6" s="8">
        <v>12110.03</v>
      </c>
    </row>
    <row r="7" spans="1:5" ht="14.45" x14ac:dyDescent="0.35">
      <c r="A7" s="46" t="s">
        <v>101</v>
      </c>
      <c r="B7" s="8">
        <v>690519.63</v>
      </c>
      <c r="C7" s="8">
        <v>376924.97</v>
      </c>
      <c r="D7" s="47"/>
      <c r="E7" s="47"/>
    </row>
    <row r="8" spans="1:5" ht="14.45" x14ac:dyDescent="0.35">
      <c r="A8" s="46" t="s">
        <v>102</v>
      </c>
      <c r="B8" s="8"/>
      <c r="C8" s="8"/>
      <c r="D8" s="8">
        <v>1511120.06</v>
      </c>
      <c r="E8" s="8"/>
    </row>
    <row r="9" spans="1:5" ht="14.45" x14ac:dyDescent="0.35">
      <c r="A9" s="46" t="s">
        <v>103</v>
      </c>
      <c r="B9" s="10">
        <v>25699.82</v>
      </c>
      <c r="C9" s="8"/>
      <c r="D9" s="10">
        <v>3010556.59</v>
      </c>
      <c r="E9" s="10"/>
    </row>
    <row r="10" spans="1:5" ht="14.45" x14ac:dyDescent="0.35">
      <c r="A10" s="46" t="s">
        <v>155</v>
      </c>
      <c r="B10" s="10">
        <v>248989.89</v>
      </c>
      <c r="C10" s="8"/>
      <c r="D10" s="10">
        <v>903569.38</v>
      </c>
      <c r="E10" s="10">
        <v>81842.66</v>
      </c>
    </row>
    <row r="11" spans="1:5" ht="14.45" x14ac:dyDescent="0.35">
      <c r="A11" s="46" t="s">
        <v>104</v>
      </c>
      <c r="B11" s="10">
        <v>97349.33</v>
      </c>
      <c r="C11" s="8"/>
      <c r="D11" s="10"/>
      <c r="E11" s="10"/>
    </row>
    <row r="12" spans="1:5" ht="14.45" x14ac:dyDescent="0.35">
      <c r="A12" s="46" t="s">
        <v>105</v>
      </c>
      <c r="B12" s="8">
        <v>2335.1799999999998</v>
      </c>
      <c r="C12" s="8">
        <v>6000</v>
      </c>
      <c r="D12" s="8"/>
      <c r="E12" s="8"/>
    </row>
    <row r="13" spans="1:5" ht="14.45" x14ac:dyDescent="0.35">
      <c r="A13" s="46" t="s">
        <v>106</v>
      </c>
      <c r="B13" s="10">
        <v>2997.51</v>
      </c>
      <c r="C13" s="10"/>
      <c r="D13" s="10"/>
      <c r="E13" s="10"/>
    </row>
    <row r="14" spans="1:5" ht="14.45" x14ac:dyDescent="0.35">
      <c r="A14" s="46" t="s">
        <v>107</v>
      </c>
      <c r="B14" s="14">
        <v>7599.34</v>
      </c>
      <c r="C14" s="14"/>
      <c r="D14" s="14"/>
      <c r="E14" s="14"/>
    </row>
    <row r="15" spans="1:5" ht="14.45" x14ac:dyDescent="0.35">
      <c r="A15" s="48" t="s">
        <v>108</v>
      </c>
      <c r="B15" s="8">
        <f t="shared" ref="B15:E15" si="0">SUM(B6:B14)</f>
        <v>1178294.57</v>
      </c>
      <c r="C15" s="8">
        <f t="shared" si="0"/>
        <v>608090.37</v>
      </c>
      <c r="D15" s="8">
        <f t="shared" si="0"/>
        <v>6111179.5199999996</v>
      </c>
      <c r="E15" s="8">
        <f t="shared" si="0"/>
        <v>93952.69</v>
      </c>
    </row>
    <row r="16" spans="1:5" ht="14.45" x14ac:dyDescent="0.35">
      <c r="A16" s="49" t="s">
        <v>109</v>
      </c>
      <c r="B16" s="8"/>
      <c r="C16" s="8"/>
      <c r="D16" s="8"/>
      <c r="E16" s="8"/>
    </row>
    <row r="17" spans="1:5" ht="14.45" x14ac:dyDescent="0.35">
      <c r="A17" s="46" t="s">
        <v>110</v>
      </c>
      <c r="B17" s="8">
        <v>5482037.29</v>
      </c>
      <c r="C17" s="8">
        <v>3428459.99</v>
      </c>
      <c r="D17" s="8"/>
      <c r="E17" s="8"/>
    </row>
    <row r="18" spans="1:5" ht="14.45" x14ac:dyDescent="0.35">
      <c r="A18" s="46" t="s">
        <v>111</v>
      </c>
      <c r="B18" s="8">
        <v>350457.94</v>
      </c>
      <c r="C18" s="8">
        <v>99763.43</v>
      </c>
      <c r="D18" s="8">
        <v>649470.06000000006</v>
      </c>
      <c r="E18" s="8"/>
    </row>
    <row r="19" spans="1:5" ht="14.45" x14ac:dyDescent="0.35">
      <c r="A19" s="46" t="s">
        <v>112</v>
      </c>
      <c r="B19" s="8">
        <v>1842602.96</v>
      </c>
      <c r="C19" s="8">
        <v>201884</v>
      </c>
      <c r="D19" s="8"/>
      <c r="E19" s="8"/>
    </row>
    <row r="20" spans="1:5" ht="14.45" x14ac:dyDescent="0.35">
      <c r="A20" s="46" t="s">
        <v>113</v>
      </c>
      <c r="B20" s="8">
        <v>104598.97</v>
      </c>
      <c r="C20" s="8">
        <v>24581.85</v>
      </c>
      <c r="D20" s="8"/>
      <c r="E20" s="8"/>
    </row>
    <row r="21" spans="1:5" ht="14.45" x14ac:dyDescent="0.35">
      <c r="A21" s="46" t="s">
        <v>114</v>
      </c>
      <c r="B21" s="8"/>
      <c r="C21" s="8"/>
      <c r="D21" s="8">
        <v>7535551.2300000004</v>
      </c>
      <c r="E21" s="8">
        <v>2981532.24</v>
      </c>
    </row>
    <row r="22" spans="1:5" ht="14.45" x14ac:dyDescent="0.35">
      <c r="A22" s="46" t="s">
        <v>115</v>
      </c>
      <c r="B22" s="8">
        <v>593245.23</v>
      </c>
      <c r="C22" s="8">
        <v>110536.43</v>
      </c>
      <c r="D22" s="8"/>
      <c r="E22" s="8"/>
    </row>
    <row r="23" spans="1:5" ht="14.45" x14ac:dyDescent="0.35">
      <c r="A23" s="46" t="s">
        <v>116</v>
      </c>
      <c r="B23" s="8"/>
      <c r="C23" s="8"/>
      <c r="D23" s="8">
        <v>883435.83</v>
      </c>
      <c r="E23" s="8"/>
    </row>
    <row r="24" spans="1:5" ht="14.45" x14ac:dyDescent="0.35">
      <c r="A24" s="46" t="s">
        <v>117</v>
      </c>
      <c r="B24" s="8"/>
      <c r="C24" s="8"/>
      <c r="D24" s="8"/>
      <c r="E24" s="8">
        <v>1165171.6499999999</v>
      </c>
    </row>
    <row r="25" spans="1:5" ht="14.45" x14ac:dyDescent="0.35">
      <c r="A25" s="46" t="s">
        <v>118</v>
      </c>
      <c r="B25" s="8"/>
      <c r="C25" s="8"/>
      <c r="D25" s="8"/>
      <c r="E25" s="8">
        <v>299777.53999999998</v>
      </c>
    </row>
    <row r="26" spans="1:5" ht="14.45" x14ac:dyDescent="0.35">
      <c r="A26" s="46" t="s">
        <v>119</v>
      </c>
      <c r="B26" s="14">
        <v>-5741945.9400000004</v>
      </c>
      <c r="C26" s="14">
        <v>-2815738.93</v>
      </c>
      <c r="D26" s="14">
        <v>-2343917.2799999998</v>
      </c>
      <c r="E26" s="14">
        <v>-1010584.65</v>
      </c>
    </row>
    <row r="27" spans="1:5" ht="14.45" x14ac:dyDescent="0.35">
      <c r="A27" s="34" t="s">
        <v>120</v>
      </c>
      <c r="B27" s="8">
        <f t="shared" ref="B27:E27" si="1">SUM(B17:B26)</f>
        <v>2630996.4500000002</v>
      </c>
      <c r="C27" s="8">
        <f t="shared" si="1"/>
        <v>1049486.7700000005</v>
      </c>
      <c r="D27" s="8">
        <f t="shared" si="1"/>
        <v>6724539.8400000017</v>
      </c>
      <c r="E27" s="8">
        <f t="shared" si="1"/>
        <v>3435896.78</v>
      </c>
    </row>
    <row r="28" spans="1:5" ht="14.45" x14ac:dyDescent="0.35">
      <c r="A28" s="46" t="s">
        <v>121</v>
      </c>
      <c r="B28" s="14">
        <v>4000</v>
      </c>
      <c r="C28" s="14"/>
      <c r="D28" s="14">
        <v>1114943.68</v>
      </c>
      <c r="E28" s="14">
        <v>778192.48</v>
      </c>
    </row>
    <row r="29" spans="1:5" x14ac:dyDescent="0.25">
      <c r="A29" s="50" t="s">
        <v>122</v>
      </c>
      <c r="B29" s="8">
        <f>SUM(B27,B28)</f>
        <v>2634996.4500000002</v>
      </c>
      <c r="C29" s="8">
        <f>SUM(C27,C28)</f>
        <v>1049486.7700000005</v>
      </c>
      <c r="D29" s="8">
        <f>SUM(D27,D28)</f>
        <v>7839483.5200000014</v>
      </c>
      <c r="E29" s="8">
        <f>SUM(E27,E28)</f>
        <v>4214089.26</v>
      </c>
    </row>
    <row r="30" spans="1:5" x14ac:dyDescent="0.25">
      <c r="A30" s="49" t="s">
        <v>123</v>
      </c>
      <c r="B30" s="8"/>
      <c r="C30" s="8"/>
      <c r="D30" s="8"/>
      <c r="E30" s="8"/>
    </row>
    <row r="31" spans="1:5" x14ac:dyDescent="0.25">
      <c r="A31" s="46" t="s">
        <v>124</v>
      </c>
      <c r="B31" s="8">
        <v>17897.59</v>
      </c>
      <c r="C31" s="8"/>
      <c r="D31" s="8">
        <v>401518.56</v>
      </c>
      <c r="E31" s="8">
        <v>19031.78</v>
      </c>
    </row>
    <row r="32" spans="1:5" x14ac:dyDescent="0.25">
      <c r="A32" s="46" t="s">
        <v>125</v>
      </c>
      <c r="B32" s="8"/>
      <c r="C32" s="8">
        <v>280000</v>
      </c>
      <c r="D32" s="8"/>
      <c r="E32" s="8"/>
    </row>
    <row r="33" spans="1:5" x14ac:dyDescent="0.25">
      <c r="A33" s="46" t="s">
        <v>126</v>
      </c>
      <c r="B33" s="8"/>
      <c r="C33" s="8"/>
      <c r="D33" s="8"/>
      <c r="E33" s="8">
        <v>26662.080000000002</v>
      </c>
    </row>
    <row r="34" spans="1:5" x14ac:dyDescent="0.25">
      <c r="A34" s="46" t="s">
        <v>127</v>
      </c>
      <c r="B34" s="8">
        <v>28565.05</v>
      </c>
      <c r="C34" s="8"/>
      <c r="D34" s="8"/>
      <c r="E34" s="8"/>
    </row>
    <row r="35" spans="1:5" x14ac:dyDescent="0.25">
      <c r="A35" s="46" t="s">
        <v>128</v>
      </c>
      <c r="B35" s="8"/>
      <c r="C35" s="8"/>
      <c r="D35" s="8">
        <v>575486.82999999996</v>
      </c>
      <c r="E35" s="8"/>
    </row>
    <row r="36" spans="1:5" x14ac:dyDescent="0.25">
      <c r="A36" s="46" t="s">
        <v>129</v>
      </c>
      <c r="B36" s="8">
        <f>SUM(B31:B35)</f>
        <v>46462.64</v>
      </c>
      <c r="C36" s="8">
        <f>SUM(C31:C35)</f>
        <v>280000</v>
      </c>
      <c r="D36" s="8">
        <f>SUM(D31:D35)</f>
        <v>977005.3899999999</v>
      </c>
      <c r="E36" s="8">
        <f>SUM(E31:E35)</f>
        <v>45693.86</v>
      </c>
    </row>
    <row r="37" spans="1:5" ht="15.75" thickBot="1" x14ac:dyDescent="0.3">
      <c r="A37" s="34" t="s">
        <v>130</v>
      </c>
      <c r="B37" s="51">
        <f>SUM(B15,B29,B36)</f>
        <v>3859753.6600000006</v>
      </c>
      <c r="C37" s="51">
        <f>SUM(C15,C29,C36)</f>
        <v>1937577.1400000006</v>
      </c>
      <c r="D37" s="51">
        <f>SUM(D15,D29,D36)</f>
        <v>14927668.430000002</v>
      </c>
      <c r="E37" s="51">
        <f>SUM(E15,E29,E36)</f>
        <v>4353735.8100000005</v>
      </c>
    </row>
    <row r="38" spans="1:5" ht="15.75" thickTop="1" x14ac:dyDescent="0.25">
      <c r="A38" s="34"/>
      <c r="B38" s="33" t="s">
        <v>89</v>
      </c>
      <c r="C38" s="33" t="s">
        <v>89</v>
      </c>
      <c r="D38" s="33" t="s">
        <v>89</v>
      </c>
      <c r="E38" s="33" t="s">
        <v>89</v>
      </c>
    </row>
    <row r="39" spans="1:5" x14ac:dyDescent="0.25">
      <c r="A39" s="34"/>
      <c r="B39" s="33"/>
      <c r="C39" s="33"/>
      <c r="D39" s="33"/>
      <c r="E39" s="33"/>
    </row>
    <row r="40" spans="1:5" ht="15.75" thickBot="1" x14ac:dyDescent="0.3">
      <c r="A40" s="63" t="s">
        <v>131</v>
      </c>
      <c r="B40" s="63"/>
      <c r="C40" s="63"/>
      <c r="D40" s="63"/>
      <c r="E40"/>
    </row>
    <row r="41" spans="1:5" ht="15.75" thickBot="1" x14ac:dyDescent="0.3">
      <c r="A41" s="8"/>
      <c r="B41" s="23" t="s">
        <v>3</v>
      </c>
      <c r="C41" s="23" t="s">
        <v>4</v>
      </c>
      <c r="D41" s="44" t="s">
        <v>5</v>
      </c>
      <c r="E41" s="44" t="s">
        <v>5</v>
      </c>
    </row>
    <row r="42" spans="1:5" x14ac:dyDescent="0.25">
      <c r="A42" s="49" t="s">
        <v>132</v>
      </c>
      <c r="B42" s="8"/>
      <c r="C42" s="8"/>
      <c r="D42" s="8"/>
      <c r="E42" s="8"/>
    </row>
    <row r="43" spans="1:5" x14ac:dyDescent="0.25">
      <c r="A43" s="46" t="s">
        <v>133</v>
      </c>
      <c r="B43" s="8">
        <v>188053.36</v>
      </c>
      <c r="C43" s="8"/>
      <c r="D43" s="8"/>
      <c r="E43" s="8"/>
    </row>
    <row r="44" spans="1:5" x14ac:dyDescent="0.25">
      <c r="A44" s="46" t="s">
        <v>134</v>
      </c>
      <c r="B44" s="8">
        <v>168641.97</v>
      </c>
      <c r="C44" s="8">
        <v>109854.18</v>
      </c>
      <c r="D44" s="8">
        <v>47465.7</v>
      </c>
      <c r="E44" s="8"/>
    </row>
    <row r="45" spans="1:5" x14ac:dyDescent="0.25">
      <c r="A45" s="46" t="s">
        <v>135</v>
      </c>
      <c r="B45" s="8">
        <v>286309.93</v>
      </c>
      <c r="C45" s="8">
        <v>126103.42</v>
      </c>
      <c r="D45" s="8"/>
      <c r="E45" s="8"/>
    </row>
    <row r="46" spans="1:5" x14ac:dyDescent="0.25">
      <c r="A46" s="46" t="s">
        <v>136</v>
      </c>
      <c r="B46" s="14">
        <v>1760900.26</v>
      </c>
      <c r="C46" s="14">
        <v>682559.21</v>
      </c>
      <c r="D46" s="14"/>
      <c r="E46" s="14">
        <v>787912.28</v>
      </c>
    </row>
    <row r="47" spans="1:5" x14ac:dyDescent="0.25">
      <c r="A47" s="52" t="s">
        <v>137</v>
      </c>
      <c r="B47" s="8">
        <f>SUM(B43:B46)</f>
        <v>2403905.52</v>
      </c>
      <c r="C47" s="8">
        <f t="shared" ref="C47" si="2">SUM(C43:C46)</f>
        <v>918516.80999999994</v>
      </c>
      <c r="D47" s="8">
        <f>SUM(D43:D46)</f>
        <v>47465.7</v>
      </c>
      <c r="E47" s="8">
        <f>SUM(E43:E46)</f>
        <v>787912.28</v>
      </c>
    </row>
    <row r="48" spans="1:5" x14ac:dyDescent="0.25">
      <c r="A48" s="49" t="s">
        <v>138</v>
      </c>
      <c r="B48" s="14">
        <v>215839.01</v>
      </c>
      <c r="C48" s="14">
        <v>362794.9</v>
      </c>
      <c r="D48" s="14">
        <v>13649073.609999999</v>
      </c>
      <c r="E48" s="14">
        <v>1534501.38</v>
      </c>
    </row>
    <row r="49" spans="1:5" x14ac:dyDescent="0.25">
      <c r="A49" s="49" t="s">
        <v>139</v>
      </c>
      <c r="B49" s="8">
        <f>SUM(B47,B48)</f>
        <v>2619744.5300000003</v>
      </c>
      <c r="C49" s="8">
        <f>SUM(C47,C48)</f>
        <v>1281311.71</v>
      </c>
      <c r="D49" s="8">
        <f>SUM(D47,D48)</f>
        <v>13696539.309999999</v>
      </c>
      <c r="E49" s="8">
        <f>SUM(E47,E48)</f>
        <v>2322413.66</v>
      </c>
    </row>
    <row r="50" spans="1:5" x14ac:dyDescent="0.25">
      <c r="A50" s="49" t="s">
        <v>140</v>
      </c>
      <c r="B50" s="14"/>
      <c r="C50" s="14">
        <v>86200</v>
      </c>
      <c r="D50" s="14"/>
      <c r="E50" s="14"/>
    </row>
    <row r="51" spans="1:5" x14ac:dyDescent="0.25">
      <c r="A51" s="52"/>
      <c r="B51" s="47"/>
      <c r="C51" s="47"/>
      <c r="D51" s="47"/>
      <c r="E51" s="47"/>
    </row>
    <row r="52" spans="1:5" x14ac:dyDescent="0.25">
      <c r="A52" s="49" t="s">
        <v>141</v>
      </c>
      <c r="B52" s="8"/>
      <c r="C52" s="8"/>
      <c r="D52" s="8"/>
      <c r="E52" s="8"/>
    </row>
    <row r="53" spans="1:5" x14ac:dyDescent="0.25">
      <c r="A53" s="46" t="s">
        <v>142</v>
      </c>
      <c r="B53" s="8"/>
      <c r="C53" s="8"/>
      <c r="D53" s="8"/>
      <c r="E53" s="8"/>
    </row>
    <row r="54" spans="1:5" x14ac:dyDescent="0.25">
      <c r="A54" s="53" t="s">
        <v>143</v>
      </c>
      <c r="B54" s="8"/>
      <c r="C54" s="8"/>
      <c r="D54" s="8"/>
      <c r="E54" s="8"/>
    </row>
    <row r="55" spans="1:5" x14ac:dyDescent="0.25">
      <c r="A55" s="46" t="s">
        <v>144</v>
      </c>
      <c r="B55" s="8"/>
      <c r="C55" s="8"/>
      <c r="D55" s="8"/>
      <c r="E55" s="8"/>
    </row>
    <row r="56" spans="1:5" x14ac:dyDescent="0.25">
      <c r="A56" s="53" t="s">
        <v>145</v>
      </c>
      <c r="B56" s="8">
        <v>5000</v>
      </c>
      <c r="C56" s="8"/>
      <c r="D56" s="8"/>
      <c r="E56" s="8"/>
    </row>
    <row r="57" spans="1:5" x14ac:dyDescent="0.25">
      <c r="A57" s="46" t="s">
        <v>146</v>
      </c>
      <c r="B57" s="8"/>
      <c r="C57" s="8"/>
      <c r="D57" s="8"/>
      <c r="E57" s="8"/>
    </row>
    <row r="58" spans="1:5" x14ac:dyDescent="0.25">
      <c r="A58" s="53" t="s">
        <v>147</v>
      </c>
      <c r="B58" s="8"/>
      <c r="C58" s="8">
        <v>43952.72</v>
      </c>
      <c r="D58" s="8"/>
      <c r="E58" s="8"/>
    </row>
    <row r="59" spans="1:5" x14ac:dyDescent="0.25">
      <c r="A59" s="46" t="s">
        <v>148</v>
      </c>
      <c r="B59" s="8"/>
      <c r="C59" s="8"/>
      <c r="D59" s="8"/>
      <c r="E59" s="8"/>
    </row>
    <row r="60" spans="1:5" x14ac:dyDescent="0.25">
      <c r="A60" s="53" t="s">
        <v>147</v>
      </c>
      <c r="B60" s="14"/>
      <c r="C60" s="14"/>
      <c r="D60" s="14"/>
      <c r="E60" s="14"/>
    </row>
    <row r="61" spans="1:5" x14ac:dyDescent="0.25">
      <c r="A61" s="46" t="s">
        <v>149</v>
      </c>
      <c r="B61" s="8"/>
      <c r="C61" s="8"/>
      <c r="D61" s="54">
        <v>1231129.1200000001</v>
      </c>
      <c r="E61" s="54">
        <v>2031322.15</v>
      </c>
    </row>
    <row r="62" spans="1:5" x14ac:dyDescent="0.25">
      <c r="A62" s="46" t="s">
        <v>150</v>
      </c>
      <c r="B62" s="8">
        <v>1096385.08</v>
      </c>
      <c r="C62" s="8"/>
      <c r="D62" s="8"/>
      <c r="E62" s="8"/>
    </row>
    <row r="63" spans="1:5" x14ac:dyDescent="0.25">
      <c r="A63" s="46" t="s">
        <v>151</v>
      </c>
      <c r="B63" s="55">
        <v>138624.04999999999</v>
      </c>
      <c r="C63" s="55">
        <v>526112.71</v>
      </c>
      <c r="D63" s="36"/>
      <c r="E63" s="36"/>
    </row>
    <row r="64" spans="1:5" x14ac:dyDescent="0.25">
      <c r="A64" s="50" t="s">
        <v>152</v>
      </c>
      <c r="B64" s="8">
        <f t="shared" ref="B64" si="3">SUM(B53:B63)</f>
        <v>1240009.1300000001</v>
      </c>
      <c r="C64" s="8">
        <f>SUM(C53:C63)</f>
        <v>570065.42999999993</v>
      </c>
      <c r="D64" s="8">
        <f>SUM(D53:D63)</f>
        <v>1231129.1200000001</v>
      </c>
      <c r="E64" s="8">
        <f>SUM(E53:E63)</f>
        <v>2031322.15</v>
      </c>
    </row>
    <row r="65" spans="1:5" x14ac:dyDescent="0.25">
      <c r="A65" s="56"/>
      <c r="B65" s="47" t="s">
        <v>89</v>
      </c>
      <c r="C65" s="47" t="s">
        <v>89</v>
      </c>
      <c r="D65" s="47" t="s">
        <v>89</v>
      </c>
      <c r="E65" s="47" t="s">
        <v>89</v>
      </c>
    </row>
    <row r="66" spans="1:5" ht="15.75" thickBot="1" x14ac:dyDescent="0.3">
      <c r="A66" s="57" t="s">
        <v>153</v>
      </c>
      <c r="B66" s="51">
        <f t="shared" ref="B66" si="4">SUM(B49,B50,B64)</f>
        <v>3859753.66</v>
      </c>
      <c r="C66" s="51">
        <f>SUM(C49,C50,C64)</f>
        <v>1937577.14</v>
      </c>
      <c r="D66" s="51">
        <f>SUM(D49,D50,D64)</f>
        <v>14927668.43</v>
      </c>
      <c r="E66" s="51">
        <f>SUM(E49,E50,E64)</f>
        <v>4353735.8100000005</v>
      </c>
    </row>
    <row r="67" spans="1:5" ht="15.75" thickTop="1" x14ac:dyDescent="0.25">
      <c r="A67" s="56"/>
      <c r="B67" s="47" t="s">
        <v>89</v>
      </c>
      <c r="C67" s="47" t="s">
        <v>89</v>
      </c>
      <c r="D67" s="47" t="s">
        <v>89</v>
      </c>
      <c r="E67" s="47" t="s">
        <v>89</v>
      </c>
    </row>
    <row r="68" spans="1:5" x14ac:dyDescent="0.25">
      <c r="A68" s="58" t="s">
        <v>154</v>
      </c>
      <c r="B68" s="58">
        <f>SUM(B66)-(B37)</f>
        <v>0</v>
      </c>
      <c r="C68" s="58">
        <f>SUM(C66)-(C37)</f>
        <v>0</v>
      </c>
      <c r="D68" s="58">
        <f>SUM(D66)-(D37)</f>
        <v>0</v>
      </c>
      <c r="E68" s="58">
        <f>SUM(E66)-(E37)</f>
        <v>0</v>
      </c>
    </row>
  </sheetData>
  <mergeCells count="2">
    <mergeCell ref="A3:D3"/>
    <mergeCell ref="A40:D40"/>
  </mergeCell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2014-10-21T07:00:00+00:00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079EBF-E6DA-489B-A6E0-75324185C303}"/>
</file>

<file path=customXml/itemProps2.xml><?xml version="1.0" encoding="utf-8"?>
<ds:datastoreItem xmlns:ds="http://schemas.openxmlformats.org/officeDocument/2006/customXml" ds:itemID="{545F1055-C5DB-4201-B4A8-F888A54C307E}"/>
</file>

<file path=customXml/itemProps3.xml><?xml version="1.0" encoding="utf-8"?>
<ds:datastoreItem xmlns:ds="http://schemas.openxmlformats.org/officeDocument/2006/customXml" ds:itemID="{04968828-A154-4CDF-BA9D-D4BA335CFACE}"/>
</file>

<file path=customXml/itemProps4.xml><?xml version="1.0" encoding="utf-8"?>
<ds:datastoreItem xmlns:ds="http://schemas.openxmlformats.org/officeDocument/2006/customXml" ds:itemID="{419FDE0C-1C10-459B-845E-AB5FDCF9CB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BS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cflynn</dc:creator>
  <cp:lastModifiedBy>Melissa Cheesman</cp:lastModifiedBy>
  <cp:lastPrinted>2013-10-14T20:18:30Z</cp:lastPrinted>
  <dcterms:created xsi:type="dcterms:W3CDTF">2013-10-12T02:21:47Z</dcterms:created>
  <dcterms:modified xsi:type="dcterms:W3CDTF">2014-05-02T21:04:42Z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PR Worth, Inc</vt:lpwstr>
  </property>
  <property fmtid="{D5CDD505-2E9C-101B-9397-08002B2CF9AE}" pid="4" name="PPC_Template_Engagement_Date">
    <vt:lpwstr>12/31/2011</vt:lpwstr>
  </property>
  <property fmtid="{D5CDD505-2E9C-101B-9397-08002B2CF9AE}" pid="5" name="ContentTypeId">
    <vt:lpwstr>0x0101006E56B4D1795A2E4DB2F0B01679ED314A00D2190E13D69736428DC0AA09A9BE07E0</vt:lpwstr>
  </property>
  <property fmtid="{D5CDD505-2E9C-101B-9397-08002B2CF9AE}" pid="6" name="_docset_NoMedatataSyncRequired">
    <vt:lpwstr>False</vt:lpwstr>
  </property>
</Properties>
</file>