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K.12" sheetId="1" r:id="rId1"/>
    <sheet name="K.17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<sst xmlns="http://schemas.openxmlformats.org/spreadsheetml/2006/main" count="44" uniqueCount="40">
  <si>
    <t>Limited Income Customers</t>
  </si>
  <si>
    <t>Average LI Annual Usage (therms)</t>
  </si>
  <si>
    <t>Total LI 2007 Annual Usage (therms)</t>
  </si>
  <si>
    <t>Total Schedule 101 2007 Usage</t>
  </si>
  <si>
    <t>LI % of Schedule 101 Usage</t>
  </si>
  <si>
    <t>Summary</t>
  </si>
  <si>
    <t>Table K-12  Limited Income Decoupling Deferral Cost</t>
  </si>
  <si>
    <t xml:space="preserve">Limited Income </t>
  </si>
  <si>
    <t>Schedule 101</t>
  </si>
  <si>
    <t>Proportion of Schedule 101</t>
  </si>
  <si>
    <t>Average</t>
  </si>
  <si>
    <t>Per Customer</t>
  </si>
  <si>
    <t>LIHEAP/LIRAP Customer</t>
  </si>
  <si>
    <t>Total LI Annual Usage (therms)</t>
  </si>
  <si>
    <t>Typical 101 Usage Profile</t>
  </si>
  <si>
    <t>LI Usage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</si>
  <si>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</si>
  <si>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</si>
  <si>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</si>
  <si>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</si>
  <si>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</si>
  <si>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</si>
  <si>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</si>
  <si>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</si>
  <si>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</si>
  <si>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</si>
  <si>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</si>
  <si>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</si>
  <si>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Limited Income</t>
  </si>
  <si>
    <t>2007-2008</t>
  </si>
  <si>
    <t>Usage</t>
  </si>
  <si>
    <t>Decoupling
Recovery
Rate</t>
  </si>
  <si>
    <t>Decoupling
Recovery
Revenue</t>
  </si>
  <si>
    <t>2007 Totals</t>
  </si>
  <si>
    <t>2008-2009</t>
  </si>
  <si>
    <t>Decoupling
Rate</t>
  </si>
  <si>
    <t>2008 Totals</t>
  </si>
  <si>
    <t>Table K-17 Average LIRAP/LIHEAP Participant
Schedule 159 Surcharge</t>
  </si>
  <si>
    <t>Nov '07 to Oct '08</t>
  </si>
  <si>
    <t>Nov '08 to Oct '09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</si>
</sst>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000"/>
    <numFmt numFmtId="169" formatCode="&quot;$&quot;#,##0.00000_);\(&quot;$&quot;#,##0.00000\)"/>
    <numFmt numFmtId="170" formatCode="#,###,###,##0.00"/>
    <numFmt numFmtId="171" formatCode="###,###,##0.00"/>
    <numFmt numFmtId="172" formatCode="[$-409]dddd\,\ mmmm\ dd\,\ yyyy"/>
    <numFmt numFmtId="173" formatCode="_(* #,##0.0_);_(* \(#,##0.0\);_(* &quot;-&quot;??_);_(@_)"/>
    <numFmt numFmtId="174" formatCode="0.00000"/>
    <numFmt numFmtId="175" formatCode="#,##0,;\-#,##0,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00_);_(* \(#,##0.00000\);_(* &quot;-&quot;?????_);_(@_)"/>
    <numFmt numFmtId="182" formatCode="0.0"/>
    <numFmt numFmtId="183" formatCode="0.000000"/>
    <numFmt numFmtId="184" formatCode="0.0000"/>
    <numFmt numFmtId="185" formatCode="0.000"/>
    <numFmt numFmtId="186" formatCode="[$-409]mmm\-yy;@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#,###,###,##0"/>
    <numFmt numFmtId="191" formatCode="#,###,###,###,##0"/>
    <numFmt numFmtId="192" formatCode="_(* #,##0.0_);_(* \(#,##0.0\);_(* &quot;-&quot;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color indexed="10"/>
      <name val="Times New Roman"/>
      <family val="1"/>
    </font>
    <font>
      <b/>
      <i/>
      <sz val="10"/>
      <color indexed="16"/>
      <name val="Arial"/>
      <family val="0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67" fontId="0" fillId="0" borderId="0" xfId="15" applyNumberFormat="1" applyAlignment="1">
      <alignment/>
    </xf>
    <xf numFmtId="176" fontId="0" fillId="0" borderId="0" xfId="21" applyNumberFormat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5" fontId="7" fillId="2" borderId="0" xfId="0" applyNumberFormat="1" applyFont="1" applyFill="1" applyBorder="1" applyAlignment="1">
      <alignment/>
    </xf>
    <xf numFmtId="5" fontId="7" fillId="2" borderId="7" xfId="0" applyNumberFormat="1" applyFont="1" applyFill="1" applyBorder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6" fillId="3" borderId="4" xfId="0" applyFont="1" applyFill="1" applyBorder="1" applyAlignment="1">
      <alignment horizontal="left"/>
    </xf>
    <xf numFmtId="5" fontId="7" fillId="3" borderId="0" xfId="0" applyNumberFormat="1" applyFont="1" applyFill="1" applyBorder="1" applyAlignment="1">
      <alignment/>
    </xf>
    <xf numFmtId="5" fontId="7" fillId="3" borderId="7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176" fontId="6" fillId="2" borderId="9" xfId="21" applyNumberFormat="1" applyFont="1" applyFill="1" applyBorder="1" applyAlignment="1">
      <alignment horizontal="center"/>
    </xf>
    <xf numFmtId="176" fontId="6" fillId="2" borderId="10" xfId="2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7" fontId="0" fillId="0" borderId="0" xfId="17" applyNumberFormat="1" applyAlignment="1">
      <alignment/>
    </xf>
    <xf numFmtId="7" fontId="0" fillId="0" borderId="0" xfId="17" applyNumberFormat="1" applyBorder="1" applyAlignment="1">
      <alignment/>
    </xf>
    <xf numFmtId="7" fontId="0" fillId="0" borderId="15" xfId="17" applyNumberFormat="1" applyBorder="1" applyAlignment="1">
      <alignment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7" fontId="8" fillId="0" borderId="0" xfId="0" applyNumberFormat="1" applyFont="1" applyAlignment="1">
      <alignment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/>
    </xf>
    <xf numFmtId="44" fontId="7" fillId="2" borderId="7" xfId="0" applyNumberFormat="1" applyFont="1" applyFill="1" applyBorder="1" applyAlignment="1">
      <alignment/>
    </xf>
    <xf numFmtId="0" fontId="7" fillId="3" borderId="8" xfId="0" applyFont="1" applyFill="1" applyBorder="1" applyAlignment="1">
      <alignment/>
    </xf>
    <xf numFmtId="7" fontId="7" fillId="3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FIDENTIAL%20DSM%20and%20Decoupling%20Cos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y%20Documents\Avista\Current%20Documents\For%20K3\LI%20Stu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.9"/>
      <sheetName val="july to feb"/>
      <sheetName val="K.12"/>
      <sheetName val="K.17"/>
      <sheetName val="Table K11-A Monthly"/>
    </sheetNames>
    <sheetDataSet>
      <sheetData sheetId="0">
        <row r="30">
          <cell r="D30">
            <v>0.00257</v>
          </cell>
          <cell r="E30">
            <v>0.00593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17648</v>
          </cell>
        </row>
        <row r="4">
          <cell r="Q4">
            <v>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B28" sqref="B28"/>
    </sheetView>
  </sheetViews>
  <sheetFormatPr defaultColWidth="9.140625" defaultRowHeight="12.75"/>
  <cols>
    <col min="1" max="1" width="32.57421875" style="0" customWidth="1"/>
    <col min="2" max="2" width="14.57421875" style="0" customWidth="1"/>
    <col min="3" max="3" width="11.7109375" style="0" customWidth="1"/>
    <col min="4" max="4" width="11.140625" style="0" bestFit="1" customWidth="1"/>
    <col min="5" max="5" width="12.28125" style="0" bestFit="1" customWidth="1"/>
    <col min="6" max="6" width="4.140625" style="0" customWidth="1"/>
    <col min="7" max="7" width="12.421875" style="0" bestFit="1" customWidth="1"/>
    <col min="8" max="8" width="11.28125" style="0" customWidth="1"/>
    <col min="9" max="9" width="12.28125" style="0" bestFit="1" customWidth="1"/>
  </cols>
  <sheetData>
    <row r="1" spans="4:5" ht="12.75">
      <c r="D1" s="1"/>
      <c r="E1" s="1"/>
    </row>
    <row r="2" spans="1:5" ht="12.75">
      <c r="A2" t="s">
        <v>0</v>
      </c>
      <c r="B2" s="2">
        <f>'[2]Sheet1'!C3</f>
        <v>17648</v>
      </c>
      <c r="D2" s="1"/>
      <c r="E2" s="1"/>
    </row>
    <row r="3" spans="1:5" ht="12.75">
      <c r="A3" t="s">
        <v>1</v>
      </c>
      <c r="B3">
        <f>'[2]Sheet1'!Q4</f>
        <v>696</v>
      </c>
      <c r="D3" s="1"/>
      <c r="E3" s="1"/>
    </row>
    <row r="4" spans="1:2" ht="12.75">
      <c r="A4" t="s">
        <v>2</v>
      </c>
      <c r="B4" s="3">
        <f>B2*B3</f>
        <v>12283008</v>
      </c>
    </row>
    <row r="5" spans="1:2" ht="12.75">
      <c r="A5" t="s">
        <v>3</v>
      </c>
      <c r="B5" s="3">
        <v>115583967</v>
      </c>
    </row>
    <row r="6" spans="1:2" ht="12.75">
      <c r="A6" t="s">
        <v>4</v>
      </c>
      <c r="B6" s="4">
        <f>B4/B5</f>
        <v>0.1062691333305769</v>
      </c>
    </row>
    <row r="7" ht="12.75">
      <c r="B7" s="3"/>
    </row>
    <row r="8" ht="12.75">
      <c r="B8" s="3"/>
    </row>
    <row r="9" ht="12.75">
      <c r="B9" s="3"/>
    </row>
    <row r="13" ht="13.5" thickBot="1">
      <c r="A13" t="s">
        <v>5</v>
      </c>
    </row>
    <row r="14" spans="1:3" ht="13.5" thickTop="1">
      <c r="A14" s="5" t="s">
        <v>6</v>
      </c>
      <c r="B14" s="6"/>
      <c r="C14" s="7"/>
    </row>
    <row r="15" spans="1:7" ht="12.75">
      <c r="A15" s="8"/>
      <c r="B15" s="9">
        <v>2007</v>
      </c>
      <c r="C15" s="10">
        <v>2008</v>
      </c>
      <c r="E15" t="s">
        <v>10</v>
      </c>
      <c r="G15" t="s">
        <v>11</v>
      </c>
    </row>
    <row r="16" spans="1:7" ht="12.75">
      <c r="A16" s="11" t="s">
        <v>7</v>
      </c>
      <c r="B16" s="12">
        <f>B18*B17</f>
        <v>95654.87882672058</v>
      </c>
      <c r="C16" s="13">
        <f>B18*C17</f>
        <v>71573.15371061883</v>
      </c>
      <c r="E16" s="14">
        <f>AVERAGE(B16:C16)</f>
        <v>83614.01626866971</v>
      </c>
      <c r="G16" s="15">
        <f>E16/B2</f>
        <v>4.737874901896516</v>
      </c>
    </row>
    <row r="17" spans="1:3" ht="12.75">
      <c r="A17" s="16" t="s">
        <v>8</v>
      </c>
      <c r="B17" s="17">
        <v>900119.1204708708</v>
      </c>
      <c r="C17" s="18">
        <v>673508.397664</v>
      </c>
    </row>
    <row r="18" spans="1:3" ht="13.5" thickBot="1">
      <c r="A18" s="19" t="s">
        <v>9</v>
      </c>
      <c r="B18" s="20">
        <f>B6</f>
        <v>0.1062691333305769</v>
      </c>
      <c r="C18" s="21"/>
    </row>
    <row r="19" ht="13.5" thickTop="1"/>
  </sheetData>
  <mergeCells count="3">
    <mergeCell ref="B18:C18"/>
    <mergeCell ref="A14:C14"/>
    <mergeCell ref="D1:E3"/>
  </mergeCells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&amp;C&amp;"Arial,Bold"&amp;12Exhibit K-6 Limited Income Decoupling Deferrals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18.8515625" style="0" customWidth="1"/>
    <col min="2" max="2" width="10.8515625" style="0" customWidth="1"/>
    <col min="3" max="3" width="11.7109375" style="0" customWidth="1"/>
    <col min="4" max="4" width="11.140625" style="0" bestFit="1" customWidth="1"/>
    <col min="5" max="5" width="12.28125" style="0" bestFit="1" customWidth="1"/>
    <col min="6" max="6" width="4.140625" style="0" customWidth="1"/>
  </cols>
  <sheetData>
    <row r="2" spans="1:2" ht="12.75">
      <c r="A2" t="s">
        <v>12</v>
      </c>
      <c r="B2" s="2">
        <v>696</v>
      </c>
    </row>
    <row r="3" spans="1:2" ht="12.75">
      <c r="A3" t="s">
        <v>1</v>
      </c>
      <c r="B3">
        <f>'[2]Sheet1'!Q4</f>
        <v>696</v>
      </c>
    </row>
    <row r="4" spans="1:2" ht="12.75">
      <c r="A4" t="s">
        <v>13</v>
      </c>
      <c r="B4" s="3">
        <v>696</v>
      </c>
    </row>
    <row r="6" spans="1:3" ht="12.75">
      <c r="A6" s="22" t="s">
        <v>14</v>
      </c>
      <c r="B6" s="22"/>
      <c r="C6" s="23" t="s">
        <v>15</v>
      </c>
    </row>
    <row r="7" spans="1:3" ht="12.75">
      <c r="A7" t="s">
        <v>16</v>
      </c>
      <c r="B7" s="4">
        <v>0.17869406357000744</v>
      </c>
      <c r="C7" s="3">
        <f aca="true" t="shared" si="0" ref="C7:C18">$B$4*B7</f>
        <v>124.37106824472518</v>
      </c>
    </row>
    <row r="8" spans="1:3" ht="12.75">
      <c r="A8" t="s">
        <v>17</v>
      </c>
      <c r="B8" s="4">
        <v>0.16772564929438363</v>
      </c>
      <c r="C8" s="3">
        <f t="shared" si="0"/>
        <v>116.737051908891</v>
      </c>
    </row>
    <row r="9" spans="1:3" ht="12.75">
      <c r="A9" t="s">
        <v>18</v>
      </c>
      <c r="B9" s="4">
        <v>0.12951131417318287</v>
      </c>
      <c r="C9" s="3">
        <f t="shared" si="0"/>
        <v>90.13987466453528</v>
      </c>
    </row>
    <row r="10" spans="1:3" ht="12.75">
      <c r="A10" t="s">
        <v>19</v>
      </c>
      <c r="B10" s="4">
        <v>0.09374696372940071</v>
      </c>
      <c r="C10" s="3">
        <f t="shared" si="0"/>
        <v>65.24788675566289</v>
      </c>
    </row>
    <row r="11" spans="1:3" ht="12.75">
      <c r="A11" t="s">
        <v>20</v>
      </c>
      <c r="B11" s="4">
        <v>0.05687020526389547</v>
      </c>
      <c r="C11" s="3">
        <f t="shared" si="0"/>
        <v>39.58166286367125</v>
      </c>
    </row>
    <row r="12" spans="1:3" ht="12.75">
      <c r="A12" t="s">
        <v>21</v>
      </c>
      <c r="B12" s="4">
        <v>0.033313472522780115</v>
      </c>
      <c r="C12" s="3">
        <f t="shared" si="0"/>
        <v>23.186176875854958</v>
      </c>
    </row>
    <row r="13" spans="1:3" ht="12.75">
      <c r="A13" t="s">
        <v>22</v>
      </c>
      <c r="B13" s="4">
        <v>0.02222365705989666</v>
      </c>
      <c r="C13" s="3">
        <f t="shared" si="0"/>
        <v>15.467665313688077</v>
      </c>
    </row>
    <row r="14" spans="1:3" ht="12.75">
      <c r="A14" t="s">
        <v>23</v>
      </c>
      <c r="B14" s="4">
        <v>0.018074005363831268</v>
      </c>
      <c r="C14" s="3">
        <f t="shared" si="0"/>
        <v>12.579507733226562</v>
      </c>
    </row>
    <row r="15" spans="1:3" ht="12.75">
      <c r="A15" t="s">
        <v>24</v>
      </c>
      <c r="B15" s="4">
        <v>0.021047331724946598</v>
      </c>
      <c r="C15" s="3">
        <f t="shared" si="0"/>
        <v>14.648942880562833</v>
      </c>
    </row>
    <row r="16" spans="1:3" ht="12.75">
      <c r="A16" t="s">
        <v>25</v>
      </c>
      <c r="B16" s="4">
        <v>0.03806571650652314</v>
      </c>
      <c r="C16" s="3">
        <f t="shared" si="0"/>
        <v>26.493738688540105</v>
      </c>
    </row>
    <row r="17" spans="1:3" ht="12.75">
      <c r="A17" t="s">
        <v>26</v>
      </c>
      <c r="B17" s="4">
        <v>0.08261297094135295</v>
      </c>
      <c r="C17" s="3">
        <f t="shared" si="0"/>
        <v>57.49862777518165</v>
      </c>
    </row>
    <row r="18" spans="1:3" ht="12.75">
      <c r="A18" t="s">
        <v>27</v>
      </c>
      <c r="B18" s="4">
        <v>0.15811464984979912</v>
      </c>
      <c r="C18" s="3">
        <f t="shared" si="0"/>
        <v>110.04779629546019</v>
      </c>
    </row>
    <row r="20" spans="3:5" ht="12.75">
      <c r="C20" s="24" t="s">
        <v>28</v>
      </c>
      <c r="D20" s="25"/>
      <c r="E20" s="26"/>
    </row>
    <row r="21" spans="1:6" ht="38.25">
      <c r="A21" s="27" t="s">
        <v>29</v>
      </c>
      <c r="C21" s="27" t="s">
        <v>30</v>
      </c>
      <c r="D21" s="28" t="s">
        <v>31</v>
      </c>
      <c r="E21" s="28" t="s">
        <v>32</v>
      </c>
      <c r="F21" s="28"/>
    </row>
    <row r="22" spans="1:5" ht="12.75">
      <c r="A22" t="str">
        <f>A17</f>
        <v>Nov</v>
      </c>
      <c r="C22" s="29">
        <f>C17</f>
        <v>57.49862777518165</v>
      </c>
      <c r="D22">
        <f>'[1]D.9'!D30</f>
        <v>0.00257</v>
      </c>
      <c r="E22" s="30">
        <f aca="true" t="shared" si="1" ref="E22:E33">C22*D22</f>
        <v>0.14777147338221683</v>
      </c>
    </row>
    <row r="23" spans="1:5" ht="12.75">
      <c r="A23" t="str">
        <f>A18</f>
        <v>Dec</v>
      </c>
      <c r="C23" s="29">
        <f>C18</f>
        <v>110.04779629546019</v>
      </c>
      <c r="D23">
        <f aca="true" t="shared" si="2" ref="D23:D33">D22</f>
        <v>0.00257</v>
      </c>
      <c r="E23" s="31">
        <f t="shared" si="1"/>
        <v>0.28282283647933265</v>
      </c>
    </row>
    <row r="24" spans="1:5" ht="12.75">
      <c r="A24" t="str">
        <f aca="true" t="shared" si="3" ref="A24:A33">A7</f>
        <v>Jan</v>
      </c>
      <c r="C24" s="29">
        <f aca="true" t="shared" si="4" ref="C24:C33">C7</f>
        <v>124.37106824472518</v>
      </c>
      <c r="D24">
        <f t="shared" si="2"/>
        <v>0.00257</v>
      </c>
      <c r="E24" s="31">
        <f t="shared" si="1"/>
        <v>0.3196336453889437</v>
      </c>
    </row>
    <row r="25" spans="1:5" ht="12.75">
      <c r="A25" t="str">
        <f t="shared" si="3"/>
        <v>Feb</v>
      </c>
      <c r="C25" s="29">
        <f t="shared" si="4"/>
        <v>116.737051908891</v>
      </c>
      <c r="D25">
        <f t="shared" si="2"/>
        <v>0.00257</v>
      </c>
      <c r="E25" s="30">
        <f t="shared" si="1"/>
        <v>0.3000142234058499</v>
      </c>
    </row>
    <row r="26" spans="1:5" ht="12.75">
      <c r="A26" t="str">
        <f t="shared" si="3"/>
        <v>Mar</v>
      </c>
      <c r="C26" s="29">
        <f t="shared" si="4"/>
        <v>90.13987466453528</v>
      </c>
      <c r="D26">
        <f t="shared" si="2"/>
        <v>0.00257</v>
      </c>
      <c r="E26" s="30">
        <f t="shared" si="1"/>
        <v>0.23165947788785565</v>
      </c>
    </row>
    <row r="27" spans="1:5" ht="12.75">
      <c r="A27" t="str">
        <f t="shared" si="3"/>
        <v>Apr</v>
      </c>
      <c r="C27" s="29">
        <f t="shared" si="4"/>
        <v>65.24788675566289</v>
      </c>
      <c r="D27">
        <f t="shared" si="2"/>
        <v>0.00257</v>
      </c>
      <c r="E27" s="30">
        <f t="shared" si="1"/>
        <v>0.16768706896205363</v>
      </c>
    </row>
    <row r="28" spans="1:5" ht="12.75">
      <c r="A28" t="str">
        <f t="shared" si="3"/>
        <v>May</v>
      </c>
      <c r="C28" s="29">
        <f t="shared" si="4"/>
        <v>39.58166286367125</v>
      </c>
      <c r="D28">
        <f t="shared" si="2"/>
        <v>0.00257</v>
      </c>
      <c r="E28" s="30">
        <f t="shared" si="1"/>
        <v>0.1017248735596351</v>
      </c>
    </row>
    <row r="29" spans="1:5" ht="12.75">
      <c r="A29" t="str">
        <f t="shared" si="3"/>
        <v>Jun</v>
      </c>
      <c r="C29" s="29">
        <f t="shared" si="4"/>
        <v>23.186176875854958</v>
      </c>
      <c r="D29">
        <f t="shared" si="2"/>
        <v>0.00257</v>
      </c>
      <c r="E29" s="30">
        <f t="shared" si="1"/>
        <v>0.059588474570947236</v>
      </c>
    </row>
    <row r="30" spans="1:5" ht="12.75">
      <c r="A30" t="str">
        <f t="shared" si="3"/>
        <v>Jul</v>
      </c>
      <c r="C30" s="29">
        <f t="shared" si="4"/>
        <v>15.467665313688077</v>
      </c>
      <c r="D30">
        <f t="shared" si="2"/>
        <v>0.00257</v>
      </c>
      <c r="E30" s="30">
        <f t="shared" si="1"/>
        <v>0.03975189985617835</v>
      </c>
    </row>
    <row r="31" spans="1:5" ht="12.75">
      <c r="A31" t="str">
        <f t="shared" si="3"/>
        <v>Aug</v>
      </c>
      <c r="C31" s="29">
        <f t="shared" si="4"/>
        <v>12.579507733226562</v>
      </c>
      <c r="D31">
        <f t="shared" si="2"/>
        <v>0.00257</v>
      </c>
      <c r="E31" s="30">
        <f t="shared" si="1"/>
        <v>0.03232933487439226</v>
      </c>
    </row>
    <row r="32" spans="1:5" ht="12.75">
      <c r="A32" t="str">
        <f t="shared" si="3"/>
        <v>Sep</v>
      </c>
      <c r="C32" s="29">
        <f t="shared" si="4"/>
        <v>14.648942880562833</v>
      </c>
      <c r="D32">
        <f t="shared" si="2"/>
        <v>0.00257</v>
      </c>
      <c r="E32" s="30">
        <f t="shared" si="1"/>
        <v>0.03764778320304648</v>
      </c>
    </row>
    <row r="33" spans="1:5" ht="13.5" thickBot="1">
      <c r="A33" t="str">
        <f t="shared" si="3"/>
        <v>Oct</v>
      </c>
      <c r="C33" s="29">
        <f t="shared" si="4"/>
        <v>26.493738688540105</v>
      </c>
      <c r="D33">
        <f t="shared" si="2"/>
        <v>0.00257</v>
      </c>
      <c r="E33" s="32">
        <f t="shared" si="1"/>
        <v>0.06808890842954807</v>
      </c>
    </row>
    <row r="34" spans="1:5" ht="12.75">
      <c r="A34" s="33" t="s">
        <v>33</v>
      </c>
      <c r="E34" s="34">
        <f>SUM(E22:E33)</f>
        <v>1.7887199999999992</v>
      </c>
    </row>
    <row r="36" spans="3:5" ht="12.75">
      <c r="C36" s="24" t="s">
        <v>28</v>
      </c>
      <c r="D36" s="25"/>
      <c r="E36" s="26"/>
    </row>
    <row r="37" spans="1:6" ht="38.25">
      <c r="A37" s="27" t="s">
        <v>34</v>
      </c>
      <c r="C37" s="27" t="s">
        <v>30</v>
      </c>
      <c r="D37" s="28" t="s">
        <v>35</v>
      </c>
      <c r="E37" s="28" t="s">
        <v>32</v>
      </c>
      <c r="F37" s="28"/>
    </row>
    <row r="38" spans="1:5" ht="12.75">
      <c r="A38" t="str">
        <f>A17</f>
        <v>Nov</v>
      </c>
      <c r="C38" s="29">
        <f>C17</f>
        <v>57.49862777518165</v>
      </c>
      <c r="D38">
        <f>'[1]D.9'!E30</f>
        <v>0.00593</v>
      </c>
      <c r="E38" s="30">
        <f aca="true" t="shared" si="5" ref="E38:E49">C38*D38</f>
        <v>0.34096686270682725</v>
      </c>
    </row>
    <row r="39" spans="1:5" ht="12.75">
      <c r="A39" t="str">
        <f>A18</f>
        <v>Dec</v>
      </c>
      <c r="C39" s="29">
        <f>C18</f>
        <v>110.04779629546019</v>
      </c>
      <c r="D39">
        <f aca="true" t="shared" si="6" ref="D39:D49">D38</f>
        <v>0.00593</v>
      </c>
      <c r="E39" s="30">
        <f t="shared" si="5"/>
        <v>0.6525834320320789</v>
      </c>
    </row>
    <row r="40" spans="1:5" ht="12.75">
      <c r="A40" t="str">
        <f aca="true" t="shared" si="7" ref="A40:A49">A7</f>
        <v>Jan</v>
      </c>
      <c r="C40" s="29">
        <f aca="true" t="shared" si="8" ref="C40:C49">C7</f>
        <v>124.37106824472518</v>
      </c>
      <c r="D40">
        <f t="shared" si="6"/>
        <v>0.00593</v>
      </c>
      <c r="E40" s="30">
        <f t="shared" si="5"/>
        <v>0.7375204346912204</v>
      </c>
    </row>
    <row r="41" spans="1:5" ht="12.75">
      <c r="A41" t="str">
        <f t="shared" si="7"/>
        <v>Feb</v>
      </c>
      <c r="C41" s="29">
        <f t="shared" si="8"/>
        <v>116.737051908891</v>
      </c>
      <c r="D41">
        <f t="shared" si="6"/>
        <v>0.00593</v>
      </c>
      <c r="E41" s="30">
        <f t="shared" si="5"/>
        <v>0.6922507178197237</v>
      </c>
    </row>
    <row r="42" spans="1:5" ht="12.75">
      <c r="A42" t="str">
        <f t="shared" si="7"/>
        <v>Mar</v>
      </c>
      <c r="C42" s="29">
        <f t="shared" si="8"/>
        <v>90.13987466453528</v>
      </c>
      <c r="D42">
        <f t="shared" si="6"/>
        <v>0.00593</v>
      </c>
      <c r="E42" s="30">
        <f t="shared" si="5"/>
        <v>0.5345294567606943</v>
      </c>
    </row>
    <row r="43" spans="1:5" ht="12.75">
      <c r="A43" t="str">
        <f t="shared" si="7"/>
        <v>Apr</v>
      </c>
      <c r="C43" s="29">
        <f t="shared" si="8"/>
        <v>65.24788675566289</v>
      </c>
      <c r="D43">
        <f t="shared" si="6"/>
        <v>0.00593</v>
      </c>
      <c r="E43" s="30">
        <f t="shared" si="5"/>
        <v>0.38691996846108095</v>
      </c>
    </row>
    <row r="44" spans="1:5" ht="12.75">
      <c r="A44" t="str">
        <f t="shared" si="7"/>
        <v>May</v>
      </c>
      <c r="C44" s="29">
        <f t="shared" si="8"/>
        <v>39.58166286367125</v>
      </c>
      <c r="D44">
        <f t="shared" si="6"/>
        <v>0.00593</v>
      </c>
      <c r="E44" s="30">
        <f t="shared" si="5"/>
        <v>0.23471926078157052</v>
      </c>
    </row>
    <row r="45" spans="1:5" ht="12.75">
      <c r="A45" t="str">
        <f t="shared" si="7"/>
        <v>Jun</v>
      </c>
      <c r="C45" s="29">
        <f t="shared" si="8"/>
        <v>23.186176875854958</v>
      </c>
      <c r="D45">
        <f t="shared" si="6"/>
        <v>0.00593</v>
      </c>
      <c r="E45" s="30">
        <f t="shared" si="5"/>
        <v>0.13749402887381992</v>
      </c>
    </row>
    <row r="46" spans="1:5" ht="12.75">
      <c r="A46" t="str">
        <f t="shared" si="7"/>
        <v>Jul</v>
      </c>
      <c r="C46" s="29">
        <f t="shared" si="8"/>
        <v>15.467665313688077</v>
      </c>
      <c r="D46">
        <f t="shared" si="6"/>
        <v>0.00593</v>
      </c>
      <c r="E46" s="30">
        <f t="shared" si="5"/>
        <v>0.0917232553101703</v>
      </c>
    </row>
    <row r="47" spans="1:5" ht="12.75">
      <c r="A47" t="str">
        <f t="shared" si="7"/>
        <v>Aug</v>
      </c>
      <c r="C47" s="29">
        <f t="shared" si="8"/>
        <v>12.579507733226562</v>
      </c>
      <c r="D47">
        <f t="shared" si="6"/>
        <v>0.00593</v>
      </c>
      <c r="E47" s="30">
        <f t="shared" si="5"/>
        <v>0.07459648085803351</v>
      </c>
    </row>
    <row r="48" spans="1:5" ht="12.75">
      <c r="A48" t="str">
        <f t="shared" si="7"/>
        <v>Sep</v>
      </c>
      <c r="C48" s="29">
        <f t="shared" si="8"/>
        <v>14.648942880562833</v>
      </c>
      <c r="D48">
        <f t="shared" si="6"/>
        <v>0.00593</v>
      </c>
      <c r="E48" s="30">
        <f t="shared" si="5"/>
        <v>0.08686823128173761</v>
      </c>
    </row>
    <row r="49" spans="1:5" ht="12.75">
      <c r="A49" t="str">
        <f t="shared" si="7"/>
        <v>Oct</v>
      </c>
      <c r="C49" s="29">
        <f t="shared" si="8"/>
        <v>26.493738688540105</v>
      </c>
      <c r="D49">
        <f t="shared" si="6"/>
        <v>0.00593</v>
      </c>
      <c r="E49" s="30">
        <f t="shared" si="5"/>
        <v>0.15710787042304283</v>
      </c>
    </row>
    <row r="50" spans="1:5" ht="12.75">
      <c r="A50" s="33" t="s">
        <v>36</v>
      </c>
      <c r="C50" s="29"/>
      <c r="E50" s="35">
        <f>SUM(E38:E49)</f>
        <v>4.12728</v>
      </c>
    </row>
    <row r="51" ht="13.5" thickBot="1"/>
    <row r="52" spans="1:2" ht="42" customHeight="1" thickTop="1">
      <c r="A52" s="36" t="s">
        <v>37</v>
      </c>
      <c r="B52" s="37"/>
    </row>
    <row r="53" spans="1:2" ht="12.75">
      <c r="A53" s="38" t="s">
        <v>38</v>
      </c>
      <c r="B53" s="39">
        <f>E34</f>
        <v>1.7887199999999992</v>
      </c>
    </row>
    <row r="54" spans="1:2" ht="13.5" thickBot="1">
      <c r="A54" s="40" t="s">
        <v>39</v>
      </c>
      <c r="B54" s="41">
        <f>E50</f>
        <v>4.12728</v>
      </c>
    </row>
    <row r="55" ht="13.5" thickTop="1"/>
  </sheetData>
  <mergeCells count="4">
    <mergeCell ref="C36:E36"/>
    <mergeCell ref="A6:B6"/>
    <mergeCell ref="C20:E20"/>
    <mergeCell ref="A52:B52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&amp;C&amp;"Arial,Bold"&amp;12Exhibit K-10 Average LIRAP-LIHEAP Participant Schedule 159 Surcharge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Titus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vock</dc:creator>
  <cp:keywords/>
  <dc:description/>
  <cp:lastModifiedBy>steve vock</cp:lastModifiedBy>
  <dcterms:created xsi:type="dcterms:W3CDTF">2009-03-30T15:29:08Z</dcterms:created>
  <dcterms:modified xsi:type="dcterms:W3CDTF">2009-03-30T15:31:01Z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2009-03-31T00:00:00Z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