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Comp_Bens/Workpapers/"/>
    </mc:Choice>
  </mc:AlternateContent>
  <xr:revisionPtr revIDLastSave="0" documentId="13_ncr:1_{0827BE26-0BF2-461A-9E77-487173CC16DD}" xr6:coauthVersionLast="36" xr6:coauthVersionMax="36" xr10:uidLastSave="{00000000-0000-0000-0000-000000000000}"/>
  <bookViews>
    <workbookView xWindow="0" yWindow="0" windowWidth="19200" windowHeight="6060" xr2:uid="{E4CF40E8-58E2-422E-846A-5DB2E4C118D4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C25" i="1"/>
  <c r="B25" i="1"/>
  <c r="D13" i="1"/>
  <c r="C13" i="1"/>
  <c r="B13" i="1"/>
  <c r="D12" i="1"/>
  <c r="C12" i="1"/>
  <c r="B12" i="1"/>
  <c r="D22" i="1" l="1"/>
  <c r="C22" i="1"/>
  <c r="B22" i="1"/>
  <c r="D26" i="1" l="1"/>
  <c r="B26" i="1"/>
  <c r="C26" i="1"/>
  <c r="C10" i="1" l="1"/>
  <c r="D10" i="1"/>
  <c r="B10" i="1"/>
  <c r="E26" i="1" l="1"/>
  <c r="C21" i="1"/>
  <c r="D21" i="1"/>
  <c r="B21" i="1"/>
  <c r="E19" i="1"/>
  <c r="C9" i="1"/>
  <c r="D9" i="1"/>
  <c r="B9" i="1"/>
  <c r="E7" i="1"/>
  <c r="C14" i="1" l="1"/>
  <c r="D14" i="1"/>
  <c r="B14" i="1"/>
  <c r="E14" i="1" s="1"/>
</calcChain>
</file>

<file path=xl/sharedStrings.xml><?xml version="1.0" encoding="utf-8"?>
<sst xmlns="http://schemas.openxmlformats.org/spreadsheetml/2006/main" count="34" uniqueCount="27">
  <si>
    <t>RR Model from Payroll Analysis Report</t>
  </si>
  <si>
    <t>NBU</t>
  </si>
  <si>
    <t>BU</t>
  </si>
  <si>
    <t>Officers</t>
  </si>
  <si>
    <t>System Total Base Pay</t>
  </si>
  <si>
    <t>Total</t>
  </si>
  <si>
    <t>O&amp;M Payroll Factor</t>
  </si>
  <si>
    <t>WA Payroll Factor</t>
  </si>
  <si>
    <t>WA Allocated Total Base Pay</t>
  </si>
  <si>
    <t>Source</t>
  </si>
  <si>
    <t>Total Retirement Benefits</t>
  </si>
  <si>
    <t>RKSP - Matching Contribution</t>
  </si>
  <si>
    <t>RKSP - Enhanced Contribution</t>
  </si>
  <si>
    <t xml:space="preserve">Western States Pension - withdrawal liability </t>
  </si>
  <si>
    <t xml:space="preserve">O&amp;M Payroll Factor </t>
  </si>
  <si>
    <t>WA Allocated Retirement Benefits</t>
  </si>
  <si>
    <t>System Retirement Benefits</t>
  </si>
  <si>
    <t>O&amp;M Testimony</t>
  </si>
  <si>
    <t xml:space="preserve">RR Model  </t>
  </si>
  <si>
    <t xml:space="preserve">   Total O&amp;M</t>
  </si>
  <si>
    <t xml:space="preserve">   Total Capital</t>
  </si>
  <si>
    <t>Total Base Pay ($000's)</t>
  </si>
  <si>
    <t>WA Payroll Factor (for O&amp;M)</t>
  </si>
  <si>
    <t>Gross Plant Factor (for Capital)</t>
  </si>
  <si>
    <t>Allocation File</t>
  </si>
  <si>
    <t>NW Natural</t>
  </si>
  <si>
    <t>Base Pay and Retirement Benefits - WA 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</si>
</sst>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>
      <alignment vertical="top"/>
    </xf>
  </cellStyleXfs>
  <cellXfs count="28">
    <xf numFmtId="0" fontId="0" fillId="0" borderId="0" xfId="0"/>
    <xf numFmtId="0" fontId="0" fillId="0" borderId="0" xfId="0" applyFill="1"/>
    <xf numFmtId="165" fontId="0" fillId="0" borderId="0" xfId="1" applyNumberFormat="1" applyFont="1" applyFill="1"/>
    <xf numFmtId="0" fontId="4" fillId="0" borderId="0" xfId="0" applyFont="1" applyFill="1"/>
    <xf numFmtId="165" fontId="0" fillId="0" borderId="0" xfId="1" applyNumberFormat="1" applyFont="1"/>
    <xf numFmtId="165" fontId="0" fillId="0" borderId="0" xfId="0" applyNumberFormat="1"/>
    <xf numFmtId="0" fontId="0" fillId="0" borderId="0" xfId="0" applyBorder="1"/>
    <xf numFmtId="165" fontId="0" fillId="0" borderId="0" xfId="1" applyNumberFormat="1" applyFont="1" applyBorder="1"/>
    <xf numFmtId="10" fontId="0" fillId="0" borderId="1" xfId="2" applyNumberFormat="1" applyFont="1" applyBorder="1"/>
    <xf numFmtId="10" fontId="0" fillId="0" borderId="1" xfId="2" applyNumberFormat="1" applyFont="1" applyFill="1" applyBorder="1"/>
    <xf numFmtId="165" fontId="0" fillId="0" borderId="0" xfId="0" applyNumberFormat="1" applyFill="1"/>
    <xf numFmtId="164" fontId="5" fillId="0" borderId="1" xfId="2" applyNumberFormat="1" applyFont="1" applyFill="1" applyBorder="1" applyAlignment="1">
      <alignment vertical="top"/>
    </xf>
    <xf numFmtId="0" fontId="2" fillId="0" borderId="0" xfId="0" applyFont="1" applyFill="1"/>
    <xf numFmtId="0" fontId="2" fillId="0" borderId="0" xfId="0" applyFont="1"/>
    <xf numFmtId="43" fontId="0" fillId="0" borderId="0" xfId="0" applyNumberFormat="1" applyFill="1" applyBorder="1"/>
    <xf numFmtId="165" fontId="0" fillId="0" borderId="2" xfId="0" applyNumberFormat="1" applyFill="1" applyBorder="1"/>
    <xf numFmtId="165" fontId="0" fillId="0" borderId="0" xfId="0" applyNumberFormat="1" applyFill="1" applyBorder="1"/>
    <xf numFmtId="10" fontId="0" fillId="0" borderId="0" xfId="2" applyNumberFormat="1" applyFont="1" applyFill="1" applyBorder="1"/>
    <xf numFmtId="0" fontId="0" fillId="0" borderId="0" xfId="0" applyFill="1" applyBorder="1"/>
    <xf numFmtId="165" fontId="2" fillId="0" borderId="0" xfId="0" applyNumberFormat="1" applyFont="1" applyFill="1"/>
    <xf numFmtId="165" fontId="2" fillId="0" borderId="0" xfId="0" applyNumberFormat="1" applyFont="1"/>
    <xf numFmtId="3" fontId="6" fillId="0" borderId="1" xfId="3" quotePrefix="1" applyFont="1" applyFill="1" applyBorder="1" applyAlignment="1">
      <alignment horizontal="center" vertical="top"/>
    </xf>
    <xf numFmtId="3" fontId="6" fillId="0" borderId="1" xfId="3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</cellXfs>
  <cellStyles count="4">
    <cellStyle name="Comma" xfId="1" builtinId="3"/>
    <cellStyle name="Comma0" xfId="3" xr:uid="{D1D7281F-1E91-4D98-BC8A-ED3673459F96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Regulatory_Affairs\2020%20Washington%20General%20Rate%20Case\Revenue%20Requirement\Allocation%20Factors\UG-20XXXX-NWN-KTW-WP03%2012-18-20%20Allocation%20Fac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15">
          <cell r="D115">
            <v>0.100274</v>
          </cell>
        </row>
        <row r="122">
          <cell r="D122">
            <v>0.11970000000000003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20271-46B8-4469-8504-7470574CAB89}">
  <dimension ref="A1:G26"/>
  <sheetViews>
    <sheetView showGridLines="0" tabSelected="1" zoomScaleNormal="100" workbookViewId="0">
      <selection activeCell="F7" sqref="F7"/>
    </sheetView>
  </sheetViews>
  <sheetFormatPr defaultRowHeight="15" x14ac:dyDescent="0.25"/>
  <cols>
    <col min="1" max="1" width="29.42578125" bestFit="1" customWidth="1"/>
    <col min="2" max="2" width="16.5703125" customWidth="1"/>
    <col min="3" max="3" width="15.85546875" customWidth="1"/>
    <col min="4" max="4" width="21" customWidth="1"/>
    <col min="5" max="5" width="12.140625" bestFit="1" customWidth="1"/>
  </cols>
  <sheetData>
    <row r="1" spans="1:7" x14ac:dyDescent="0.25">
      <c r="A1" s="13" t="s">
        <v>25</v>
      </c>
    </row>
    <row r="2" spans="1:7" x14ac:dyDescent="0.25">
      <c r="A2" s="13" t="s">
        <v>26</v>
      </c>
    </row>
    <row r="5" spans="1:7" ht="15.75" thickBot="1" x14ac:dyDescent="0.3">
      <c r="A5" s="26" t="s">
        <v>21</v>
      </c>
      <c r="B5" s="1"/>
      <c r="C5" s="1"/>
      <c r="D5" s="1"/>
      <c r="E5" s="1"/>
      <c r="F5" s="1"/>
      <c r="G5" s="1"/>
    </row>
    <row r="6" spans="1:7" x14ac:dyDescent="0.25">
      <c r="A6" s="1"/>
      <c r="B6" s="21" t="s">
        <v>3</v>
      </c>
      <c r="C6" s="22" t="s">
        <v>1</v>
      </c>
      <c r="D6" s="22" t="s">
        <v>2</v>
      </c>
      <c r="E6" s="25" t="s">
        <v>5</v>
      </c>
      <c r="F6" s="3" t="s">
        <v>9</v>
      </c>
      <c r="G6" s="1"/>
    </row>
    <row r="7" spans="1:7" x14ac:dyDescent="0.25">
      <c r="A7" s="1" t="s">
        <v>4</v>
      </c>
      <c r="B7" s="2">
        <v>4024</v>
      </c>
      <c r="C7" s="2">
        <v>56809</v>
      </c>
      <c r="D7" s="2">
        <v>46650</v>
      </c>
      <c r="E7" s="2">
        <f>SUM(B7:D7)</f>
        <v>107483</v>
      </c>
      <c r="F7" s="1"/>
      <c r="G7" s="1"/>
    </row>
    <row r="8" spans="1:7" x14ac:dyDescent="0.25">
      <c r="A8" s="1" t="s">
        <v>6</v>
      </c>
      <c r="B8" s="11">
        <v>0.69</v>
      </c>
      <c r="C8" s="11">
        <v>0.623</v>
      </c>
      <c r="D8" s="11">
        <v>0.57199999999999995</v>
      </c>
      <c r="E8" s="1"/>
      <c r="F8" s="1" t="s">
        <v>0</v>
      </c>
      <c r="G8" s="1"/>
    </row>
    <row r="9" spans="1:7" x14ac:dyDescent="0.25">
      <c r="A9" s="1" t="s">
        <v>19</v>
      </c>
      <c r="B9" s="15">
        <f>B7*B8</f>
        <v>2776.56</v>
      </c>
      <c r="C9" s="15">
        <f t="shared" ref="C9:D9" si="0">C7*C8</f>
        <v>35392.006999999998</v>
      </c>
      <c r="D9" s="15">
        <f t="shared" si="0"/>
        <v>26683.8</v>
      </c>
      <c r="E9" s="1"/>
      <c r="F9" s="1"/>
      <c r="G9" s="1"/>
    </row>
    <row r="10" spans="1:7" x14ac:dyDescent="0.25">
      <c r="A10" s="1" t="s">
        <v>20</v>
      </c>
      <c r="B10" s="16">
        <f>B7-B9</f>
        <v>1247.44</v>
      </c>
      <c r="C10" s="16">
        <f t="shared" ref="C10:D10" si="1">C7-C9</f>
        <v>21416.993000000002</v>
      </c>
      <c r="D10" s="16">
        <f t="shared" si="1"/>
        <v>19966.2</v>
      </c>
      <c r="E10" s="1"/>
      <c r="F10" s="1"/>
      <c r="G10" s="1"/>
    </row>
    <row r="11" spans="1:7" x14ac:dyDescent="0.25">
      <c r="A11" s="1"/>
      <c r="B11" s="14"/>
      <c r="C11" s="14"/>
      <c r="D11" s="14"/>
      <c r="E11" s="1"/>
      <c r="F11" s="1"/>
      <c r="G11" s="1"/>
    </row>
    <row r="12" spans="1:7" x14ac:dyDescent="0.25">
      <c r="A12" s="1" t="s">
        <v>22</v>
      </c>
      <c r="B12" s="17">
        <f>'[1]Primary and Summary'!$D$115</f>
        <v>0.100274</v>
      </c>
      <c r="C12" s="17">
        <f>'[1]Primary and Summary'!$D$115</f>
        <v>0.100274</v>
      </c>
      <c r="D12" s="17">
        <f>'[1]Primary and Summary'!$D$115</f>
        <v>0.100274</v>
      </c>
      <c r="E12" s="1"/>
      <c r="F12" s="1" t="s">
        <v>24</v>
      </c>
      <c r="G12" s="1"/>
    </row>
    <row r="13" spans="1:7" x14ac:dyDescent="0.25">
      <c r="A13" s="1" t="s">
        <v>23</v>
      </c>
      <c r="B13" s="9">
        <f>'[1]Primary and Summary'!$D$122</f>
        <v>0.11970000000000003</v>
      </c>
      <c r="C13" s="9">
        <f>'[1]Primary and Summary'!$D$122</f>
        <v>0.11970000000000003</v>
      </c>
      <c r="D13" s="9">
        <f>'[1]Primary and Summary'!$D$122</f>
        <v>0.11970000000000003</v>
      </c>
      <c r="E13" s="1"/>
      <c r="F13" s="1" t="s">
        <v>24</v>
      </c>
      <c r="G13" s="1"/>
    </row>
    <row r="14" spans="1:7" x14ac:dyDescent="0.25">
      <c r="A14" s="12" t="s">
        <v>8</v>
      </c>
      <c r="B14" s="19">
        <f>B9*B12+B10*B13</f>
        <v>427.73534544000006</v>
      </c>
      <c r="C14" s="19">
        <f t="shared" ref="C14:D14" si="2">C9*C12+C10*C13</f>
        <v>6112.5121720180014</v>
      </c>
      <c r="D14" s="19">
        <f t="shared" si="2"/>
        <v>5065.6455012000006</v>
      </c>
      <c r="E14" s="10">
        <f>SUM(B14:D14)</f>
        <v>11605.893018658002</v>
      </c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7" spans="1:6" ht="15.75" thickBot="1" x14ac:dyDescent="0.3">
      <c r="A17" s="27" t="s">
        <v>10</v>
      </c>
    </row>
    <row r="18" spans="1:6" ht="45" x14ac:dyDescent="0.25">
      <c r="B18" s="23" t="s">
        <v>11</v>
      </c>
      <c r="C18" s="23" t="s">
        <v>12</v>
      </c>
      <c r="D18" s="23" t="s">
        <v>13</v>
      </c>
      <c r="E18" s="24" t="s">
        <v>5</v>
      </c>
    </row>
    <row r="19" spans="1:6" x14ac:dyDescent="0.25">
      <c r="A19" t="s">
        <v>16</v>
      </c>
      <c r="B19" s="4">
        <v>4851895</v>
      </c>
      <c r="C19" s="4">
        <v>3047849</v>
      </c>
      <c r="D19" s="7">
        <v>585000</v>
      </c>
      <c r="E19" s="5">
        <f>SUM(B19:D19)</f>
        <v>8484744</v>
      </c>
      <c r="F19" t="s">
        <v>17</v>
      </c>
    </row>
    <row r="20" spans="1:6" x14ac:dyDescent="0.25">
      <c r="A20" s="6" t="s">
        <v>14</v>
      </c>
      <c r="B20" s="8">
        <v>0.6013060692448543</v>
      </c>
      <c r="C20" s="8">
        <v>0.6013060692448543</v>
      </c>
      <c r="D20" s="8">
        <v>0.6013060692448543</v>
      </c>
      <c r="F20" s="1" t="s">
        <v>18</v>
      </c>
    </row>
    <row r="21" spans="1:6" x14ac:dyDescent="0.25">
      <c r="A21" s="18" t="s">
        <v>19</v>
      </c>
      <c r="B21" s="7">
        <f>B19*B20</f>
        <v>2917473.9108387623</v>
      </c>
      <c r="C21" s="7">
        <f t="shared" ref="C21:D21" si="3">C19*C20</f>
        <v>1832690.10184186</v>
      </c>
      <c r="D21" s="7">
        <f t="shared" si="3"/>
        <v>351764.05050823977</v>
      </c>
    </row>
    <row r="22" spans="1:6" x14ac:dyDescent="0.25">
      <c r="A22" s="1" t="s">
        <v>20</v>
      </c>
      <c r="B22" s="16">
        <f>B19-B21</f>
        <v>1934421.0891612377</v>
      </c>
      <c r="C22" s="16">
        <f t="shared" ref="C22" si="4">C19-C21</f>
        <v>1215158.89815814</v>
      </c>
      <c r="D22" s="16">
        <f t="shared" ref="D22" si="5">D19-D21</f>
        <v>233235.94949176023</v>
      </c>
    </row>
    <row r="23" spans="1:6" x14ac:dyDescent="0.25">
      <c r="A23" s="6"/>
      <c r="B23" s="7"/>
      <c r="C23" s="7"/>
      <c r="D23" s="7"/>
    </row>
    <row r="24" spans="1:6" x14ac:dyDescent="0.25">
      <c r="A24" s="1" t="s">
        <v>7</v>
      </c>
      <c r="B24" s="17">
        <v>0.10025799999999996</v>
      </c>
      <c r="C24" s="17">
        <v>0.10025799999999996</v>
      </c>
      <c r="D24" s="17">
        <v>0.10025799999999996</v>
      </c>
      <c r="F24" s="1" t="s">
        <v>24</v>
      </c>
    </row>
    <row r="25" spans="1:6" x14ac:dyDescent="0.25">
      <c r="A25" s="1" t="s">
        <v>23</v>
      </c>
      <c r="B25" s="9">
        <f>'[1]Primary and Summary'!$D$122</f>
        <v>0.11970000000000003</v>
      </c>
      <c r="C25" s="9">
        <f>'[1]Primary and Summary'!$D$122</f>
        <v>0.11970000000000003</v>
      </c>
      <c r="D25" s="9">
        <f>'[1]Primary and Summary'!$D$122</f>
        <v>0.11970000000000003</v>
      </c>
      <c r="F25" s="1" t="s">
        <v>24</v>
      </c>
    </row>
    <row r="26" spans="1:6" x14ac:dyDescent="0.25">
      <c r="A26" s="13" t="s">
        <v>15</v>
      </c>
      <c r="B26" s="20">
        <f>B21*B24+B22*B25</f>
        <v>524050.30372547277</v>
      </c>
      <c r="C26" s="20">
        <f t="shared" ref="C26:D26" si="6">C21*C24+C22*C25</f>
        <v>329196.36433999054</v>
      </c>
      <c r="D26" s="20">
        <f t="shared" si="6"/>
        <v>63185.503330018793</v>
      </c>
      <c r="E26" s="5">
        <f>SUM(B26:D26)</f>
        <v>916432.17139548215</v>
      </c>
    </row>
  </sheetData>
  <pageMargins left="0.7" right="0.7" top="0.75" bottom="0.75" header="0.3" footer="0.3"/>
  <pageSetup orientation="portrait" r:id="rId1"/>
  <headerFooter>
    <oddHeader>&amp;RExh. MBR-1T  Rogers WP1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49AEAFC-743A-47F6-84B2-9EC9C5D5A334}"/>
</file>

<file path=customXml/itemProps2.xml><?xml version="1.0" encoding="utf-8"?>
<ds:datastoreItem xmlns:ds="http://schemas.openxmlformats.org/officeDocument/2006/customXml" ds:itemID="{D4B3FC64-74B3-4D68-BA72-A0843E2F926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6EAB82C-7034-4D5F-82A1-55B6B7525F2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B816644-687F-429E-888C-E9C9F7F26B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Bourdo, Lora</dc:creator>
  <cp:lastModifiedBy>Lee-Pella, Erica N.</cp:lastModifiedBy>
  <dcterms:created xsi:type="dcterms:W3CDTF">2020-12-03T23:52:18Z</dcterms:created>
  <dcterms:modified xsi:type="dcterms:W3CDTF">2020-12-10T00:37:23Z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