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DavidParcell\AppData\Local\Microsoft\Windows\INetCache\Content.Outlook\BPRIP8D1\"/>
    </mc:Choice>
  </mc:AlternateContent>
  <xr:revisionPtr revIDLastSave="0" documentId="13_ncr:1_{450FCF88-AD94-44D4-A4F5-22FADE4DF22A}" xr6:coauthVersionLast="45" xr6:coauthVersionMax="45" xr10:uidLastSave="{00000000-0000-0000-0000-000000000000}"/>
  <bookViews>
    <workbookView xWindow="-120" yWindow="-120" windowWidth="29040" windowHeight="15840" tabRatio="599" firstSheet="13" activeTab="21" xr2:uid="{00000000-000D-0000-FFFF-FFFF00000000}"/>
  </bookViews>
  <sheets>
    <sheet name="DCP-3" sheetId="97" r:id="rId1"/>
    <sheet name="DCP-4, P 1" sheetId="80" r:id="rId2"/>
    <sheet name="DCP-4, P 2" sheetId="82" r:id="rId3"/>
    <sheet name="DCP-4, P 3" sheetId="84" r:id="rId4"/>
    <sheet name="DCP-5" sheetId="98" r:id="rId5"/>
    <sheet name="DCP-6, P 1" sheetId="73" r:id="rId6"/>
    <sheet name="DCP-6, P 2 " sheetId="90" r:id="rId7"/>
    <sheet name="DCP-7" sheetId="100" r:id="rId8"/>
    <sheet name="DCP-8" sheetId="75" r:id="rId9"/>
    <sheet name="DCP-9, P 1" sheetId="12" r:id="rId10"/>
    <sheet name="DCP-9, P 2" sheetId="13" r:id="rId11"/>
    <sheet name="DCP-9, P 3" sheetId="14" r:id="rId12"/>
    <sheet name="DCP-9, p 4" sheetId="114" r:id="rId13"/>
    <sheet name="DCP-9, P 5" sheetId="16" r:id="rId14"/>
    <sheet name="DCP-10" sheetId="55" r:id="rId15"/>
    <sheet name="DCP-11" sheetId="39" r:id="rId16"/>
    <sheet name="DCP-12, P 1" sheetId="19" r:id="rId17"/>
    <sheet name="DCP-12, P 2" sheetId="20" r:id="rId18"/>
    <sheet name="DCP-13" sheetId="56" r:id="rId19"/>
    <sheet name="DCP-14, P 1" sheetId="23" r:id="rId20"/>
    <sheet name="DCP-14, P 2" sheetId="25" r:id="rId21"/>
    <sheet name="DCP-15, P 1" sheetId="115" r:id="rId22"/>
    <sheet name="DCP-15 P 2" sheetId="116" r:id="rId23"/>
    <sheet name="Sheet5" sheetId="113" r:id="rId24"/>
  </sheets>
  <externalReferences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</externalReferences>
  <definedNames>
    <definedName name="\22" localSheetId="22">'[1]Jun 99'!#REF!</definedName>
    <definedName name="\22" localSheetId="21">'[1]Jun 99'!#REF!</definedName>
    <definedName name="\22" localSheetId="0">'[1]Jun 99'!#REF!</definedName>
    <definedName name="\22" localSheetId="4">'[1]Jun 99'!#REF!</definedName>
    <definedName name="\22">'[1]Jun 99'!#REF!</definedName>
    <definedName name="\A" localSheetId="0">'[1]Jun 99'!#REF!</definedName>
    <definedName name="\A" localSheetId="1">'[1]Jun 99'!#REF!</definedName>
    <definedName name="\A" localSheetId="2">'[1]Jun 99'!#REF!</definedName>
    <definedName name="\A" localSheetId="3">'[1]Jun 99'!#REF!</definedName>
    <definedName name="\A" localSheetId="4">'[1]Jun 99'!#REF!</definedName>
    <definedName name="\A" localSheetId="6">'[1]Jun 99'!#REF!</definedName>
    <definedName name="\A">'[1]Jun 99'!#REF!</definedName>
    <definedName name="\P" localSheetId="14">#REF!</definedName>
    <definedName name="\P" localSheetId="0">#REF!</definedName>
    <definedName name="\P" localSheetId="1">'DCP-4, P 1'!#REF!</definedName>
    <definedName name="\P" localSheetId="2">#REF!</definedName>
    <definedName name="\P" localSheetId="3">#REF!</definedName>
    <definedName name="\P" localSheetId="4">#REF!</definedName>
    <definedName name="\P" localSheetId="5">#REF!</definedName>
    <definedName name="\P">#REF!</definedName>
    <definedName name="\Q" localSheetId="14">#REF!</definedName>
    <definedName name="\Q" localSheetId="0">#REF!</definedName>
    <definedName name="\Q" localSheetId="1">'DCP-4, P 1'!#REF!</definedName>
    <definedName name="\Q" localSheetId="2">#REF!</definedName>
    <definedName name="\Q" localSheetId="3">#REF!</definedName>
    <definedName name="\Q" localSheetId="4">#REF!</definedName>
    <definedName name="\Q" localSheetId="5">#REF!</definedName>
    <definedName name="\Q">#REF!</definedName>
    <definedName name="\R" localSheetId="14">#REF!</definedName>
    <definedName name="\R" localSheetId="0">#REF!</definedName>
    <definedName name="\R" localSheetId="1">'DCP-4, P 1'!#REF!</definedName>
    <definedName name="\R" localSheetId="2">#REF!</definedName>
    <definedName name="\R" localSheetId="3">#REF!</definedName>
    <definedName name="\R" localSheetId="4">#REF!</definedName>
    <definedName name="\R" localSheetId="5">#REF!</definedName>
    <definedName name="\R">#REF!</definedName>
    <definedName name="\S" localSheetId="14">#REF!</definedName>
    <definedName name="\S" localSheetId="0">#REF!</definedName>
    <definedName name="\S" localSheetId="1">'DCP-4, P 1'!#REF!</definedName>
    <definedName name="\S" localSheetId="2">#REF!</definedName>
    <definedName name="\S" localSheetId="3">#REF!</definedName>
    <definedName name="\S" localSheetId="4">#REF!</definedName>
    <definedName name="\S" localSheetId="5">#REF!</definedName>
    <definedName name="\S">#REF!</definedName>
    <definedName name="\T" localSheetId="14">#REF!</definedName>
    <definedName name="\T" localSheetId="0">#REF!</definedName>
    <definedName name="\T" localSheetId="1">'DCP-4, P 1'!#REF!</definedName>
    <definedName name="\T" localSheetId="2">#REF!</definedName>
    <definedName name="\T" localSheetId="3">#REF!</definedName>
    <definedName name="\T" localSheetId="4">#REF!</definedName>
    <definedName name="\T" localSheetId="5">#REF!</definedName>
    <definedName name="\T">#REF!</definedName>
    <definedName name="\U" localSheetId="14">#REF!</definedName>
    <definedName name="\U" localSheetId="0">#REF!</definedName>
    <definedName name="\U" localSheetId="1">'DCP-4, P 1'!#REF!</definedName>
    <definedName name="\U" localSheetId="2">#REF!</definedName>
    <definedName name="\U" localSheetId="3">#REF!</definedName>
    <definedName name="\U" localSheetId="4">#REF!</definedName>
    <definedName name="\U" localSheetId="5">#REF!</definedName>
    <definedName name="\U">#REF!</definedName>
    <definedName name="__Div02">'[2]Alloc factors'!$D$12</definedName>
    <definedName name="__div10" localSheetId="0">'[3]WP 1-2'!#REF!</definedName>
    <definedName name="__div10" localSheetId="1">'[3]WP 1-2'!#REF!</definedName>
    <definedName name="__div10" localSheetId="2">'[3]WP 1-2'!#REF!</definedName>
    <definedName name="__div10" localSheetId="3">'[3]WP 1-2'!#REF!</definedName>
    <definedName name="__div10" localSheetId="4">'[3]WP 1-2'!#REF!</definedName>
    <definedName name="__div10" localSheetId="6">'[3]WP 1-2'!#REF!</definedName>
    <definedName name="__div10">'[3]WP 1-2'!#REF!</definedName>
    <definedName name="__DIV12">'[4]Alloc factors'!$D$13</definedName>
    <definedName name="__div21" localSheetId="0">'[3]WP 1-2'!#REF!</definedName>
    <definedName name="__div21" localSheetId="1">'[3]WP 1-2'!#REF!</definedName>
    <definedName name="__div21" localSheetId="2">'[3]WP 1-2'!#REF!</definedName>
    <definedName name="__div21" localSheetId="3">'[3]WP 1-2'!#REF!</definedName>
    <definedName name="__div21" localSheetId="4">'[3]WP 1-2'!#REF!</definedName>
    <definedName name="__div21" localSheetId="6">'[3]WP 1-2'!#REF!</definedName>
    <definedName name="__div21">'[3]WP 1-2'!#REF!</definedName>
    <definedName name="__EXH1" localSheetId="0">#REF!</definedName>
    <definedName name="__EXH1" localSheetId="1">#REF!</definedName>
    <definedName name="__EXH1" localSheetId="2">#REF!</definedName>
    <definedName name="__EXH1" localSheetId="3">#REF!</definedName>
    <definedName name="__EXH1" localSheetId="4">#REF!</definedName>
    <definedName name="__EXH1" localSheetId="6">#REF!</definedName>
    <definedName name="__EXH1">#REF!</definedName>
    <definedName name="__EXH6" localSheetId="0">#REF!</definedName>
    <definedName name="__EXH6" localSheetId="1">#REF!</definedName>
    <definedName name="__EXH6" localSheetId="2">#REF!</definedName>
    <definedName name="__EXH6" localSheetId="3">#REF!</definedName>
    <definedName name="__EXH6" localSheetId="4">#REF!</definedName>
    <definedName name="__EXH6" localSheetId="6">#REF!</definedName>
    <definedName name="__EXH6">#REF!</definedName>
    <definedName name="__swe80">[5]Input!$E$29</definedName>
    <definedName name="__ucg80">[5]Input!$E$31</definedName>
    <definedName name="_Div02">'[2]Alloc factors'!$D$12</definedName>
    <definedName name="_div10" localSheetId="22">'[3]WP 1-2'!#REF!</definedName>
    <definedName name="_div10" localSheetId="21">'[3]WP 1-2'!#REF!</definedName>
    <definedName name="_div10" localSheetId="1">'[3]WP 1-2'!#REF!</definedName>
    <definedName name="_div10" localSheetId="2">'[3]WP 1-2'!#REF!</definedName>
    <definedName name="_div10" localSheetId="3">'[3]WP 1-2'!#REF!</definedName>
    <definedName name="_div10">'[3]WP 1-2'!#REF!</definedName>
    <definedName name="_DIV12">'[4]Alloc factors'!$D$13</definedName>
    <definedName name="_div21" localSheetId="22">'[3]WP 1-2'!#REF!</definedName>
    <definedName name="_div21" localSheetId="21">'[3]WP 1-2'!#REF!</definedName>
    <definedName name="_div21" localSheetId="1">'[3]WP 1-2'!#REF!</definedName>
    <definedName name="_div21" localSheetId="2">'[3]WP 1-2'!#REF!</definedName>
    <definedName name="_div21" localSheetId="3">'[3]WP 1-2'!#REF!</definedName>
    <definedName name="_div21">'[3]WP 1-2'!#REF!</definedName>
    <definedName name="_EXH1" localSheetId="0">#REF!</definedName>
    <definedName name="_EXH1" localSheetId="1">#REF!</definedName>
    <definedName name="_EXH1" localSheetId="2">#REF!</definedName>
    <definedName name="_EXH1" localSheetId="3">#REF!</definedName>
    <definedName name="_EXH1">#REF!</definedName>
    <definedName name="_EXH6" localSheetId="0">#REF!</definedName>
    <definedName name="_EXH6" localSheetId="1">#REF!</definedName>
    <definedName name="_EXH6" localSheetId="2">#REF!</definedName>
    <definedName name="_EXH6" localSheetId="3">#REF!</definedName>
    <definedName name="_EXH6">#REF!</definedName>
    <definedName name="_Key1" localSheetId="0" hidden="1">#REF!</definedName>
    <definedName name="_Key1" localSheetId="1" hidden="1">#REF!</definedName>
    <definedName name="_Key1" localSheetId="2" hidden="1">#REF!</definedName>
    <definedName name="_Key1" localSheetId="3" hidden="1">#REF!</definedName>
    <definedName name="_Key1" hidden="1">#REF!</definedName>
    <definedName name="_Key2" hidden="1">#REF!</definedName>
    <definedName name="_Order1" hidden="1">255</definedName>
    <definedName name="_Order2" hidden="1">255</definedName>
    <definedName name="_Regression_Out" hidden="1">#REF!</definedName>
    <definedName name="_Regression_X" hidden="1">#REF!</definedName>
    <definedName name="_Regression_Y" hidden="1">#REF!</definedName>
    <definedName name="_Sort" localSheetId="0" hidden="1">#REF!</definedName>
    <definedName name="_Sort" localSheetId="1" hidden="1">#REF!</definedName>
    <definedName name="_Sort" localSheetId="2" hidden="1">#REF!</definedName>
    <definedName name="_Sort" localSheetId="3" hidden="1">#REF!</definedName>
    <definedName name="_Sort" hidden="1">#REF!</definedName>
    <definedName name="_swe80">[5]Input!$E$29</definedName>
    <definedName name="_ucg80">[5]Input!$E$31</definedName>
    <definedName name="a" localSheetId="22">#REF!</definedName>
    <definedName name="a" localSheetId="21">#REF!</definedName>
    <definedName name="a">#REF!</definedName>
    <definedName name="AAA" localSheetId="14">#REF!</definedName>
    <definedName name="AAA" localSheetId="0">#REF!</definedName>
    <definedName name="AAA" localSheetId="1">'DCP-4, P 1'!$A$5:$J$77</definedName>
    <definedName name="AAA" localSheetId="2">#REF!</definedName>
    <definedName name="AAA" localSheetId="3">#REF!</definedName>
    <definedName name="AAA" localSheetId="4">#REF!</definedName>
    <definedName name="AAA" localSheetId="5">#REF!</definedName>
    <definedName name="AAA">#REF!</definedName>
    <definedName name="atmos" localSheetId="0">#REF!</definedName>
    <definedName name="atmos" localSheetId="1">#REF!</definedName>
    <definedName name="atmos" localSheetId="2">#REF!</definedName>
    <definedName name="atmos" localSheetId="3">#REF!</definedName>
    <definedName name="atmos">#REF!</definedName>
    <definedName name="AVG_RESIDUAL_PROFORMA">'[6]DATA INPUT'!$D$43</definedName>
    <definedName name="BaaUBondYldFY06">[7]MonthlyYields!$G$7:$G$18</definedName>
    <definedName name="BaaUBondYldFY07">[7]MonthlyYields!$G$19:$G$30</definedName>
    <definedName name="BaaUBondYldFY08">[7]MonthlyYields!$G$31:$G$42</definedName>
    <definedName name="BaaUBondYldFY09">[7]MonthlyYields!$G$43:$G$54</definedName>
    <definedName name="BaaUBondYldFY10">[7]MonthlyYields!$G$55:$G$66</definedName>
    <definedName name="BaaUBondYldFY11">[7]MonthlyYields!$G$67:$G$78</definedName>
    <definedName name="BaaUBondYldFY12">[7]MonthlyYields!$G$79:$G$90</definedName>
    <definedName name="BaaUBondYldFY13">[7]MonthlyYields!$G$91:$G$102</definedName>
    <definedName name="BaaUBondYldFY14">[7]MonthlyYields!$G$103:$G$114</definedName>
    <definedName name="BBB" localSheetId="14">#REF!</definedName>
    <definedName name="BBB" localSheetId="0">#REF!</definedName>
    <definedName name="BBB" localSheetId="1">#REF!</definedName>
    <definedName name="BBB" localSheetId="2">'DCP-4, P 2'!$A$3:$O$83</definedName>
    <definedName name="BBB" localSheetId="3">#REF!</definedName>
    <definedName name="BBB" localSheetId="4">#REF!</definedName>
    <definedName name="BBB" localSheetId="5">#REF!</definedName>
    <definedName name="BBB" localSheetId="6">#REF!</definedName>
    <definedName name="BBB">#REF!</definedName>
    <definedName name="BUSUNIT">'[8]Input '!$C$9</definedName>
    <definedName name="BUTLER" localSheetId="0">#REF!</definedName>
    <definedName name="BUTLER" localSheetId="1">#REF!</definedName>
    <definedName name="BUTLER" localSheetId="2">#REF!</definedName>
    <definedName name="BUTLER" localSheetId="3">#REF!</definedName>
    <definedName name="BUTLER">#REF!</definedName>
    <definedName name="C_" localSheetId="22">'[4]Schedule 4 O&amp;M'!#REF!</definedName>
    <definedName name="C_" localSheetId="21">'[4]Schedule 4 O&amp;M'!#REF!</definedName>
    <definedName name="C_" localSheetId="1">'[4]Schedule 4 O&amp;M'!#REF!</definedName>
    <definedName name="C_" localSheetId="2">'[4]Schedule 4 O&amp;M'!#REF!</definedName>
    <definedName name="C_" localSheetId="3">'[4]Schedule 4 O&amp;M'!#REF!</definedName>
    <definedName name="C_">'[4]Schedule 4 O&amp;M'!#REF!</definedName>
    <definedName name="capitalization">#REF!</definedName>
    <definedName name="CC" localSheetId="0">#REF!</definedName>
    <definedName name="CC" localSheetId="1">#REF!</definedName>
    <definedName name="CC" localSheetId="2">#REF!</definedName>
    <definedName name="CC" localSheetId="3">#REF!</definedName>
    <definedName name="CC" localSheetId="4">#REF!</definedName>
    <definedName name="CC" localSheetId="5">#REF!</definedName>
    <definedName name="CC">#REF!</definedName>
    <definedName name="CCC" localSheetId="14">#REF!</definedName>
    <definedName name="CCC" localSheetId="22">#REF!</definedName>
    <definedName name="CCC" localSheetId="21">#REF!</definedName>
    <definedName name="CCC" localSheetId="0">#REF!</definedName>
    <definedName name="CCC" localSheetId="1">#REF!</definedName>
    <definedName name="CCC" localSheetId="2">#REF!</definedName>
    <definedName name="CCC" localSheetId="3">'DCP-4, P 3'!$A$4:$E$78</definedName>
    <definedName name="CCC" localSheetId="4">#REF!</definedName>
    <definedName name="CCC" localSheetId="5">#REF!</definedName>
    <definedName name="CCC">#REF!</definedName>
    <definedName name="Central_Only" localSheetId="22">'[4]Alloc factors'!#REF!</definedName>
    <definedName name="Central_Only" localSheetId="21">'[4]Alloc factors'!#REF!</definedName>
    <definedName name="Central_Only" localSheetId="1">'[4]Alloc factors'!#REF!</definedName>
    <definedName name="Central_Only" localSheetId="2">'[4]Alloc factors'!#REF!</definedName>
    <definedName name="Central_Only" localSheetId="3">'[4]Alloc factors'!#REF!</definedName>
    <definedName name="Central_Only">'[4]Alloc factors'!#REF!</definedName>
    <definedName name="company" localSheetId="0">'[9]Company Groups'!#REF!</definedName>
    <definedName name="company" localSheetId="1">'[10]Company Groups'!#REF!</definedName>
    <definedName name="company" localSheetId="2">'[10]Company Groups'!#REF!</definedName>
    <definedName name="company" localSheetId="3">'[10]Company Groups'!#REF!</definedName>
    <definedName name="company" localSheetId="4">'[10]Company Groups'!#REF!</definedName>
    <definedName name="company" localSheetId="6">'[9]Company Groups'!#REF!</definedName>
    <definedName name="company">'[10]Company Groups'!#REF!</definedName>
    <definedName name="Cortez" localSheetId="1">'[4]Alloc factors'!#REF!</definedName>
    <definedName name="Cortez" localSheetId="2">'[4]Alloc factors'!#REF!</definedName>
    <definedName name="Cortez" localSheetId="3">'[4]Alloc factors'!#REF!</definedName>
    <definedName name="Cortez">'[4]Alloc factors'!#REF!</definedName>
    <definedName name="csDesignMode">1</definedName>
    <definedName name="customerinput" localSheetId="0">#REF!</definedName>
    <definedName name="customerinput" localSheetId="1">#REF!</definedName>
    <definedName name="customerinput" localSheetId="2">#REF!</definedName>
    <definedName name="customerinput" localSheetId="3">#REF!</definedName>
    <definedName name="customerinput">#REF!</definedName>
    <definedName name="DATA">#N/A</definedName>
    <definedName name="dataset" localSheetId="0">#REF!</definedName>
    <definedName name="dataset" localSheetId="1">#REF!</definedName>
    <definedName name="dataset" localSheetId="2">#REF!</definedName>
    <definedName name="dataset" localSheetId="3">#REF!</definedName>
    <definedName name="dataset" localSheetId="4">#REF!</definedName>
    <definedName name="dataset">#REF!</definedName>
    <definedName name="date" localSheetId="0">#REF!</definedName>
    <definedName name="date" localSheetId="1">#REF!</definedName>
    <definedName name="date" localSheetId="2">#REF!</definedName>
    <definedName name="date" localSheetId="3">#REF!</definedName>
    <definedName name="date">#REF!</definedName>
    <definedName name="DDD" localSheetId="0">#REF!</definedName>
    <definedName name="DDD" localSheetId="1">#REF!</definedName>
    <definedName name="DDD" localSheetId="2">#REF!</definedName>
    <definedName name="DDD" localSheetId="3">#REF!</definedName>
    <definedName name="DDD" localSheetId="4">#REF!</definedName>
    <definedName name="DDD">#REF!</definedName>
    <definedName name="DEPRECIATION" localSheetId="22">'[1]Jun 99'!#REF!</definedName>
    <definedName name="DEPRECIATION" localSheetId="21">'[1]Jun 99'!#REF!</definedName>
    <definedName name="DEPRECIATION" localSheetId="1">'[1]Jun 99'!#REF!</definedName>
    <definedName name="DEPRECIATION" localSheetId="2">'[1]Jun 99'!#REF!</definedName>
    <definedName name="DEPRECIATION" localSheetId="3">'[1]Jun 99'!#REF!</definedName>
    <definedName name="DEPRECIATION">'[1]Jun 99'!#REF!</definedName>
    <definedName name="DJInd" localSheetId="0">#REF!</definedName>
    <definedName name="DJInd" localSheetId="1">#REF!</definedName>
    <definedName name="DJInd" localSheetId="2">#REF!</definedName>
    <definedName name="DJInd" localSheetId="3">#REF!</definedName>
    <definedName name="DJInd">#REF!</definedName>
    <definedName name="DJUtil" localSheetId="0">#REF!</definedName>
    <definedName name="DJUtil" localSheetId="1">#REF!</definedName>
    <definedName name="DJUtil" localSheetId="2">#REF!</definedName>
    <definedName name="DJUtil" localSheetId="3">#REF!</definedName>
    <definedName name="DJUtil">#REF!</definedName>
    <definedName name="Durango" localSheetId="22">'[4]Alloc factors'!#REF!</definedName>
    <definedName name="Durango" localSheetId="21">'[4]Alloc factors'!#REF!</definedName>
    <definedName name="Durango" localSheetId="1">'[4]Alloc factors'!#REF!</definedName>
    <definedName name="Durango" localSheetId="2">'[4]Alloc factors'!#REF!</definedName>
    <definedName name="Durango" localSheetId="3">'[4]Alloc factors'!#REF!</definedName>
    <definedName name="Durango">'[4]Alloc factors'!#REF!</definedName>
    <definedName name="EEE" localSheetId="0">#REF!</definedName>
    <definedName name="EEE" localSheetId="1">#REF!</definedName>
    <definedName name="EEE" localSheetId="2">#REF!</definedName>
    <definedName name="EEE" localSheetId="3">#REF!</definedName>
    <definedName name="EEE" localSheetId="4">#REF!</definedName>
    <definedName name="EEE" localSheetId="5">#REF!</definedName>
    <definedName name="EEE">#REF!</definedName>
    <definedName name="EV__LASTREFTIME__" hidden="1">39198.5712152778</definedName>
    <definedName name="EXH1A" localSheetId="0">#REF!</definedName>
    <definedName name="EXH1A" localSheetId="1">#REF!</definedName>
    <definedName name="EXH1A" localSheetId="2">#REF!</definedName>
    <definedName name="EXH1A" localSheetId="3">#REF!</definedName>
    <definedName name="EXH1A">#REF!</definedName>
    <definedName name="FFF" localSheetId="0">#REF!</definedName>
    <definedName name="FFF" localSheetId="1">#REF!</definedName>
    <definedName name="FFF" localSheetId="2">#REF!</definedName>
    <definedName name="FFF" localSheetId="3">#REF!</definedName>
    <definedName name="FFF" localSheetId="4">#REF!</definedName>
    <definedName name="FFF" localSheetId="5">#REF!</definedName>
    <definedName name="FFF">#REF!</definedName>
    <definedName name="Fremont" localSheetId="22">'[4]Alloc factors'!#REF!</definedName>
    <definedName name="Fremont" localSheetId="21">'[4]Alloc factors'!#REF!</definedName>
    <definedName name="Fremont" localSheetId="1">'[4]Alloc factors'!#REF!</definedName>
    <definedName name="Fremont" localSheetId="2">'[4]Alloc factors'!#REF!</definedName>
    <definedName name="Fremont" localSheetId="3">'[4]Alloc factors'!#REF!</definedName>
    <definedName name="Fremont">'[4]Alloc factors'!#REF!</definedName>
    <definedName name="GGG" localSheetId="0">#REF!</definedName>
    <definedName name="GGG" localSheetId="1">#REF!</definedName>
    <definedName name="GGG" localSheetId="2">#REF!</definedName>
    <definedName name="GGG" localSheetId="3">#REF!</definedName>
    <definedName name="GGG" localSheetId="4">#REF!</definedName>
    <definedName name="GGG" localSheetId="5">#REF!</definedName>
    <definedName name="GGG">#REF!</definedName>
    <definedName name="GOEXP" localSheetId="22">'[8]Input '!#REF!</definedName>
    <definedName name="GOEXP" localSheetId="21">'[8]Input '!#REF!</definedName>
    <definedName name="GOEXP" localSheetId="1">'[8]Input '!#REF!</definedName>
    <definedName name="GOEXP" localSheetId="2">'[8]Input '!#REF!</definedName>
    <definedName name="GOEXP" localSheetId="3">'[8]Input '!#REF!</definedName>
    <definedName name="GOEXP">'[8]Input '!#REF!</definedName>
    <definedName name="GOEXP_PROFORMA">'[6]DATA INPUT'!$D$53</definedName>
    <definedName name="GOPLANT" localSheetId="22">'[8]Input '!#REF!</definedName>
    <definedName name="GOPLANT" localSheetId="21">'[8]Input '!#REF!</definedName>
    <definedName name="GOPLANT" localSheetId="1">'[8]Input '!#REF!</definedName>
    <definedName name="GOPLANT" localSheetId="2">'[8]Input '!#REF!</definedName>
    <definedName name="GOPLANT" localSheetId="3">'[8]Input '!#REF!</definedName>
    <definedName name="GOPLANT">'[8]Input '!#REF!</definedName>
    <definedName name="GOPLANT_PROFORMA">'[6]DATA INPUT'!$D$57</definedName>
    <definedName name="HTML_CodePage" hidden="1">1252</definedName>
    <definedName name="HTML_Control" hidden="1">{"'Sheet1'!$A$1:$O$40"}</definedName>
    <definedName name="HTML_Description" hidden="1">""</definedName>
    <definedName name="HTML_Email" hidden="1">""</definedName>
    <definedName name="HTML_Header" hidden="1">"Sheet1"</definedName>
    <definedName name="HTML_LastUpdate" hidden="1">"2/5/99"</definedName>
    <definedName name="HTML_LineAfter" hidden="1">TRUE</definedName>
    <definedName name="HTML_LineBefore" hidden="1">TRUE</definedName>
    <definedName name="HTML_Name" hidden="1">"Aswath Damodaran"</definedName>
    <definedName name="HTML_OBDlg2" hidden="1">TRUE</definedName>
    <definedName name="HTML_OBDlg4" hidden="1">TRUE</definedName>
    <definedName name="HTML_OS" hidden="1">1</definedName>
    <definedName name="HTML_PathFileMac" hidden="1">"Macintosh HD:HomePageStuff:pc:datasets:implprem.html"</definedName>
    <definedName name="HTML_Title" hidden="1">"S&amp;P Implied Equity Premiums"</definedName>
    <definedName name="HTML1_1" hidden="1">"[RiskPremiumUS]Sheet1!$A$1:$M$38"</definedName>
    <definedName name="HTML1_10" hidden="1">""</definedName>
    <definedName name="HTML1_11" hidden="1">1</definedName>
    <definedName name="HTML1_12" hidden="1">"Zip 100:New_Home_Page:datafile:implpr.html"</definedName>
    <definedName name="HTML1_2" hidden="1">1</definedName>
    <definedName name="HTML1_3" hidden="1">"RiskPremiumUS"</definedName>
    <definedName name="HTML1_4" hidden="1">"Implied Risk Premiums for US"</definedName>
    <definedName name="HTML1_5" hidden="1">""</definedName>
    <definedName name="HTML1_6" hidden="1">-4146</definedName>
    <definedName name="HTML1_7" hidden="1">-4146</definedName>
    <definedName name="HTML1_8" hidden="1">"3/19/97"</definedName>
    <definedName name="HTML1_9" hidden="1">"Aswath Damodaran"</definedName>
    <definedName name="HTMLCount" hidden="1">1</definedName>
    <definedName name="IQ_1_4_FAMILY_JUNIOR_LIENS_CHARGE_OFFS_FDIC" hidden="1">"c6605"</definedName>
    <definedName name="IQ_1_4_FAMILY_JUNIOR_LIENS_NET_CHARGE_OFFS_FDIC" hidden="1">"c6643"</definedName>
    <definedName name="IQ_1_4_FAMILY_JUNIOR_LIENS_RECOVERIES_FDIC" hidden="1">"c6624"</definedName>
    <definedName name="IQ_1_4_FAMILY_SENIOR_LIENS_CHARGE_OFFS_FDIC" hidden="1">"c6604"</definedName>
    <definedName name="IQ_1_4_FAMILY_SENIOR_LIENS_NET_CHARGE_OFFS_FDIC" hidden="1">"c6642"</definedName>
    <definedName name="IQ_1_4_FAMILY_SENIOR_LIENS_RECOVERIES_FDIC" hidden="1">"c6623"</definedName>
    <definedName name="IQ_1_4_HOME_EQUITY_NET_LOANS_FDIC" hidden="1">"c6441"</definedName>
    <definedName name="IQ_1_4_RESIDENTIAL_FIRST_LIENS_NET_LOANS_FDIC" hidden="1">"c6439"</definedName>
    <definedName name="IQ_1_4_RESIDENTIAL_JUNIOR_LIENS_NET_LOANS_FDIC" hidden="1">"c6440"</definedName>
    <definedName name="IQ_1_4_RESIDENTIAL_LOANS_FDIC" hidden="1">"c6310"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CAGR" hidden="1">"c6159"</definedName>
    <definedName name="IQ_ACCT_RECV_10YR_ANN_GROWTH" hidden="1">"c1924"</definedName>
    <definedName name="IQ_ACCT_RECV_1YR_ANN_GROWTH" hidden="1">"c1919"</definedName>
    <definedName name="IQ_ACCT_RECV_2YR_ANN_CAGR" hidden="1">"c6155"</definedName>
    <definedName name="IQ_ACCT_RECV_2YR_ANN_GROWTH" hidden="1">"c1920"</definedName>
    <definedName name="IQ_ACCT_RECV_3YR_ANN_CAGR" hidden="1">"c6156"</definedName>
    <definedName name="IQ_ACCT_RECV_3YR_ANN_GROWTH" hidden="1">"c1921"</definedName>
    <definedName name="IQ_ACCT_RECV_5YR_ANN_CAGR" hidden="1">"c6157"</definedName>
    <definedName name="IQ_ACCT_RECV_5YR_ANN_GROWTH" hidden="1">"c1922"</definedName>
    <definedName name="IQ_ACCT_RECV_7YR_ANN_CAGR" hidden="1">"c6158"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RED_BY_REPORTING_BANK_FDIC" hidden="1">"c6535"</definedName>
    <definedName name="IQ_ACQUISITION_RE_ASSETS" hidden="1">"c1628"</definedName>
    <definedName name="IQ_AD" hidden="1">"c7"</definedName>
    <definedName name="IQ_ADD_PAID_IN" hidden="1">"c1344"</definedName>
    <definedName name="IQ_ADDIN" hidden="1">"AUTO"</definedName>
    <definedName name="IQ_ADDITIONAL_NON_INT_INC_FDIC" hidden="1">"c6574"</definedName>
    <definedName name="IQ_ADJ_AVG_BANK_ASSETS" hidden="1">"c2671"</definedName>
    <definedName name="IQ_ADJUSTABLE_RATE_LOANS_FDIC" hidden="1">"c6375"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" hidden="1">"c6195"</definedName>
    <definedName name="IQ_AE_REIT" hidden="1">"c13"</definedName>
    <definedName name="IQ_AE_UTI" hidden="1">"c14"</definedName>
    <definedName name="IQ_AFTER_TAX_INCOME_FDIC" hidden="1">"c6583"</definedName>
    <definedName name="IQ_AGRICULTURAL_PRODUCTION_CHARGE_OFFS_FDIC" hidden="1">"c6597"</definedName>
    <definedName name="IQ_AGRICULTURAL_PRODUCTION_CHARGE_OFFS_LESS_THAN_300M_FDIC" hidden="1">"c6655"</definedName>
    <definedName name="IQ_AGRICULTURAL_PRODUCTION_NET_CHARGE_OFFS_FDIC" hidden="1">"c6635"</definedName>
    <definedName name="IQ_AGRICULTURAL_PRODUCTION_NET_CHARGE_OFFS_LESS_THAN_300M_FDIC" hidden="1">"c6657"</definedName>
    <definedName name="IQ_AGRICULTURAL_PRODUCTION_RECOVERIES_FDIC" hidden="1">"c6616"</definedName>
    <definedName name="IQ_AGRICULTURAL_PRODUCTION_RECOVERIES_LESS_THAN_300M_FDIC" hidden="1">"c6656"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TIONS" hidden="1">"c2837"</definedName>
    <definedName name="IQ_AIR_ORDERS" hidden="1">"c2836"</definedName>
    <definedName name="IQ_AIR_OWNED" hidden="1">"c2832"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CAGR" hidden="1">"c6035"</definedName>
    <definedName name="IQ_ALLOWANCE_10YR_ANN_GROWTH" hidden="1">"c18"</definedName>
    <definedName name="IQ_ALLOWANCE_1YR_ANN_GROWTH" hidden="1">"c19"</definedName>
    <definedName name="IQ_ALLOWANCE_2YR_ANN_CAGR" hidden="1">"c6036"</definedName>
    <definedName name="IQ_ALLOWANCE_2YR_ANN_GROWTH" hidden="1">"c20"</definedName>
    <definedName name="IQ_ALLOWANCE_3YR_ANN_CAGR" hidden="1">"c6037"</definedName>
    <definedName name="IQ_ALLOWANCE_3YR_ANN_GROWTH" hidden="1">"c21"</definedName>
    <definedName name="IQ_ALLOWANCE_5YR_ANN_CAGR" hidden="1">"c6038"</definedName>
    <definedName name="IQ_ALLOWANCE_5YR_ANN_GROWTH" hidden="1">"c22"</definedName>
    <definedName name="IQ_ALLOWANCE_7YR_ANN_CAGR" hidden="1">"c6039"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ENDED_BALANCE_PREVIOUS_YR_FDIC" hidden="1">"c6499"</definedName>
    <definedName name="IQ_AMORT_EXPENSE_FDIC" hidden="1">"c6677"</definedName>
    <definedName name="IQ_AMORTIZATION" hidden="1">"c1591"</definedName>
    <definedName name="IQ_AMORTIZED_COST_FDIC" hidden="1">"c6426"</definedName>
    <definedName name="IQ_AMT_OUT" hidden="1">"c2145"</definedName>
    <definedName name="IQ_ANNU_DISTRIBUTION_UNIT" hidden="1">"c3004"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" hidden="1">"c6196"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" hidden="1">"c6197"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BACKED_FDIC" hidden="1">"c6301"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" hidden="1">"c6198"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" hidden="1">"c6199"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HELD_FDIC" hidden="1">"c6305"</definedName>
    <definedName name="IQ_ASSETS_OPER_LEASE_DEPR" hidden="1">"c2070"</definedName>
    <definedName name="IQ_ASSETS_OPER_LEASE_GROSS" hidden="1">"c2071"</definedName>
    <definedName name="IQ_ASSETS_PER_EMPLOYEE_FDIC" hidden="1">"c6737"</definedName>
    <definedName name="IQ_ASSETS_SOLD_1_4_FAMILY_LOANS_FDIC" hidden="1">"c6686"</definedName>
    <definedName name="IQ_ASSETS_SOLD_AUTO_LOANS_FDIC" hidden="1">"c6680"</definedName>
    <definedName name="IQ_ASSETS_SOLD_CL_LOANS_FDIC" hidden="1">"c6681"</definedName>
    <definedName name="IQ_ASSETS_SOLD_CREDIT_CARDS_RECEIVABLES_FDIC" hidden="1">"c6683"</definedName>
    <definedName name="IQ_ASSETS_SOLD_HOME_EQUITY_LINES_FDIC" hidden="1">"c6684"</definedName>
    <definedName name="IQ_ASSETS_SOLD_OTHER_CONSUMER_LOANS_FDIC" hidden="1">"c6682"</definedName>
    <definedName name="IQ_ASSETS_SOLD_OTHER_LOANS_FDIC" hidden="1">"c6685"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TO_WRITTEN" hidden="1">"c62"</definedName>
    <definedName name="IQ_AVAILABLE_FOR_SALE_FDIC" hidden="1">"c6409"</definedName>
    <definedName name="IQ_AVERAGE_ASSETS_FDIC" hidden="1">"c6362"</definedName>
    <definedName name="IQ_AVERAGE_ASSETS_QUART_FDIC" hidden="1">"c6363"</definedName>
    <definedName name="IQ_AVERAGE_EARNING_ASSETS_FDIC" hidden="1">"c6748"</definedName>
    <definedName name="IQ_AVERAGE_EQUITY_FDIC" hidden="1">"c6749"</definedName>
    <definedName name="IQ_AVERAGE_LOANS_FDIC" hidden="1">"c6750"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NO" hidden="1">"c64"</definedName>
    <definedName name="IQ_AVG_BROKER_REC_NO_REUT" hidden="1">"c5315"</definedName>
    <definedName name="IQ_AVG_BROKER_REC_REUT" hidden="1">"c3630"</definedName>
    <definedName name="IQ_AVG_DAILY_VOL" hidden="1">"c65"</definedName>
    <definedName name="IQ_AVG_EMPLOYEES" hidden="1">"c6019"</definedName>
    <definedName name="IQ_AVG_INDUSTRY_REC" hidden="1">"c4455"</definedName>
    <definedName name="IQ_AVG_INT_BEAR_LIAB" hidden="1">"c66"</definedName>
    <definedName name="IQ_AVG_INT_BEAR_LIAB_10YR_ANN_CAGR" hidden="1">"c6040"</definedName>
    <definedName name="IQ_AVG_INT_BEAR_LIAB_10YR_ANN_GROWTH" hidden="1">"c67"</definedName>
    <definedName name="IQ_AVG_INT_BEAR_LIAB_1YR_ANN_GROWTH" hidden="1">"c68"</definedName>
    <definedName name="IQ_AVG_INT_BEAR_LIAB_2YR_ANN_CAGR" hidden="1">"c6041"</definedName>
    <definedName name="IQ_AVG_INT_BEAR_LIAB_2YR_ANN_GROWTH" hidden="1">"c69"</definedName>
    <definedName name="IQ_AVG_INT_BEAR_LIAB_3YR_ANN_CAGR" hidden="1">"c6042"</definedName>
    <definedName name="IQ_AVG_INT_BEAR_LIAB_3YR_ANN_GROWTH" hidden="1">"c70"</definedName>
    <definedName name="IQ_AVG_INT_BEAR_LIAB_5YR_ANN_CAGR" hidden="1">"c6043"</definedName>
    <definedName name="IQ_AVG_INT_BEAR_LIAB_5YR_ANN_GROWTH" hidden="1">"c71"</definedName>
    <definedName name="IQ_AVG_INT_BEAR_LIAB_7YR_ANN_CAGR" hidden="1">"c6044"</definedName>
    <definedName name="IQ_AVG_INT_BEAR_LIAB_7YR_ANN_GROWTH" hidden="1">"c72"</definedName>
    <definedName name="IQ_AVG_INT_EARN_ASSETS" hidden="1">"c73"</definedName>
    <definedName name="IQ_AVG_INT_EARN_ASSETS_10YR_ANN_CAGR" hidden="1">"c6045"</definedName>
    <definedName name="IQ_AVG_INT_EARN_ASSETS_10YR_ANN_GROWTH" hidden="1">"c74"</definedName>
    <definedName name="IQ_AVG_INT_EARN_ASSETS_1YR_ANN_GROWTH" hidden="1">"c75"</definedName>
    <definedName name="IQ_AVG_INT_EARN_ASSETS_2YR_ANN_CAGR" hidden="1">"c6046"</definedName>
    <definedName name="IQ_AVG_INT_EARN_ASSETS_2YR_ANN_GROWTH" hidden="1">"c76"</definedName>
    <definedName name="IQ_AVG_INT_EARN_ASSETS_3YR_ANN_CAGR" hidden="1">"c6047"</definedName>
    <definedName name="IQ_AVG_INT_EARN_ASSETS_3YR_ANN_GROWTH" hidden="1">"c77"</definedName>
    <definedName name="IQ_AVG_INT_EARN_ASSETS_5YR_ANN_CAGR" hidden="1">"c6048"</definedName>
    <definedName name="IQ_AVG_INT_EARN_ASSETS_5YR_ANN_GROWTH" hidden="1">"c78"</definedName>
    <definedName name="IQ_AVG_INT_EARN_ASSETS_7YR_ANN_CAGR" hidden="1">"c6049"</definedName>
    <definedName name="IQ_AVG_INT_EARN_ASSETS_7YR_ANN_GROWTH" hidden="1">"c79"</definedName>
    <definedName name="IQ_AVG_MKTCAP" hidden="1">"c80"</definedName>
    <definedName name="IQ_AVG_PRICE" hidden="1">"c81"</definedName>
    <definedName name="IQ_AVG_SHAREOUTSTANDING" hidden="1">"c83"</definedName>
    <definedName name="IQ_AVG_TEMP_EMPLOYEES" hidden="1">"c6020"</definedName>
    <definedName name="IQ_AVG_TEV" hidden="1">"c84"</definedName>
    <definedName name="IQ_AVG_VOLUME" hidden="1">"c1346"</definedName>
    <definedName name="IQ_BALANCES_DUE_DEPOSITORY_INSTITUTIONS_FDIC" hidden="1">"c6389"</definedName>
    <definedName name="IQ_BALANCES_DUE_FOREIGN_FDIC" hidden="1">"c6391"</definedName>
    <definedName name="IQ_BALANCES_DUE_FRB_FDIC" hidden="1">"c6393"</definedName>
    <definedName name="IQ_BANK_BENEFICIARY_FDIC" hidden="1">"c6505"</definedName>
    <definedName name="IQ_BANK_DEBT" hidden="1">"c2544"</definedName>
    <definedName name="IQ_BANK_DEBT_PCT" hidden="1">"c2545"</definedName>
    <definedName name="IQ_BANK_GUARANTOR_FDIC" hidden="1">"c6506"</definedName>
    <definedName name="IQ_BANK_PREMISES_FDIC" hidden="1">"c6329"</definedName>
    <definedName name="IQ_BANK_SECURITIZATION_1_4_FAMILY_LOANS_FDIC" hidden="1">"c6721"</definedName>
    <definedName name="IQ_BANK_SECURITIZATION_AUTO_LOANS_FDIC" hidden="1">"c6715"</definedName>
    <definedName name="IQ_BANK_SECURITIZATION_CL_LOANS_FDIC" hidden="1">"c6716"</definedName>
    <definedName name="IQ_BANK_SECURITIZATION_CREDIT_CARDS_RECEIVABLES_FDIC" hidden="1">"c6718"</definedName>
    <definedName name="IQ_BANK_SECURITIZATION_HOME_EQUITY_LINES_FDIC" hidden="1">"c6719"</definedName>
    <definedName name="IQ_BANK_SECURITIZATION_OTHER_CONSUMER_LOANS_FDIC" hidden="1">"c6717"</definedName>
    <definedName name="IQ_BANK_SECURITIZATION_OTHER_LOANS_FDIC" hidden="1">"c6720"</definedName>
    <definedName name="IQ_BANKS_FOREIGN_COUNTRIES_TOTAL_DEPOSITS_FDIC" hidden="1">"c6475"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NCHMARK_SECURITY" hidden="1">"c2154"</definedName>
    <definedName name="IQ_BENCHMARK_SPRD" hidden="1">"c2153"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OND_COUPON" hidden="1">"c2183"</definedName>
    <definedName name="IQ_BOND_COUPON_TYPE" hidden="1">"c2184"</definedName>
    <definedName name="IQ_BOND_PRICE" hidden="1">"c2162"</definedName>
    <definedName name="IQ_BROK_COMISSION" hidden="1">"c98"</definedName>
    <definedName name="IQ_BROK_COMMISSION" hidden="1">"c3514"</definedName>
    <definedName name="IQ_BROKERED_DEPOSITS_FDIC" hidden="1">"c6486"</definedName>
    <definedName name="IQ_BUILDINGS" hidden="1">"c99"</definedName>
    <definedName name="IQ_BUS_SEG_ASSETS" hidden="1">"c4067"</definedName>
    <definedName name="IQ_BUS_SEG_ASSETS_ABS" hidden="1">"c4089"</definedName>
    <definedName name="IQ_BUS_SEG_ASSETS_TOTAL" hidden="1">"c4112"</definedName>
    <definedName name="IQ_BUS_SEG_CAPEX" hidden="1">"c4079"</definedName>
    <definedName name="IQ_BUS_SEG_CAPEX_ABS" hidden="1">"c4101"</definedName>
    <definedName name="IQ_BUS_SEG_CAPEX_TOTAL" hidden="1">"c4116"</definedName>
    <definedName name="IQ_BUS_SEG_DA" hidden="1">"c4078"</definedName>
    <definedName name="IQ_BUS_SEG_DA_ABS" hidden="1">"c4100"</definedName>
    <definedName name="IQ_BUS_SEG_DA_TOTAL" hidden="1">"c4115"</definedName>
    <definedName name="IQ_BUS_SEG_EARNINGS_OP" hidden="1">"c4063"</definedName>
    <definedName name="IQ_BUS_SEG_EARNINGS_OP_ABS" hidden="1">"c4085"</definedName>
    <definedName name="IQ_BUS_SEG_EARNINGS_OP_TOTAL" hidden="1">"c4108"</definedName>
    <definedName name="IQ_BUS_SEG_EBT" hidden="1">"c4064"</definedName>
    <definedName name="IQ_BUS_SEG_EBT_ABS" hidden="1">"c4086"</definedName>
    <definedName name="IQ_BUS_SEG_EBT_TOTAL" hidden="1">"c4110"</definedName>
    <definedName name="IQ_BUS_SEG_GP" hidden="1">"c4066"</definedName>
    <definedName name="IQ_BUS_SEG_GP_ABS" hidden="1">"c4088"</definedName>
    <definedName name="IQ_BUS_SEG_GP_TOTAL" hidden="1">"c4109"</definedName>
    <definedName name="IQ_BUS_SEG_INC_TAX" hidden="1">"c4077"</definedName>
    <definedName name="IQ_BUS_SEG_INC_TAX_ABS" hidden="1">"c4099"</definedName>
    <definedName name="IQ_BUS_SEG_INC_TAX_TOTAL" hidden="1">"c4114"</definedName>
    <definedName name="IQ_BUS_SEG_INTEREST_EXP" hidden="1">"c4076"</definedName>
    <definedName name="IQ_BUS_SEG_INTEREST_EXP_ABS" hidden="1">"c4098"</definedName>
    <definedName name="IQ_BUS_SEG_INTEREST_EXP_TOTAL" hidden="1">"c4113"</definedName>
    <definedName name="IQ_BUS_SEG_NAME" hidden="1">"c5482"</definedName>
    <definedName name="IQ_BUS_SEG_NAME_ABS" hidden="1">"c5483"</definedName>
    <definedName name="IQ_BUS_SEG_NI" hidden="1">"c4065"</definedName>
    <definedName name="IQ_BUS_SEG_NI_ABS" hidden="1">"c4087"</definedName>
    <definedName name="IQ_BUS_SEG_NI_TOTAL" hidden="1">"c4111"</definedName>
    <definedName name="IQ_BUS_SEG_OPER_INC" hidden="1">"c4062"</definedName>
    <definedName name="IQ_BUS_SEG_OPER_INC_ABS" hidden="1">"c4084"</definedName>
    <definedName name="IQ_BUS_SEG_OPER_INC_TOTAL" hidden="1">"c4107"</definedName>
    <definedName name="IQ_BUS_SEG_REV" hidden="1">"c4068"</definedName>
    <definedName name="IQ_BUS_SEG_REV_ABS" hidden="1">"c4090"</definedName>
    <definedName name="IQ_BUS_SEG_REV_TOTAL" hidden="1">"c4106"</definedName>
    <definedName name="IQ_BUSINESS_DESCRIPTION" hidden="1">"c322"</definedName>
    <definedName name="IQ_BV_OVER_SHARES" hidden="1">"c1349"</definedName>
    <definedName name="IQ_BV_SHARE" hidden="1">"c100"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Q_EST" hidden="1">"c6796"</definedName>
    <definedName name="IQ_CAL_Q_EST_REUT" hidden="1">"c6800"</definedName>
    <definedName name="IQ_CAL_Y" hidden="1">"c102"</definedName>
    <definedName name="IQ_CAL_Y_EST" hidden="1">"c6797"</definedName>
    <definedName name="IQ_CAL_Y_EST_REUT" hidden="1">"c6801"</definedName>
    <definedName name="IQ_CALC_TYPE_BS" hidden="1">"c3086"</definedName>
    <definedName name="IQ_CALC_TYPE_CF" hidden="1">"c3085"</definedName>
    <definedName name="IQ_CALC_TYPE_IS" hidden="1">"c3084"</definedName>
    <definedName name="IQ_CALL_DATE_SCHEDULE" hidden="1">"c2481"</definedName>
    <definedName name="IQ_CALL_FEATURE" hidden="1">"c2197"</definedName>
    <definedName name="IQ_CALL_PRICE_SCHEDULE" hidden="1">"c2482"</definedName>
    <definedName name="IQ_CALLABLE" hidden="1">"c2196"</definedName>
    <definedName name="IQ_CAP_LOSS_CF_1YR" hidden="1">"c3474"</definedName>
    <definedName name="IQ_CAP_LOSS_CF_2YR" hidden="1">"c3475"</definedName>
    <definedName name="IQ_CAP_LOSS_CF_3YR" hidden="1">"c3476"</definedName>
    <definedName name="IQ_CAP_LOSS_CF_4YR" hidden="1">"c3477"</definedName>
    <definedName name="IQ_CAP_LOSS_CF_5YR" hidden="1">"c3478"</definedName>
    <definedName name="IQ_CAP_LOSS_CF_AFTER_FIVE" hidden="1">"c3479"</definedName>
    <definedName name="IQ_CAP_LOSS_CF_MAX_YEAR" hidden="1">"c3482"</definedName>
    <definedName name="IQ_CAP_LOSS_CF_NO_EXP" hidden="1">"c3480"</definedName>
    <definedName name="IQ_CAP_LOSS_CF_TOTAL" hidden="1">"c3481"</definedName>
    <definedName name="IQ_CAPEX" hidden="1">"c103"</definedName>
    <definedName name="IQ_CAPEX_10YR_ANN_CAGR" hidden="1">"c6050"</definedName>
    <definedName name="IQ_CAPEX_10YR_ANN_GROWTH" hidden="1">"c104"</definedName>
    <definedName name="IQ_CAPEX_1YR_ANN_GROWTH" hidden="1">"c105"</definedName>
    <definedName name="IQ_CAPEX_2YR_ANN_CAGR" hidden="1">"c6051"</definedName>
    <definedName name="IQ_CAPEX_2YR_ANN_GROWTH" hidden="1">"c106"</definedName>
    <definedName name="IQ_CAPEX_3YR_ANN_CAGR" hidden="1">"c6052"</definedName>
    <definedName name="IQ_CAPEX_3YR_ANN_GROWTH" hidden="1">"c107"</definedName>
    <definedName name="IQ_CAPEX_5YR_ANN_CAGR" hidden="1">"c6053"</definedName>
    <definedName name="IQ_CAPEX_5YR_ANN_GROWTH" hidden="1">"c108"</definedName>
    <definedName name="IQ_CAPEX_7YR_ANN_CAGR" hidden="1">"c6054"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IZED_INTEREST" hidden="1">"c2076"</definedName>
    <definedName name="IQ_CAPITALIZED_INTEREST_BOP" hidden="1">"c3459"</definedName>
    <definedName name="IQ_CAPITALIZED_INTEREST_EOP" hidden="1">"c3464"</definedName>
    <definedName name="IQ_CAPITALIZED_INTEREST_EXP" hidden="1">"c3461"</definedName>
    <definedName name="IQ_CAPITALIZED_INTEREST_OTHER_ADJ" hidden="1">"c3463"</definedName>
    <definedName name="IQ_CAPITALIZED_INTEREST_WRITE_OFF" hidden="1">"c3462"</definedName>
    <definedName name="IQ_CASH" hidden="1">"c1458"</definedName>
    <definedName name="IQ_CASH_ACQUIRE_CF" hidden="1">"c116"</definedName>
    <definedName name="IQ_CASH_CONVERSION" hidden="1">"c117"</definedName>
    <definedName name="IQ_CASH_DIVIDENDS_NET_INCOME_FDIC" hidden="1">"c6738"</definedName>
    <definedName name="IQ_CASH_DUE_BANKS" hidden="1">"c1351"</definedName>
    <definedName name="IQ_CASH_EQUIV" hidden="1">"c118"</definedName>
    <definedName name="IQ_CASH_FINAN" hidden="1">"c119"</definedName>
    <definedName name="IQ_CASH_FLOW_ACT_OR_EST" hidden="1">"c4154"</definedName>
    <definedName name="IQ_CASH_IN_PROCESS_FDIC" hidden="1">"c6386"</definedName>
    <definedName name="IQ_CASH_INTEREST" hidden="1">"c120"</definedName>
    <definedName name="IQ_CASH_INTEREST_FINAN" hidden="1">"c6295"</definedName>
    <definedName name="IQ_CASH_INTEREST_INVEST" hidden="1">"c6294"</definedName>
    <definedName name="IQ_CASH_INTEREST_OPER" hidden="1">"c6293"</definedName>
    <definedName name="IQ_CASH_INVEST" hidden="1">"c121"</definedName>
    <definedName name="IQ_CASH_OPER" hidden="1">"c122"</definedName>
    <definedName name="IQ_CASH_OPER_ACT_OR_EST" hidden="1">"c4164"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ASH_TAXES_FINAN" hidden="1">"c6292"</definedName>
    <definedName name="IQ_CASH_TAXES_INVEST" hidden="1">"c6291"</definedName>
    <definedName name="IQ_CASH_TAXES_OPER" hidden="1">"c6290"</definedName>
    <definedName name="IQ_CCE_FDIC" hidden="1">"c6296"</definedName>
    <definedName name="IQ_CDS_ASK" hidden="1">"c6027"</definedName>
    <definedName name="IQ_CDS_BID" hidden="1">"c6026"</definedName>
    <definedName name="IQ_CDS_CURRENCY" hidden="1">"c6031"</definedName>
    <definedName name="IQ_CDS_EVAL_DATE" hidden="1">"c6029"</definedName>
    <definedName name="IQ_CDS_MID" hidden="1">"c6028"</definedName>
    <definedName name="IQ_CDS_NAME" hidden="1">"c6034"</definedName>
    <definedName name="IQ_CDS_TERM" hidden="1">"c6030"</definedName>
    <definedName name="IQ_CDS_TYPE" hidden="1">"c6025"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CAGR" hidden="1">"c6055"</definedName>
    <definedName name="IQ_CFO_10YR_ANN_GROWTH" hidden="1">"c126"</definedName>
    <definedName name="IQ_CFO_1YR_ANN_GROWTH" hidden="1">"c127"</definedName>
    <definedName name="IQ_CFO_2YR_ANN_CAGR" hidden="1">"c6056"</definedName>
    <definedName name="IQ_CFO_2YR_ANN_GROWTH" hidden="1">"c128"</definedName>
    <definedName name="IQ_CFO_3YR_ANN_CAGR" hidden="1">"c6057"</definedName>
    <definedName name="IQ_CFO_3YR_ANN_GROWTH" hidden="1">"c129"</definedName>
    <definedName name="IQ_CFO_5YR_ANN_CAGR" hidden="1">"c6058"</definedName>
    <definedName name="IQ_CFO_5YR_ANN_GROWTH" hidden="1">"c130"</definedName>
    <definedName name="IQ_CFO_7YR_ANN_CAGR" hidden="1">"c6059"</definedName>
    <definedName name="IQ_CFO_7YR_ANN_GROWTH" hidden="1">"c131"</definedName>
    <definedName name="IQ_CFO_CURRENT_LIAB" hidden="1">"c132"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" hidden="1">"c6200"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" hidden="1">"c6201"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NET_OPER_ASSETS" hidden="1">"c3592"</definedName>
    <definedName name="IQ_CHANGE_NET_WORKING_CAPITAL" hidden="1">"c1909"</definedName>
    <definedName name="IQ_CHANGE_OTHER_NET_OPER_ASSETS" hidden="1">"c3593"</definedName>
    <definedName name="IQ_CHANGE_OTHER_NET_OPER_ASSETS_BNK" hidden="1">"c3594"</definedName>
    <definedName name="IQ_CHANGE_OTHER_NET_OPER_ASSETS_BR" hidden="1">"c3595"</definedName>
    <definedName name="IQ_CHANGE_OTHER_NET_OPER_ASSETS_FIN" hidden="1">"c3596"</definedName>
    <definedName name="IQ_CHANGE_OTHER_NET_OPER_ASSETS_INS" hidden="1">"c3597"</definedName>
    <definedName name="IQ_CHANGE_OTHER_NET_OPER_ASSETS_RE" hidden="1">"c6285"</definedName>
    <definedName name="IQ_CHANGE_OTHER_NET_OPER_ASSETS_REIT" hidden="1">"c3598"</definedName>
    <definedName name="IQ_CHANGE_OTHER_NET_OPER_ASSETS_UTI" hidden="1">"c3599"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1_4_FAMILY_FDIC" hidden="1">"c6756"</definedName>
    <definedName name="IQ_CHARGE_OFFS_1_4_FAMILY_LOANS_FDIC" hidden="1">"c6714"</definedName>
    <definedName name="IQ_CHARGE_OFFS_AUTO_LOANS_FDIC" hidden="1">"c6708"</definedName>
    <definedName name="IQ_CHARGE_OFFS_CL_LOANS_FDIC" hidden="1">"c6709"</definedName>
    <definedName name="IQ_CHARGE_OFFS_COMMERCIAL_INDUSTRIAL_FDIC" hidden="1">"c6759"</definedName>
    <definedName name="IQ_CHARGE_OFFS_COMMERCIAL_RE_FDIC" hidden="1">"c6754"</definedName>
    <definedName name="IQ_CHARGE_OFFS_COMMERCIAL_RE_NOT_SECURED_FDIC" hidden="1">"c6764"</definedName>
    <definedName name="IQ_CHARGE_OFFS_CONSTRUCTION_DEVELOPMENT_FDIC" hidden="1">"c6753"</definedName>
    <definedName name="IQ_CHARGE_OFFS_CREDIT_CARDS_FDIC" hidden="1">"c6761"</definedName>
    <definedName name="IQ_CHARGE_OFFS_CREDIT_CARDS_RECEIVABLES_FDIC" hidden="1">"c6711"</definedName>
    <definedName name="IQ_CHARGE_OFFS_GROSS" hidden="1">"c162"</definedName>
    <definedName name="IQ_CHARGE_OFFS_HOME_EQUITY_FDIC" hidden="1">"c6757"</definedName>
    <definedName name="IQ_CHARGE_OFFS_HOME_EQUITY_LINES_FDIC" hidden="1">"c6712"</definedName>
    <definedName name="IQ_CHARGE_OFFS_INDIVIDUALS_FDIC" hidden="1">"c6760"</definedName>
    <definedName name="IQ_CHARGE_OFFS_MULTI_FAMILY_FDIC" hidden="1">"c6755"</definedName>
    <definedName name="IQ_CHARGE_OFFS_NET" hidden="1">"c163"</definedName>
    <definedName name="IQ_CHARGE_OFFS_OTHER_1_4_FAMILY_FDIC" hidden="1">"c6758"</definedName>
    <definedName name="IQ_CHARGE_OFFS_OTHER_CONSUMER_LOANS_FDIC" hidden="1">"c6710"</definedName>
    <definedName name="IQ_CHARGE_OFFS_OTHER_INDIVIDUAL_FDIC" hidden="1">"c6762"</definedName>
    <definedName name="IQ_CHARGE_OFFS_OTHER_LOANS_FDIC" hidden="1">"c6763"</definedName>
    <definedName name="IQ_CHARGE_OFFS_OTHER_LOANS_OTHER_FDIC" hidden="1">"c6713"</definedName>
    <definedName name="IQ_CHARGE_OFFS_RE_LOANS_FDIC" hidden="1">"c6752"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ABLE_END_OS" hidden="1">"c5809"</definedName>
    <definedName name="IQ_CLASSA_OPTIONS_EXERCISED" hidden="1">"c2681"</definedName>
    <definedName name="IQ_CLASSA_OPTIONS_GRANTED" hidden="1">"c2680"</definedName>
    <definedName name="IQ_CLASSA_OPTIONS_STRIKE_PRICE_BEG_OS" hidden="1">"c5810"</definedName>
    <definedName name="IQ_CLASSA_OPTIONS_STRIKE_PRICE_CANCELLED" hidden="1">"c5812"</definedName>
    <definedName name="IQ_CLASSA_OPTIONS_STRIKE_PRICE_EXERCISABLE" hidden="1">"c5813"</definedName>
    <definedName name="IQ_CLASSA_OPTIONS_STRIKE_PRICE_EXERCISED" hidden="1">"c5811"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PRICE" hidden="1">"c174"</definedName>
    <definedName name="IQ_CLOSEPRICE_ADJ" hidden="1">"c2115"</definedName>
    <definedName name="IQ_CMO_FDIC" hidden="1">"c6406"</definedName>
    <definedName name="IQ_COGS" hidden="1">"c175"</definedName>
    <definedName name="IQ_COLLECTION_DOMESTIC_FDIC" hidden="1">"c6387"</definedName>
    <definedName name="IQ_COMBINED_RATIO" hidden="1">"c176"</definedName>
    <definedName name="IQ_COMMERCIAL_BANKS_DEPOSITS_FOREIGN_FDIC" hidden="1">"c6480"</definedName>
    <definedName name="IQ_COMMERCIAL_BANKS_LOANS_FDIC" hidden="1">"c6434"</definedName>
    <definedName name="IQ_COMMERCIAL_BANKS_NONTRANSACTION_ACCOUNTS_FDIC" hidden="1">"c6548"</definedName>
    <definedName name="IQ_COMMERCIAL_BANKS_TOTAL_DEPOSITS_FDIC" hidden="1">"c6474"</definedName>
    <definedName name="IQ_COMMERCIAL_BANKS_TOTAL_LOANS_FOREIGN_FDIC" hidden="1">"c6444"</definedName>
    <definedName name="IQ_COMMERCIAL_BANKS_TRANSACTION_ACCOUNTS_FDIC" hidden="1">"c6540"</definedName>
    <definedName name="IQ_COMMERCIAL_DOM" hidden="1">"c177"</definedName>
    <definedName name="IQ_COMMERCIAL_FIRE_WRITTEN" hidden="1">"c178"</definedName>
    <definedName name="IQ_COMMERCIAL_INDUSTRIAL_CHARGE_OFFS_FDIC" hidden="1">"c6598"</definedName>
    <definedName name="IQ_COMMERCIAL_INDUSTRIAL_LOANS_NET_FDIC" hidden="1">"c6317"</definedName>
    <definedName name="IQ_COMMERCIAL_INDUSTRIAL_NET_CHARGE_OFFS_FDIC" hidden="1">"c6636"</definedName>
    <definedName name="IQ_COMMERCIAL_INDUSTRIAL_RECOVERIES_FDIC" hidden="1">"c6617"</definedName>
    <definedName name="IQ_COMMERCIAL_INDUSTRIAL_TOTAL_LOANS_FOREIGN_FDIC" hidden="1">"c6451"</definedName>
    <definedName name="IQ_COMMERCIAL_MORT" hidden="1">"c179"</definedName>
    <definedName name="IQ_COMMERCIAL_RE_CONSTRUCTION_LAND_DEV_FDIC" hidden="1">"c6526"</definedName>
    <definedName name="IQ_COMMERCIAL_RE_LOANS_FDIC" hidden="1">"c6312"</definedName>
    <definedName name="IQ_COMMISS_FEES" hidden="1">"c180"</definedName>
    <definedName name="IQ_COMMISSION_DEF" hidden="1">"c181"</definedName>
    <definedName name="IQ_COMMITMENTS_MATURITY_EXCEEDING_1YR_FDIC" hidden="1">"c6531"</definedName>
    <definedName name="IQ_COMMITMENTS_NOT_SECURED_RE_FDIC" hidden="1">"c6528"</definedName>
    <definedName name="IQ_COMMITMENTS_SECURED_RE_FDIC" hidden="1">"c6527"</definedName>
    <definedName name="IQ_COMMODITY_EXPOSURES_FDIC" hidden="1">"c6665"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" hidden="1">"c6202"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CAGR" hidden="1">"c6060"</definedName>
    <definedName name="IQ_COMMON_EQUITY_10YR_ANN_GROWTH" hidden="1">"c191"</definedName>
    <definedName name="IQ_COMMON_EQUITY_1YR_ANN_GROWTH" hidden="1">"c192"</definedName>
    <definedName name="IQ_COMMON_EQUITY_2YR_ANN_CAGR" hidden="1">"c6061"</definedName>
    <definedName name="IQ_COMMON_EQUITY_2YR_ANN_GROWTH" hidden="1">"c193"</definedName>
    <definedName name="IQ_COMMON_EQUITY_3YR_ANN_CAGR" hidden="1">"c6062"</definedName>
    <definedName name="IQ_COMMON_EQUITY_3YR_ANN_GROWTH" hidden="1">"c194"</definedName>
    <definedName name="IQ_COMMON_EQUITY_5YR_ANN_CAGR" hidden="1">"c6063"</definedName>
    <definedName name="IQ_COMMON_EQUITY_5YR_ANN_GROWTH" hidden="1">"c195"</definedName>
    <definedName name="IQ_COMMON_EQUITY_7YR_ANN_CAGR" hidden="1">"c6064"</definedName>
    <definedName name="IQ_COMMON_EQUITY_7YR_ANN_GROWTH" hidden="1">"c196"</definedName>
    <definedName name="IQ_COMMON_FDIC" hidden="1">"c6350"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" hidden="1">"c6203"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" hidden="1">"c6204"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ID" hidden="1">"c3513"</definedName>
    <definedName name="IQ_COMPANY_NAME" hidden="1">"c215"</definedName>
    <definedName name="IQ_COMPANY_NAME_LONG" hidden="1">"c1585"</definedName>
    <definedName name="IQ_COMPANY_NOTE" hidden="1">"c6792"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DEV_LOANS_FDIC" hidden="1">"c6313"</definedName>
    <definedName name="IQ_CONSTRUCTION_LAND_DEVELOPMENT_CHARGE_OFFS_FDIC" hidden="1">"c6594"</definedName>
    <definedName name="IQ_CONSTRUCTION_LAND_DEVELOPMENT_NET_CHARGE_OFFS_FDIC" hidden="1">"c6632"</definedName>
    <definedName name="IQ_CONSTRUCTION_LAND_DEVELOPMENT_RECOVERIES_FDIC" hidden="1">"c6613"</definedName>
    <definedName name="IQ_CONSTRUCTION_LOANS" hidden="1">"c222"</definedName>
    <definedName name="IQ_CONSUMER_LOANS" hidden="1">"c223"</definedName>
    <definedName name="IQ_CONTRACTS_OTHER_COMMODITIES_EQUITIES._FDIC" hidden="1">"c6522"</definedName>
    <definedName name="IQ_CONV_DATE" hidden="1">"c2191"</definedName>
    <definedName name="IQ_CONV_EXP_DATE" hidden="1">"c3043"</definedName>
    <definedName name="IQ_CONV_PREMIUM" hidden="1">"c2195"</definedName>
    <definedName name="IQ_CONV_PRICE" hidden="1">"c2193"</definedName>
    <definedName name="IQ_CONV_RATIO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T" hidden="1">"c2536"</definedName>
    <definedName name="IQ_CONVERT_PCT" hidden="1">"c2537"</definedName>
    <definedName name="IQ_CONVEXITY" hidden="1">"c2182"</definedName>
    <definedName name="IQ_CONVEYED_TO_OTHERS_FDIC" hidden="1">"c6534"</definedName>
    <definedName name="IQ_CORE_CAPITAL_RATIO_FDIC" hidden="1">"c6745"</definedName>
    <definedName name="IQ_COST_BORROWING" hidden="1">"c2936"</definedName>
    <definedName name="IQ_COST_BORROWINGS" hidden="1">"c225"</definedName>
    <definedName name="IQ_COST_OF_FUNDING_ASSETS_FDIC" hidden="1">"c6725"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P" hidden="1">"c2495"</definedName>
    <definedName name="IQ_CP_PCT" hidden="1">"c2496"</definedName>
    <definedName name="IQ_CQ" hidden="1">5000</definedName>
    <definedName name="IQ_CREDIT_CARD_CHARGE_OFFS_FDIC" hidden="1">"c6652"</definedName>
    <definedName name="IQ_CREDIT_CARD_FEE_BNK" hidden="1">"c231"</definedName>
    <definedName name="IQ_CREDIT_CARD_FEE_FIN" hidden="1">"c1583"</definedName>
    <definedName name="IQ_CREDIT_CARD_LINES_FDIC" hidden="1">"c6525"</definedName>
    <definedName name="IQ_CREDIT_CARD_LOANS_FDIC" hidden="1">"c6319"</definedName>
    <definedName name="IQ_CREDIT_CARD_NET_CHARGE_OFFS_FDIC" hidden="1">"c6654"</definedName>
    <definedName name="IQ_CREDIT_CARD_RECOVERIES_FDIC" hidden="1">"c6653"</definedName>
    <definedName name="IQ_CREDIT_LOSS_CF" hidden="1">"c232"</definedName>
    <definedName name="IQ_CREDIT_LOSS_PROVISION_NET_CHARGE_OFFS_FDIC" hidden="1">"c6734"</definedName>
    <definedName name="IQ_CUMULATIVE_SPLIT_FACTOR" hidden="1">"c2094"</definedName>
    <definedName name="IQ_CURR_DOMESTIC_TAXES" hidden="1">"c2074"</definedName>
    <definedName name="IQ_CURR_FOREIGN_TAXES" hidden="1">"c2075"</definedName>
    <definedName name="IQ_CURRENCY_COIN_DOMESTIC_FDIC" hidden="1">"c6388"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" hidden="1">"c6205"</definedName>
    <definedName name="IQ_CURRENCY_GAIN_REIT" hidden="1">"c239"</definedName>
    <definedName name="IQ_CURRENCY_GAIN_UTI" hidden="1">"c240"</definedName>
    <definedName name="IQ_CURRENT_BENCHMARK" hidden="1">"c6780"</definedName>
    <definedName name="IQ_CURRENT_BENCHMARK_CIQID" hidden="1">"c6781"</definedName>
    <definedName name="IQ_CURRENT_BENCHMARK_MATURITY" hidden="1">"c6782"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" hidden="1">"c6283"</definedName>
    <definedName name="IQ_CURRENT_PORT_DEBT_REIT" hidden="1">"c1570"</definedName>
    <definedName name="IQ_CURRENT_PORT_DEBT_UTI" hidden="1">"c1571"</definedName>
    <definedName name="IQ_CURRENT_PORT_FHLB_DEBT" hidden="1">"c5657"</definedName>
    <definedName name="IQ_CURRENT_PORT_LEASES" hidden="1">"c245"</definedName>
    <definedName name="IQ_CURRENT_PORT_PCT" hidden="1">"c2541"</definedName>
    <definedName name="IQ_CURRENT_RATIO" hidden="1">"c246"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" hidden="1">"c6206"</definedName>
    <definedName name="IQ_DA_CF_REIT" hidden="1">"c254"</definedName>
    <definedName name="IQ_DA_CF_UTI" hidden="1">"c255"</definedName>
    <definedName name="IQ_DA_EBITDA" hidden="1">"c5528"</definedName>
    <definedName name="IQ_DA_FIN" hidden="1">"c256"</definedName>
    <definedName name="IQ_DA_INS" hidden="1">"c257"</definedName>
    <definedName name="IQ_DA_RE" hidden="1">"c6207"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" hidden="1">"c6208"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" hidden="1">"c6209"</definedName>
    <definedName name="IQ_DA_SUPPL_REIT" hidden="1">"c270"</definedName>
    <definedName name="IQ_DA_SUPPL_UTI" hidden="1">"c271"</definedName>
    <definedName name="IQ_DA_UTI" hidden="1">"c272"</definedName>
    <definedName name="IQ_DATED_DATE" hidden="1">"c2185"</definedName>
    <definedName name="IQ_DAY_COUNT" hidden="1">"c2161"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" hidden="1">"c6210"</definedName>
    <definedName name="IQ_DEF_CHARGES_LT_REIT" hidden="1">"c297"</definedName>
    <definedName name="IQ_DEF_CHARGES_LT_UTI" hidden="1">"c298"</definedName>
    <definedName name="IQ_DEF_CHARGES_RE" hidden="1">"c6211"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" hidden="1">"c6212"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" hidden="1">"c6213"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MAND_DEPOSITS_FDIC" hidden="1">"c6489"</definedName>
    <definedName name="IQ_DEPOSIT_ACCOUNTS_LESS_THAN_100K_FDIC" hidden="1">"c6494"</definedName>
    <definedName name="IQ_DEPOSIT_ACCOUNTS_MORE_THAN_100K_FDIC" hidden="1">"c6492"</definedName>
    <definedName name="IQ_DEPOSITORY_INSTITUTIONS_CHARGE_OFFS_FDIC" hidden="1">"c6596"</definedName>
    <definedName name="IQ_DEPOSITORY_INSTITUTIONS_NET_CHARGE_OFFS_FDIC" hidden="1">"c6634"</definedName>
    <definedName name="IQ_DEPOSITORY_INSTITUTIONS_RECOVERIES_FDIC" hidden="1">"c6615"</definedName>
    <definedName name="IQ_DEPOSITS_FIN" hidden="1">"c321"</definedName>
    <definedName name="IQ_DEPOSITS_HELD_DOMESTIC_FDIC" hidden="1">"c6340"</definedName>
    <definedName name="IQ_DEPOSITS_HELD_FOREIGN_FDIC" hidden="1">"c6341"</definedName>
    <definedName name="IQ_DEPOSITS_INTEREST_SECURITIES" hidden="1">"c5509"</definedName>
    <definedName name="IQ_DEPOSITS_LESS_THAN_100K_AFTER_THREE_YEARS_FDIC" hidden="1">"c6464"</definedName>
    <definedName name="IQ_DEPOSITS_LESS_THAN_100K_THREE_MONTHS_FDIC" hidden="1">"c6461"</definedName>
    <definedName name="IQ_DEPOSITS_LESS_THAN_100K_THREE_YEARS_FDIC" hidden="1">"c6463"</definedName>
    <definedName name="IQ_DEPOSITS_LESS_THAN_100K_TWELVE_MONTHS_FDIC" hidden="1">"c6462"</definedName>
    <definedName name="IQ_DEPOSITS_MORE_THAN_100K_AFTER_THREE_YEARS_FDIC" hidden="1">"c6469"</definedName>
    <definedName name="IQ_DEPOSITS_MORE_THAN_100K_THREE_MONTHS_FDIC" hidden="1">"c6466"</definedName>
    <definedName name="IQ_DEPOSITS_MORE_THAN_100K_THREE_YEARS_FDIC" hidden="1">"c6468"</definedName>
    <definedName name="IQ_DEPOSITS_MORE_THAN_100K_TWELVE_MONTHS_FDIC" hidden="1">"c6467"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RIVATIVES_FDIC" hidden="1">"c6523"</definedName>
    <definedName name="IQ_DESCRIPTION_LONG" hidden="1">"c1520"</definedName>
    <definedName name="IQ_DEVELOP_LAND" hidden="1">"c323"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STRIBUTABLE_CASH" hidden="1">"c3002"</definedName>
    <definedName name="IQ_DISTRIBUTABLE_CASH_ACT_OR_EST" hidden="1">"c4278"</definedName>
    <definedName name="IQ_DISTRIBUTABLE_CASH_PAYOUT" hidden="1">"c3005"</definedName>
    <definedName name="IQ_DISTRIBUTABLE_CASH_SHARE" hidden="1">"c3003"</definedName>
    <definedName name="IQ_DISTRIBUTABLE_CASH_SHARE_ACT_OR_EST" hidden="1">"c4286"</definedName>
    <definedName name="IQ_DIV_AMOUNT" hidden="1">"c3041"</definedName>
    <definedName name="IQ_DIV_PAYMENT_DATE" hidden="1">"c2205"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IVIDENDS_DECLARED_COMMON_FDIC" hidden="1">"c6659"</definedName>
    <definedName name="IQ_DIVIDENDS_DECLARED_PREFERRED_FDIC" hidden="1">"c6658"</definedName>
    <definedName name="IQ_DIVIDENDS_FDIC" hidden="1">"c6660"</definedName>
    <definedName name="IQ_DNB_OTHER_EXP_INC_TAX_US" hidden="1">"c6787"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OC_CLAUSE" hidden="1">"c6032"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CAGR" hidden="1">"c6065"</definedName>
    <definedName name="IQ_DPS_10YR_ANN_GROWTH" hidden="1">"c337"</definedName>
    <definedName name="IQ_DPS_1YR_ANN_GROWTH" hidden="1">"c338"</definedName>
    <definedName name="IQ_DPS_2YR_ANN_CAGR" hidden="1">"c6066"</definedName>
    <definedName name="IQ_DPS_2YR_ANN_GROWTH" hidden="1">"c339"</definedName>
    <definedName name="IQ_DPS_3YR_ANN_CAGR" hidden="1">"c6067"</definedName>
    <definedName name="IQ_DPS_3YR_ANN_GROWTH" hidden="1">"c340"</definedName>
    <definedName name="IQ_DPS_5YR_ANN_CAGR" hidden="1">"c6068"</definedName>
    <definedName name="IQ_DPS_5YR_ANN_GROWTH" hidden="1">"c341"</definedName>
    <definedName name="IQ_DPS_7YR_ANN_CAGR" hidden="1">"c6069"</definedName>
    <definedName name="IQ_DPS_7YR_ANN_GROWTH" hidden="1">"c342"</definedName>
    <definedName name="IQ_DURATION" hidden="1">"c2181"</definedName>
    <definedName name="IQ_EARNING_ASSET_YIELD" hidden="1">"c343"</definedName>
    <definedName name="IQ_EARNING_ASSETS_FDIC" hidden="1">"c6360"</definedName>
    <definedName name="IQ_EARNING_ASSETS_YIELD_FDIC" hidden="1">"c6724"</definedName>
    <definedName name="IQ_EARNING_CO" hidden="1">"c344"</definedName>
    <definedName name="IQ_EARNING_CO_10YR_ANN_CAGR" hidden="1">"c6070"</definedName>
    <definedName name="IQ_EARNING_CO_10YR_ANN_GROWTH" hidden="1">"c345"</definedName>
    <definedName name="IQ_EARNING_CO_1YR_ANN_GROWTH" hidden="1">"c346"</definedName>
    <definedName name="IQ_EARNING_CO_2YR_ANN_CAGR" hidden="1">"c6071"</definedName>
    <definedName name="IQ_EARNING_CO_2YR_ANN_GROWTH" hidden="1">"c347"</definedName>
    <definedName name="IQ_EARNING_CO_3YR_ANN_CAGR" hidden="1">"c6072"</definedName>
    <definedName name="IQ_EARNING_CO_3YR_ANN_GROWTH" hidden="1">"c348"</definedName>
    <definedName name="IQ_EARNING_CO_5YR_ANN_CAGR" hidden="1">"c6073"</definedName>
    <definedName name="IQ_EARNING_CO_5YR_ANN_GROWTH" hidden="1">"c349"</definedName>
    <definedName name="IQ_EARNING_CO_7YR_ANN_CAGR" hidden="1">"c6074"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ARNINGS_ANNOUNCE_DATE_REUT" hidden="1">"c5314"</definedName>
    <definedName name="IQ_EARNINGS_COVERAGE_NET_CHARGE_OFFS_FDIC" hidden="1">"c6735"</definedName>
    <definedName name="IQ_EBIT" hidden="1">"c352"</definedName>
    <definedName name="IQ_EBIT_10YR_ANN_CAGR" hidden="1">"c6075"</definedName>
    <definedName name="IQ_EBIT_10YR_ANN_GROWTH" hidden="1">"c353"</definedName>
    <definedName name="IQ_EBIT_1YR_ANN_GROWTH" hidden="1">"c354"</definedName>
    <definedName name="IQ_EBIT_2YR_ANN_CAGR" hidden="1">"c6076"</definedName>
    <definedName name="IQ_EBIT_2YR_ANN_GROWTH" hidden="1">"c355"</definedName>
    <definedName name="IQ_EBIT_3YR_ANN_CAGR" hidden="1">"c6077"</definedName>
    <definedName name="IQ_EBIT_3YR_ANN_GROWTH" hidden="1">"c356"</definedName>
    <definedName name="IQ_EBIT_5YR_ANN_CAGR" hidden="1">"c6078"</definedName>
    <definedName name="IQ_EBIT_5YR_ANN_GROWTH" hidden="1">"c357"</definedName>
    <definedName name="IQ_EBIT_7YR_ANN_CAGR" hidden="1">"c6079"</definedName>
    <definedName name="IQ_EBIT_7YR_ANN_GROWTH" hidden="1">"c358"</definedName>
    <definedName name="IQ_EBIT_EQ_INC" hidden="1">"c3498"</definedName>
    <definedName name="IQ_EBIT_EQ_INC_EXCL_SBC" hidden="1">"c3502"</definedName>
    <definedName name="IQ_EBIT_EXCL_SBC" hidden="1">"c3082"</definedName>
    <definedName name="IQ_EBIT_GW_ACT_OR_EST" hidden="1">"c4306"</definedName>
    <definedName name="IQ_EBIT_INT" hidden="1">"c360"</definedName>
    <definedName name="IQ_EBIT_MARGIN" hidden="1">"c359"</definedName>
    <definedName name="IQ_EBIT_OVER_IE" hidden="1">"c1369"</definedName>
    <definedName name="IQ_EBIT_SBC_ACT_OR_EST" hidden="1">"c4316"</definedName>
    <definedName name="IQ_EBIT_SBC_GW_ACT_OR_EST" hidden="1">"c4320"</definedName>
    <definedName name="IQ_EBITA" hidden="1">"c1910"</definedName>
    <definedName name="IQ_EBITA_10YR_ANN_CAGR" hidden="1">"c6184"</definedName>
    <definedName name="IQ_EBITA_10YR_ANN_GROWTH" hidden="1">"c1954"</definedName>
    <definedName name="IQ_EBITA_1YR_ANN_GROWTH" hidden="1">"c1949"</definedName>
    <definedName name="IQ_EBITA_2YR_ANN_CAGR" hidden="1">"c6180"</definedName>
    <definedName name="IQ_EBITA_2YR_ANN_GROWTH" hidden="1">"c1950"</definedName>
    <definedName name="IQ_EBITA_3YR_ANN_CAGR" hidden="1">"c6181"</definedName>
    <definedName name="IQ_EBITA_3YR_ANN_GROWTH" hidden="1">"c1951"</definedName>
    <definedName name="IQ_EBITA_5YR_ANN_CAGR" hidden="1">"c6182"</definedName>
    <definedName name="IQ_EBITA_5YR_ANN_GROWTH" hidden="1">"c1952"</definedName>
    <definedName name="IQ_EBITA_7YR_ANN_CAGR" hidden="1">"c6183"</definedName>
    <definedName name="IQ_EBITA_7YR_ANN_GROWTH" hidden="1">"c1953"</definedName>
    <definedName name="IQ_EBITA_EQ_INC" hidden="1">"c3497"</definedName>
    <definedName name="IQ_EBITA_EQ_INC_EXCL_SBC" hidden="1">"c3501"</definedName>
    <definedName name="IQ_EBITA_EXCL_SBC" hidden="1">"c3080"</definedName>
    <definedName name="IQ_EBITA_MARGIN" hidden="1">"c1963"</definedName>
    <definedName name="IQ_EBITDA" hidden="1">"c361"</definedName>
    <definedName name="IQ_EBITDA_10YR_ANN_CAGR" hidden="1">"c6080"</definedName>
    <definedName name="IQ_EBITDA_10YR_ANN_GROWTH" hidden="1">"c362"</definedName>
    <definedName name="IQ_EBITDA_1YR_ANN_GROWTH" hidden="1">"c363"</definedName>
    <definedName name="IQ_EBITDA_2YR_ANN_CAGR" hidden="1">"c6081"</definedName>
    <definedName name="IQ_EBITDA_2YR_ANN_GROWTH" hidden="1">"c364"</definedName>
    <definedName name="IQ_EBITDA_3YR_ANN_CAGR" hidden="1">"c6082"</definedName>
    <definedName name="IQ_EBITDA_3YR_ANN_GROWTH" hidden="1">"c365"</definedName>
    <definedName name="IQ_EBITDA_5YR_ANN_CAGR" hidden="1">"c6083"</definedName>
    <definedName name="IQ_EBITDA_5YR_ANN_GROWTH" hidden="1">"c366"</definedName>
    <definedName name="IQ_EBITDA_7YR_ANN_CAGR" hidden="1">"c6084"</definedName>
    <definedName name="IQ_EBITDA_7YR_ANN_GROWTH" hidden="1">"c367"</definedName>
    <definedName name="IQ_EBITDA_CAPEX_INT" hidden="1">"c368"</definedName>
    <definedName name="IQ_EBITDA_CAPEX_OVER_TOTAL_IE" hidden="1">"c1370"</definedName>
    <definedName name="IQ_EBITDA_EQ_INC" hidden="1">"c3496"</definedName>
    <definedName name="IQ_EBITDA_EQ_INC_EXCL_SBC" hidden="1">"c3500"</definedName>
    <definedName name="IQ_EBITDA_EST" hidden="1">"c369"</definedName>
    <definedName name="IQ_EBITDA_EST_REUT" hidden="1">"c3640"</definedName>
    <definedName name="IQ_EBITDA_EXCL_SBC" hidden="1">"c3081"</definedName>
    <definedName name="IQ_EBITDA_HIGH_EST" hidden="1">"c370"</definedName>
    <definedName name="IQ_EBITDA_HIGH_EST_REUT" hidden="1">"c3642"</definedName>
    <definedName name="IQ_EBITDA_INT" hidden="1">"c373"</definedName>
    <definedName name="IQ_EBITDA_LOW_EST" hidden="1">"c371"</definedName>
    <definedName name="IQ_EBITDA_LOW_EST_REUT" hidden="1">"c3643"</definedName>
    <definedName name="IQ_EBITDA_MARGIN" hidden="1">"c372"</definedName>
    <definedName name="IQ_EBITDA_MEDIAN_EST" hidden="1">"c1663"</definedName>
    <definedName name="IQ_EBITDA_MEDIAN_EST_REUT" hidden="1">"c3641"</definedName>
    <definedName name="IQ_EBITDA_NUM_EST" hidden="1">"c374"</definedName>
    <definedName name="IQ_EBITDA_NUM_EST_REUT" hidden="1">"c3644"</definedName>
    <definedName name="IQ_EBITDA_OVER_TOTAL_IE" hidden="1">"c1371"</definedName>
    <definedName name="IQ_EBITDA_SBC_ACT_OR_EST" hidden="1">"c4337"</definedName>
    <definedName name="IQ_EBITDA_STDDEV_EST" hidden="1">"c375"</definedName>
    <definedName name="IQ_EBITDA_STDDEV_EST_REUT" hidden="1">"c3645"</definedName>
    <definedName name="IQ_EBITDAR" hidden="1">"c2989"</definedName>
    <definedName name="IQ_EBITDAR_EQ_INC" hidden="1">"c3499"</definedName>
    <definedName name="IQ_EBITDAR_EQ_INC_EXCL_SBC" hidden="1">"c3503"</definedName>
    <definedName name="IQ_EBITDAR_EXCL_SBC" hidden="1">"c3083"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" hidden="1">"c6214"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" hidden="1">"c6215"</definedName>
    <definedName name="IQ_EBT_REIT" hidden="1">"c389"</definedName>
    <definedName name="IQ_EBT_SBC_ACT_OR_EST" hidden="1">"c4350"</definedName>
    <definedName name="IQ_EBT_SBC_GW_ACT_OR_EST" hidden="1">"c4354"</definedName>
    <definedName name="IQ_EBT_UTI" hidden="1">"c390"</definedName>
    <definedName name="IQ_ECS_AUTHORIZED_SHARES" hidden="1">"c5583"</definedName>
    <definedName name="IQ_ECS_AUTHORIZED_SHARES_ABS" hidden="1">"c5597"</definedName>
    <definedName name="IQ_ECS_CONVERT_FACTOR" hidden="1">"c5581"</definedName>
    <definedName name="IQ_ECS_CONVERT_FACTOR_ABS" hidden="1">"c5595"</definedName>
    <definedName name="IQ_ECS_CONVERT_INTO" hidden="1">"c5580"</definedName>
    <definedName name="IQ_ECS_CONVERT_INTO_ABS" hidden="1">"c5594"</definedName>
    <definedName name="IQ_ECS_CONVERT_TYPE" hidden="1">"c5579"</definedName>
    <definedName name="IQ_ECS_CONVERT_TYPE_ABS" hidden="1">"c5593"</definedName>
    <definedName name="IQ_ECS_INACTIVE_DATE" hidden="1">"c5576"</definedName>
    <definedName name="IQ_ECS_INACTIVE_DATE_ABS" hidden="1">"c5590"</definedName>
    <definedName name="IQ_ECS_NAME" hidden="1">"c5571"</definedName>
    <definedName name="IQ_ECS_NAME_ABS" hidden="1">"c5585"</definedName>
    <definedName name="IQ_ECS_NUM_SHAREHOLDERS" hidden="1">"c5584"</definedName>
    <definedName name="IQ_ECS_NUM_SHAREHOLDERS_ABS" hidden="1">"c5598"</definedName>
    <definedName name="IQ_ECS_PAR_VALUE" hidden="1">"c5577"</definedName>
    <definedName name="IQ_ECS_PAR_VALUE_ABS" hidden="1">"c5591"</definedName>
    <definedName name="IQ_ECS_PAR_VALUE_CURRENCY" hidden="1">"c5578"</definedName>
    <definedName name="IQ_ECS_PAR_VALUE_CURRENCY_ABS" hidden="1">"c5592"</definedName>
    <definedName name="IQ_ECS_SHARES_OUT_BS_DATE" hidden="1">"c5572"</definedName>
    <definedName name="IQ_ECS_SHARES_OUT_BS_DATE_ABS" hidden="1">"c5586"</definedName>
    <definedName name="IQ_ECS_SHARES_OUT_FILING_DATE" hidden="1">"c5573"</definedName>
    <definedName name="IQ_ECS_SHARES_OUT_FILING_DATE_ABS" hidden="1">"c5587"</definedName>
    <definedName name="IQ_ECS_START_DATE" hidden="1">"c5575"</definedName>
    <definedName name="IQ_ECS_START_DATE_ABS" hidden="1">"c5589"</definedName>
    <definedName name="IQ_ECS_TYPE" hidden="1">"c5574"</definedName>
    <definedName name="IQ_ECS_TYPE_ABS" hidden="1">"c5588"</definedName>
    <definedName name="IQ_ECS_VOTING" hidden="1">"c5582"</definedName>
    <definedName name="IQ_ECS_VOTING_ABS" hidden="1">"c5596"</definedName>
    <definedName name="IQ_EFFECT_SPECIAL_CHARGE" hidden="1">"c1595"</definedName>
    <definedName name="IQ_EFFECT_TAX_RATE" hidden="1">"c1899"</definedName>
    <definedName name="IQ_EFFICIENCY_RATIO" hidden="1">"c391"</definedName>
    <definedName name="IQ_EFFICIENCY_RATIO_FDIC" hidden="1">"c6736"</definedName>
    <definedName name="IQ_EMPLOYEES" hidden="1">"c392"</definedName>
    <definedName name="IQ_ENTERPRISE_VALUE" hidden="1">"c1348"</definedName>
    <definedName name="IQ_EPS_10YR_ANN_CAGR" hidden="1">"c6085"</definedName>
    <definedName name="IQ_EPS_10YR_ANN_GROWTH" hidden="1">"c393"</definedName>
    <definedName name="IQ_EPS_1YR_ANN_GROWTH" hidden="1">"c394"</definedName>
    <definedName name="IQ_EPS_2YR_ANN_CAGR" hidden="1">"c6086"</definedName>
    <definedName name="IQ_EPS_2YR_ANN_GROWTH" hidden="1">"c395"</definedName>
    <definedName name="IQ_EPS_3YR_ANN_CAGR" hidden="1">"c6087"</definedName>
    <definedName name="IQ_EPS_3YR_ANN_GROWTH" hidden="1">"c396"</definedName>
    <definedName name="IQ_EPS_5YR_ANN_CAGR" hidden="1">"c6088"</definedName>
    <definedName name="IQ_EPS_5YR_ANN_GROWTH" hidden="1">"c397"</definedName>
    <definedName name="IQ_EPS_7YR_ANN_CAGR" hidden="1">"c6089"</definedName>
    <definedName name="IQ_EPS_7YR_ANN_GROWTH" hidden="1">"c398"</definedName>
    <definedName name="IQ_EPS_EST" hidden="1">"c399"</definedName>
    <definedName name="IQ_EPS_EST_REUT" hidden="1">"c5453"</definedName>
    <definedName name="IQ_EPS_GW_EST" hidden="1">"c1737"</definedName>
    <definedName name="IQ_EPS_GW_EST_REUT" hidden="1">"c5389"</definedName>
    <definedName name="IQ_EPS_GW_HIGH_EST" hidden="1">"c1739"</definedName>
    <definedName name="IQ_EPS_GW_HIGH_EST_REUT" hidden="1">"c5391"</definedName>
    <definedName name="IQ_EPS_GW_LOW_EST" hidden="1">"c1740"</definedName>
    <definedName name="IQ_EPS_GW_LOW_EST_REUT" hidden="1">"c5392"</definedName>
    <definedName name="IQ_EPS_GW_MEDIAN_EST" hidden="1">"c1738"</definedName>
    <definedName name="IQ_EPS_GW_MEDIAN_EST_REUT" hidden="1">"c5390"</definedName>
    <definedName name="IQ_EPS_GW_NUM_EST" hidden="1">"c1741"</definedName>
    <definedName name="IQ_EPS_GW_NUM_EST_REUT" hidden="1">"c5393"</definedName>
    <definedName name="IQ_EPS_GW_STDDEV_EST" hidden="1">"c1742"</definedName>
    <definedName name="IQ_EPS_GW_STDDEV_EST_REUT" hidden="1">"c5394"</definedName>
    <definedName name="IQ_EPS_HIGH_EST" hidden="1">"c400"</definedName>
    <definedName name="IQ_EPS_HIGH_EST_REUT" hidden="1">"c5454"</definedName>
    <definedName name="IQ_EPS_LOW_EST" hidden="1">"c401"</definedName>
    <definedName name="IQ_EPS_LOW_EST_REUT" hidden="1">"c5455"</definedName>
    <definedName name="IQ_EPS_MEDIAN_EST" hidden="1">"c1661"</definedName>
    <definedName name="IQ_EPS_MEDIAN_EST_REUT" hidden="1">"c5456"</definedName>
    <definedName name="IQ_EPS_NORM" hidden="1">"c1902"</definedName>
    <definedName name="IQ_EPS_NORM_EST" hidden="1">"c2226"</definedName>
    <definedName name="IQ_EPS_NORM_EST_REUT" hidden="1">"c5326"</definedName>
    <definedName name="IQ_EPS_NORM_HIGH_EST" hidden="1">"c2228"</definedName>
    <definedName name="IQ_EPS_NORM_HIGH_EST_REUT" hidden="1">"c5328"</definedName>
    <definedName name="IQ_EPS_NORM_LOW_EST" hidden="1">"c2229"</definedName>
    <definedName name="IQ_EPS_NORM_LOW_EST_REUT" hidden="1">"c5329"</definedName>
    <definedName name="IQ_EPS_NORM_MEDIAN_EST" hidden="1">"c2227"</definedName>
    <definedName name="IQ_EPS_NORM_MEDIAN_EST_REUT" hidden="1">"c5327"</definedName>
    <definedName name="IQ_EPS_NORM_NUM_EST" hidden="1">"c2230"</definedName>
    <definedName name="IQ_EPS_NORM_NUM_EST_REUT" hidden="1">"c5330"</definedName>
    <definedName name="IQ_EPS_NORM_STDDEV_EST" hidden="1">"c2231"</definedName>
    <definedName name="IQ_EPS_NORM_STDDEV_EST_REUT" hidden="1">"c5331"</definedName>
    <definedName name="IQ_EPS_NUM_EST" hidden="1">"c402"</definedName>
    <definedName name="IQ_EPS_NUM_EST_REUT" hidden="1">"c5451"</definedName>
    <definedName name="IQ_EPS_REPORTED_EST" hidden="1">"c1744"</definedName>
    <definedName name="IQ_EPS_REPORTED_EST_REUT" hidden="1">"c5396"</definedName>
    <definedName name="IQ_EPS_REPORTED_HIGH_EST" hidden="1">"c1746"</definedName>
    <definedName name="IQ_EPS_REPORTED_HIGH_EST_REUT" hidden="1">"c5398"</definedName>
    <definedName name="IQ_EPS_REPORTED_LOW_EST" hidden="1">"c1747"</definedName>
    <definedName name="IQ_EPS_REPORTED_LOW_EST_REUT" hidden="1">"c5399"</definedName>
    <definedName name="IQ_EPS_REPORTED_MEDIAN_EST" hidden="1">"c1745"</definedName>
    <definedName name="IQ_EPS_REPORTED_MEDIAN_EST_REUT" hidden="1">"c5397"</definedName>
    <definedName name="IQ_EPS_REPORTED_NUM_EST" hidden="1">"c1748"</definedName>
    <definedName name="IQ_EPS_REPORTED_NUM_EST_REUT" hidden="1">"c5400"</definedName>
    <definedName name="IQ_EPS_REPORTED_STDDEV_EST" hidden="1">"c1749"</definedName>
    <definedName name="IQ_EPS_REPORTED_STDDEV_EST_REUT" hidden="1">"c5401"</definedName>
    <definedName name="IQ_EPS_SBC_ACT_OR_EST" hidden="1">"c4376"</definedName>
    <definedName name="IQ_EPS_SBC_GW_ACT_OR_EST" hidden="1">"c4380"</definedName>
    <definedName name="IQ_EPS_STDDEV_EST" hidden="1">"c403"</definedName>
    <definedName name="IQ_EPS_STDDEV_EST_REUT" hidden="1">"c5452"</definedName>
    <definedName name="IQ_EQUITY_AFFIL" hidden="1">"c1451"</definedName>
    <definedName name="IQ_EQUITY_CAPITAL_ASSETS_FDIC" hidden="1">"c6744"</definedName>
    <definedName name="IQ_EQUITY_FDIC" hidden="1">"c6353"</definedName>
    <definedName name="IQ_EQUITY_METHOD" hidden="1">"c404"</definedName>
    <definedName name="IQ_EQUITY_SECURITIES_FDIC" hidden="1">"c6304"</definedName>
    <definedName name="IQ_EQUITY_SECURITY_EXPOSURES_FDIC" hidden="1">"c6664"</definedName>
    <definedName name="IQ_EQV_OVER_BV" hidden="1">"c1596"</definedName>
    <definedName name="IQ_EQV_OVER_LTM_PRETAX_INC" hidden="1">"c1390"</definedName>
    <definedName name="IQ_ESOP_DEBT" hidden="1">"c1597"</definedName>
    <definedName name="IQ_EST_ACT_EPS_GW" hidden="1">"c1743"</definedName>
    <definedName name="IQ_EST_ACT_EPS_GW_REUT" hidden="1">"c5395"</definedName>
    <definedName name="IQ_EST_ACT_EPS_NORM" hidden="1">"c2232"</definedName>
    <definedName name="IQ_EST_ACT_EPS_NORM_REUT" hidden="1">"c5332"</definedName>
    <definedName name="IQ_EST_ACT_EPS_REPORTED" hidden="1">"c1750"</definedName>
    <definedName name="IQ_EST_ACT_EPS_REPORTED_REUT" hidden="1">"c5402"</definedName>
    <definedName name="IQ_EST_CURRENCY" hidden="1">"c2140"</definedName>
    <definedName name="IQ_EST_CURRENCY_REUT" hidden="1">"c5437"</definedName>
    <definedName name="IQ_EST_DATE" hidden="1">"c1634"</definedName>
    <definedName name="IQ_EST_DATE_REUT" hidden="1">"c5438"</definedName>
    <definedName name="IQ_EST_EPS_GROWTH_1YR" hidden="1">"c1636"</definedName>
    <definedName name="IQ_EST_EPS_GROWTH_1YR_REUT" hidden="1">"c3646"</definedName>
    <definedName name="IQ_EST_EPS_GROWTH_5YR" hidden="1">"c1655"</definedName>
    <definedName name="IQ_EST_EPS_GROWTH_5YR_REUT" hidden="1">"c3633"</definedName>
    <definedName name="IQ_EST_EPS_GROWTH_Q_1YR" hidden="1">"c1641"</definedName>
    <definedName name="IQ_EST_EPS_GROWTH_Q_1YR_REUT" hidden="1">"c5410"</definedName>
    <definedName name="IQ_EST_EPS_GW_DIFF" hidden="1">"c1891"</definedName>
    <definedName name="IQ_EST_EPS_GW_DIFF_REUT" hidden="1">"c5429"</definedName>
    <definedName name="IQ_EST_EPS_GW_SURPRISE_PERCENT" hidden="1">"c1892"</definedName>
    <definedName name="IQ_EST_EPS_GW_SURPRISE_PERCENT_REUT" hidden="1">"c5430"</definedName>
    <definedName name="IQ_EST_EPS_NORM_DIFF" hidden="1">"c2247"</definedName>
    <definedName name="IQ_EST_EPS_NORM_DIFF_REUT" hidden="1">"c5411"</definedName>
    <definedName name="IQ_EST_EPS_NORM_SURPRISE_PERCENT" hidden="1">"c2248"</definedName>
    <definedName name="IQ_EST_EPS_NORM_SURPRISE_PERCENT_REUT" hidden="1">"c5412"</definedName>
    <definedName name="IQ_EST_EPS_REPORT_DIFF" hidden="1">"c1893"</definedName>
    <definedName name="IQ_EST_EPS_REPORT_DIFF_REUT" hidden="1">"c5431"</definedName>
    <definedName name="IQ_EST_EPS_REPORT_SURPRISE_PERCENT" hidden="1">"c1894"</definedName>
    <definedName name="IQ_EST_EPS_REPORT_SURPRISE_PERCENT_REUT" hidden="1">"c5432"</definedName>
    <definedName name="IQ_EST_VENDOR" hidden="1">"c5564"</definedName>
    <definedName name="IQ_ESTIMATED_ASSESSABLE_DEPOSITS_FDIC" hidden="1">"c6490"</definedName>
    <definedName name="IQ_ESTIMATED_INSURED_DEPOSITS_FDIC" hidden="1">"c6491"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AL_DATE" hidden="1">"c2180"</definedName>
    <definedName name="IQ_EXCHANGE" hidden="1">"c405"</definedName>
    <definedName name="IQ_EXCISE_TAXES_EXCL_SALES" hidden="1">"c5515"</definedName>
    <definedName name="IQ_EXCISE_TAXES_INCL_SALES" hidden="1">"c5514"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" hidden="1">"c6216"</definedName>
    <definedName name="IQ_EXTRA_ACC_ITEMS_REIT" hidden="1">"c415"</definedName>
    <definedName name="IQ_EXTRA_ACC_ITEMS_UTI" hidden="1">"c416"</definedName>
    <definedName name="IQ_EXTRA_ITEMS" hidden="1">"c1459"</definedName>
    <definedName name="IQ_EXTRAORDINARY_GAINS_FDIC" hidden="1">"c6586"</definedName>
    <definedName name="IQ_FAIR_VALUE_FDIC" hidden="1">"c6427"</definedName>
    <definedName name="IQ_FARM_LOANS_NET_FDIC" hidden="1">"c6316"</definedName>
    <definedName name="IQ_FARM_LOANS_TOTAL_LOANS_FOREIGN_FDIC" hidden="1">"c6450"</definedName>
    <definedName name="IQ_FARMLAND_LOANS_FDIC" hidden="1">"c6314"</definedName>
    <definedName name="IQ_FDIC" hidden="1">"c417"</definedName>
    <definedName name="IQ_FED_FUNDS_PURCHASED_FDIC" hidden="1">"c6343"</definedName>
    <definedName name="IQ_FED_FUNDS_SOLD_FDIC" hidden="1">"c6307"</definedName>
    <definedName name="IQ_FEDFUNDS_SOLD" hidden="1">"c2256"</definedName>
    <definedName name="IQ_FFO" hidden="1">"c1574"</definedName>
    <definedName name="IQ_FFO_ADJ_ACT_OR_EST" hidden="1">"c4435"</definedName>
    <definedName name="IQ_FFO_PAYOUT_RATIO" hidden="1">"c3492"</definedName>
    <definedName name="IQ_FFO_SHARE_ACT_OR_EST" hidden="1">"c4446"</definedName>
    <definedName name="IQ_FHLB_ADVANCES_FDIC" hidden="1">"c6366"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DUCIARY_ACTIVITIES_FDIC" hidden="1">"c6571"</definedName>
    <definedName name="IQ_FIFETEEN_YEAR_FIXED_AND_FLOATING_RATE_FDIC" hidden="1">"c6423"</definedName>
    <definedName name="IQ_FIFETEEN_YEAR_MORTGAGE_PASS_THROUGHS_FDIC" hidden="1">"c6415"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ATA_SOURCE" hidden="1">"c6788"</definedName>
    <definedName name="IQ_FIN_DIV_ASSETS_CURRENT" hidden="1">"c427"</definedName>
    <definedName name="IQ_FIN_DIV_ASSETS_LT" hidden="1">"c428"</definedName>
    <definedName name="IQ_FIN_DIV_CASH_EQUIV" hidden="1">"c6289"</definedName>
    <definedName name="IQ_FIN_DIV_DEBT_CURRENT" hidden="1">"c429"</definedName>
    <definedName name="IQ_FIN_DIV_DEBT_LT" hidden="1">"c430"</definedName>
    <definedName name="IQ_FIN_DIV_DEBT_TOTAL" hidden="1">"c5656"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LT_DEBT_TOTAL" hidden="1">"c5655"</definedName>
    <definedName name="IQ_FIN_DIV_REV" hidden="1">"c437"</definedName>
    <definedName name="IQ_FIN_DIV_ST_DEBT_TOTAL" hidden="1">"c5527"</definedName>
    <definedName name="IQ_FIN_DIV_ST_INVEST" hidden="1">"c6288"</definedName>
    <definedName name="IQ_FINANCING_CASH" hidden="1">"c1405"</definedName>
    <definedName name="IQ_FINANCING_CASH_SUPPL" hidden="1">"c1406"</definedName>
    <definedName name="IQ_FINANCING_OBLIG_CURRENT" hidden="1">"c6190"</definedName>
    <definedName name="IQ_FINANCING_OBLIG_NON_CURRENT" hidden="1">"c6191"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Q_EST" hidden="1">"c6794"</definedName>
    <definedName name="IQ_FISCAL_Q_EST_REUT" hidden="1">"c6798"</definedName>
    <definedName name="IQ_FISCAL_Y" hidden="1">"c441"</definedName>
    <definedName name="IQ_FISCAL_Y_EST" hidden="1">"c6795"</definedName>
    <definedName name="IQ_FISCAL_Y_EST_REUT" hidden="1">"c6799"</definedName>
    <definedName name="IQ_FIVE_PERCENT_OWNER" hidden="1">"c442"</definedName>
    <definedName name="IQ_FIVE_YEAR_FIXED_AND_FLOATING_RATE_FDIC" hidden="1">"c6422"</definedName>
    <definedName name="IQ_FIVE_YEAR_MORTGAGE_PASS_THROUGHS_FDIC" hidden="1">"c6414"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NMA_FHLMC_FDIC" hidden="1">"c6397"</definedName>
    <definedName name="IQ_FNMA_FHLMC_GNMA_FDIC" hidden="1">"c6399"</definedName>
    <definedName name="IQ_FORECLOSED_PROPERTIES_FDIC" hidden="1">"c6459"</definedName>
    <definedName name="IQ_FOREIGN_BANK_LOANS_FDIC" hidden="1">"c6437"</definedName>
    <definedName name="IQ_FOREIGN_BANKS_DEPOSITS_FOREIGN_FDIC" hidden="1">"c6481"</definedName>
    <definedName name="IQ_FOREIGN_BANKS_LOAN_CHARG_OFFS_FDIC" hidden="1">"c6645"</definedName>
    <definedName name="IQ_FOREIGN_BANKS_NET_CHARGE_OFFS_FDIC" hidden="1">"c6647"</definedName>
    <definedName name="IQ_FOREIGN_BANKS_NONTRANSACTION_ACCOUNTS_FDIC" hidden="1">"c6550"</definedName>
    <definedName name="IQ_FOREIGN_BANKS_RECOVERIES_FDIC" hidden="1">"c6646"</definedName>
    <definedName name="IQ_FOREIGN_BANKS_TRANSACTION_ACCOUNTS_FDIC" hidden="1">"c6542"</definedName>
    <definedName name="IQ_FOREIGN_BRANCHES_U.S._BANKS_LOANS_FDIC" hidden="1">"c6438"</definedName>
    <definedName name="IQ_FOREIGN_BRANCHES_US_BANKS_FDIC" hidden="1">"c6392"</definedName>
    <definedName name="IQ_FOREIGN_COUNTRIES_BANKS_TOTAL_LOANS_FOREIGN_FDIC" hidden="1">"c6445"</definedName>
    <definedName name="IQ_FOREIGN_DEBT_SECURITIES_FDIC" hidden="1">"c6303"</definedName>
    <definedName name="IQ_FOREIGN_DEP_IB" hidden="1">"c446"</definedName>
    <definedName name="IQ_FOREIGN_DEP_NON_IB" hidden="1">"c447"</definedName>
    <definedName name="IQ_FOREIGN_DEPOSITS_NONTRANSACTION_ACCOUNTS_FDIC" hidden="1">"c6549"</definedName>
    <definedName name="IQ_FOREIGN_DEPOSITS_TRANSACTION_ACCOUNTS_FDIC" hidden="1">"c6541"</definedName>
    <definedName name="IQ_FOREIGN_EXCHANGE" hidden="1">"c1376"</definedName>
    <definedName name="IQ_FOREIGN_EXCHANGE_EXPOSURES_FDIC" hidden="1">"c6663"</definedName>
    <definedName name="IQ_FOREIGN_GOVERNMENT_LOANS_FDIC" hidden="1">"c6430"</definedName>
    <definedName name="IQ_FOREIGN_GOVERNMENTS_CHARGE_OFFS_FDIC" hidden="1">"c6600"</definedName>
    <definedName name="IQ_FOREIGN_GOVERNMENTS_DEPOSITS_FOREIGN_FDIC" hidden="1">"c6482"</definedName>
    <definedName name="IQ_FOREIGN_GOVERNMENTS_NET_CHARGE_OFFS_FDIC" hidden="1">"c6638"</definedName>
    <definedName name="IQ_FOREIGN_GOVERNMENTS_NONTRANSACTION_ACCOUNTS_FDIC" hidden="1">"c6551"</definedName>
    <definedName name="IQ_FOREIGN_GOVERNMENTS_RECOVERIES_FDIC" hidden="1">"c6619"</definedName>
    <definedName name="IQ_FOREIGN_GOVERNMENTS_TOTAL_DEPOSITS_FDIC" hidden="1">"c6476"</definedName>
    <definedName name="IQ_FOREIGN_GOVERNMENTS_TRANSACTION_ACCOUNTS_FDIC" hidden="1">"c6543"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ULLY_INSURED_DEPOSITS_FDIC" hidden="1">"c6487"</definedName>
    <definedName name="IQ_FUTURES_FORWARD_CONTRACTS_NOTIONAL_AMOUNT_FDIC" hidden="1">"c6518"</definedName>
    <definedName name="IQ_FUTURES_FORWARD_CONTRACTS_RATE_RISK_FDIC" hidden="1">"c6508"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X_CONTRACTS_FDIC" hidden="1">"c6517"</definedName>
    <definedName name="IQ_FX_CONTRACTS_SPOT_FDIC" hidden="1">"c6356"</definedName>
    <definedName name="IQ_FY" hidden="1">1000</definedName>
    <definedName name="IQ_GA_EXP" hidden="1">"c2241"</definedName>
    <definedName name="IQ_GAAP_BS" hidden="1">"c6789"</definedName>
    <definedName name="IQ_GAAP_CF" hidden="1">"c6790"</definedName>
    <definedName name="IQ_GAAP_IS" hidden="1">"c6194"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" hidden="1">"c6217"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" hidden="1">"c6218"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" hidden="1">"c6219"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" hidden="1">"c6220"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" hidden="1">"c6278"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" hidden="1">"c6221"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AIN_SALE_LOANS_FDIC" hidden="1">"c6673"</definedName>
    <definedName name="IQ_GAIN_SALE_RE_FDIC" hidden="1">"c6674"</definedName>
    <definedName name="IQ_GAINS_SALE_ASSETS_FDIC" hidden="1">"c6675"</definedName>
    <definedName name="IQ_GEO_SEG_ASSETS" hidden="1">"c4069"</definedName>
    <definedName name="IQ_GEO_SEG_ASSETS_ABS" hidden="1">"c4091"</definedName>
    <definedName name="IQ_GEO_SEG_ASSETS_TOTAL" hidden="1">"c4123"</definedName>
    <definedName name="IQ_GEO_SEG_CAPEX" hidden="1">"c4083"</definedName>
    <definedName name="IQ_GEO_SEG_CAPEX_ABS" hidden="1">"c4105"</definedName>
    <definedName name="IQ_GEO_SEG_CAPEX_TOTAL" hidden="1">"c4127"</definedName>
    <definedName name="IQ_GEO_SEG_DA" hidden="1">"c4082"</definedName>
    <definedName name="IQ_GEO_SEG_DA_ABS" hidden="1">"c4104"</definedName>
    <definedName name="IQ_GEO_SEG_DA_TOTAL" hidden="1">"c4126"</definedName>
    <definedName name="IQ_GEO_SEG_EARNINGS_OP" hidden="1">"c4073"</definedName>
    <definedName name="IQ_GEO_SEG_EARNINGS_OP_ABS" hidden="1">"c4095"</definedName>
    <definedName name="IQ_GEO_SEG_EARNINGS_OP_TOTAL" hidden="1">"c4119"</definedName>
    <definedName name="IQ_GEO_SEG_EBT" hidden="1">"c4072"</definedName>
    <definedName name="IQ_GEO_SEG_EBT_ABS" hidden="1">"c4094"</definedName>
    <definedName name="IQ_GEO_SEG_EBT_TOTAL" hidden="1">"c4121"</definedName>
    <definedName name="IQ_GEO_SEG_GP" hidden="1">"c4070"</definedName>
    <definedName name="IQ_GEO_SEG_GP_ABS" hidden="1">"c4092"</definedName>
    <definedName name="IQ_GEO_SEG_GP_TOTAL" hidden="1">"c4120"</definedName>
    <definedName name="IQ_GEO_SEG_INC_TAX" hidden="1">"c4081"</definedName>
    <definedName name="IQ_GEO_SEG_INC_TAX_ABS" hidden="1">"c4103"</definedName>
    <definedName name="IQ_GEO_SEG_INC_TAX_TOTAL" hidden="1">"c4125"</definedName>
    <definedName name="IQ_GEO_SEG_INTEREST_EXP" hidden="1">"c4080"</definedName>
    <definedName name="IQ_GEO_SEG_INTEREST_EXP_ABS" hidden="1">"c4102"</definedName>
    <definedName name="IQ_GEO_SEG_INTEREST_EXP_TOTAL" hidden="1">"c4124"</definedName>
    <definedName name="IQ_GEO_SEG_NAME" hidden="1">"c5484"</definedName>
    <definedName name="IQ_GEO_SEG_NAME_ABS" hidden="1">"c5485"</definedName>
    <definedName name="IQ_GEO_SEG_NI" hidden="1">"c4071"</definedName>
    <definedName name="IQ_GEO_SEG_NI_ABS" hidden="1">"c4093"</definedName>
    <definedName name="IQ_GEO_SEG_NI_TOTAL" hidden="1">"c4122"</definedName>
    <definedName name="IQ_GEO_SEG_OPER_INC" hidden="1">"c4075"</definedName>
    <definedName name="IQ_GEO_SEG_OPER_INC_ABS" hidden="1">"c4097"</definedName>
    <definedName name="IQ_GEO_SEG_OPER_INC_TOTAL" hidden="1">"c4118"</definedName>
    <definedName name="IQ_GEO_SEG_REV" hidden="1">"c4074"</definedName>
    <definedName name="IQ_GEO_SEG_REV_ABS" hidden="1">"c4096"</definedName>
    <definedName name="IQ_GEO_SEG_REV_TOTAL" hidden="1">"c4117"</definedName>
    <definedName name="IQ_GNMA_FDIC" hidden="1">"c6398"</definedName>
    <definedName name="IQ_GOODWILL_FDIC" hidden="1">"c6334"</definedName>
    <definedName name="IQ_GOODWILL_IMPAIRMENT_FDIC" hidden="1">"c6678"</definedName>
    <definedName name="IQ_GOODWILL_INTAN_FDIC" hidden="1">"c6333"</definedName>
    <definedName name="IQ_GOODWILL_NET" hidden="1">"c1380"</definedName>
    <definedName name="IQ_GP" hidden="1">"c511"</definedName>
    <definedName name="IQ_GP_10YR_ANN_CAGR" hidden="1">"c6090"</definedName>
    <definedName name="IQ_GP_10YR_ANN_GROWTH" hidden="1">"c512"</definedName>
    <definedName name="IQ_GP_1YR_ANN_GROWTH" hidden="1">"c513"</definedName>
    <definedName name="IQ_GP_2YR_ANN_CAGR" hidden="1">"c6091"</definedName>
    <definedName name="IQ_GP_2YR_ANN_GROWTH" hidden="1">"c514"</definedName>
    <definedName name="IQ_GP_3YR_ANN_CAGR" hidden="1">"c6092"</definedName>
    <definedName name="IQ_GP_3YR_ANN_GROWTH" hidden="1">"c515"</definedName>
    <definedName name="IQ_GP_5YR_ANN_CAGR" hidden="1">"c6093"</definedName>
    <definedName name="IQ_GP_5YR_ANN_GROWTH" hidden="1">"c516"</definedName>
    <definedName name="IQ_GP_7YR_ANN_CAGR" hidden="1">"c6094"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CAGR" hidden="1">"c6095"</definedName>
    <definedName name="IQ_GROSS_LOANS_10YR_ANN_GROWTH" hidden="1">"c522"</definedName>
    <definedName name="IQ_GROSS_LOANS_1YR_ANN_GROWTH" hidden="1">"c523"</definedName>
    <definedName name="IQ_GROSS_LOANS_2YR_ANN_CAGR" hidden="1">"c6096"</definedName>
    <definedName name="IQ_GROSS_LOANS_2YR_ANN_GROWTH" hidden="1">"c524"</definedName>
    <definedName name="IQ_GROSS_LOANS_3YR_ANN_CAGR" hidden="1">"c6097"</definedName>
    <definedName name="IQ_GROSS_LOANS_3YR_ANN_GROWTH" hidden="1">"c525"</definedName>
    <definedName name="IQ_GROSS_LOANS_5YR_ANN_CAGR" hidden="1">"c6098"</definedName>
    <definedName name="IQ_GROSS_LOANS_5YR_ANN_GROWTH" hidden="1">"c526"</definedName>
    <definedName name="IQ_GROSS_LOANS_7YR_ANN_CAGR" hidden="1">"c6099"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C_EARNED" hidden="1">"c2747"</definedName>
    <definedName name="IQ_GROSS_PROFIT" hidden="1">"c1378"</definedName>
    <definedName name="IQ_GROSS_SPRD" hidden="1">"c2155"</definedName>
    <definedName name="IQ_GROSS_WRITTEN" hidden="1">"c2726"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" hidden="1">"c6279"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" hidden="1">"c6280"</definedName>
    <definedName name="IQ_GW_INTAN_AMORT_REIT" hidden="1">"c1480"</definedName>
    <definedName name="IQ_GW_INTAN_AMORT_UTI" hidden="1">"c1481"</definedName>
    <definedName name="IQ_HC_ADMISSIONS" hidden="1">"c5953"</definedName>
    <definedName name="IQ_HC_ADMISSIONS_GROWTH" hidden="1">"c5997"</definedName>
    <definedName name="IQ_HC_ADMISSIONS_MANAGED_CARE" hidden="1">"c5956"</definedName>
    <definedName name="IQ_HC_ADMISSIONS_MEDICAID" hidden="1">"c5955"</definedName>
    <definedName name="IQ_HC_ADMISSIONS_MEDICARE" hidden="1">"c5954"</definedName>
    <definedName name="IQ_HC_ADMISSIONS_OTHER" hidden="1">"c5957"</definedName>
    <definedName name="IQ_HC_ADMISSIONS_SF" hidden="1">"c6006"</definedName>
    <definedName name="IQ_HC_ALFS" hidden="1">"c5952"</definedName>
    <definedName name="IQ_HC_AVG_BEDS_SVC" hidden="1">"c5951"</definedName>
    <definedName name="IQ_HC_AVG_DAILY_CENSUS" hidden="1">"c5965"</definedName>
    <definedName name="IQ_HC_AVG_LICENSED_BEDS" hidden="1">"c5949"</definedName>
    <definedName name="IQ_HC_AVG_LICENSED_BEDS_SF" hidden="1">"c6004"</definedName>
    <definedName name="IQ_HC_AVG_STAY" hidden="1">"c5966"</definedName>
    <definedName name="IQ_HC_AVG_STAY_SF" hidden="1">"c6016"</definedName>
    <definedName name="IQ_HC_BEDS_SVC" hidden="1">"c5950"</definedName>
    <definedName name="IQ_HC_DAYS_REV_OUT" hidden="1">"c5993"</definedName>
    <definedName name="IQ_HC_EQUIV_ADMISSIONS_GROWTH" hidden="1">"c5998"</definedName>
    <definedName name="IQ_HC_EQUIVALENT_ADMISSIONS" hidden="1">"c5958"</definedName>
    <definedName name="IQ_HC_EQUIVALENT_ADMISSIONS_SF" hidden="1">"c6007"</definedName>
    <definedName name="IQ_HC_ER_VISITS" hidden="1">"c5964"</definedName>
    <definedName name="IQ_HC_ER_VISITS_SF" hidden="1">"c6017"</definedName>
    <definedName name="IQ_HC_GROSS_INPATIENT_REV" hidden="1">"c5987"</definedName>
    <definedName name="IQ_HC_GROSS_OUTPATIENT_REV" hidden="1">"c5988"</definedName>
    <definedName name="IQ_HC_GROSS_PATIENT_REV" hidden="1">"c5989"</definedName>
    <definedName name="IQ_HC_HOSP_FACILITIES_CONSOL" hidden="1">"c5945"</definedName>
    <definedName name="IQ_HC_HOSP_FACILITIES_CONSOL_SF" hidden="1">"c6000"</definedName>
    <definedName name="IQ_HC_HOSP_FACILITIES_NON_CONSOL" hidden="1">"c5946"</definedName>
    <definedName name="IQ_HC_HOSP_FACILITIES_NON_CONSOL_SF" hidden="1">"c6001"</definedName>
    <definedName name="IQ_HC_HOSP_FACILITIES_TOTAL" hidden="1">"c5947"</definedName>
    <definedName name="IQ_HC_HOSP_FACILITIES_TOTAL_SF" hidden="1">"c6002"</definedName>
    <definedName name="IQ_HC_INPATIENT_PROCEDURES" hidden="1">"c5961"</definedName>
    <definedName name="IQ_HC_INPATIENT_PROCEDURES_SF" hidden="1">"c6011"</definedName>
    <definedName name="IQ_HC_INPATIENT_REV_PER_ADMISSION" hidden="1">"c5994"</definedName>
    <definedName name="IQ_HC_INTPATIENT_SVCS_PCT_REV" hidden="1">"c5975"</definedName>
    <definedName name="IQ_HC_INTPATIENT_SVCS_PCT_REV_SF" hidden="1">"c6015"</definedName>
    <definedName name="IQ_HC_LICENSED_BEDS" hidden="1">"c5948"</definedName>
    <definedName name="IQ_HC_LICENSED_BEDS_SF" hidden="1">"c6003"</definedName>
    <definedName name="IQ_HC_MANAGED_CARE_PCT_ADMISSIONS" hidden="1">"c5982"</definedName>
    <definedName name="IQ_HC_MANAGED_CARE_PCT_REV" hidden="1">"c5978"</definedName>
    <definedName name="IQ_HC_MEDICAID_PCT_ADMISSIONS" hidden="1">"c5981"</definedName>
    <definedName name="IQ_HC_MEDICAID_PCT_REV" hidden="1">"c5977"</definedName>
    <definedName name="IQ_HC_MEDICARE_PCT_ADMISSIONS" hidden="1">"c5980"</definedName>
    <definedName name="IQ_HC_MEDICARE_PCT_REV" hidden="1">"c5976"</definedName>
    <definedName name="IQ_HC_NET_INPATIENT_REV" hidden="1">"c5984"</definedName>
    <definedName name="IQ_HC_NET_OUTPATIENT_REV" hidden="1">"c5985"</definedName>
    <definedName name="IQ_HC_NET_PATIENT_REV" hidden="1">"c5986"</definedName>
    <definedName name="IQ_HC_NET_PATIENT_REV_SF" hidden="1">"c6005"</definedName>
    <definedName name="IQ_HC_OCC_RATE" hidden="1">"c5967"</definedName>
    <definedName name="IQ_HC_OCC_RATE_LICENSED_BEDS" hidden="1">"c5968"</definedName>
    <definedName name="IQ_HC_OCC_RATE_SF" hidden="1">"c6009"</definedName>
    <definedName name="IQ_HC_OPEX_SUPPLIES" hidden="1">"c5990"</definedName>
    <definedName name="IQ_HC_OTHER_OPEX_PCT_REV" hidden="1">"c5973"</definedName>
    <definedName name="IQ_HC_OUTPATIENT_PROCEDURES" hidden="1">"c5962"</definedName>
    <definedName name="IQ_HC_OUTPATIENT_PROCEDURES_SF" hidden="1">"c6012"</definedName>
    <definedName name="IQ_HC_OUTPATIENT_REV_PER_ADMISSION" hidden="1">"c5995"</definedName>
    <definedName name="IQ_HC_OUTPATIENT_SVCS_PCT_REV" hidden="1">"c5974"</definedName>
    <definedName name="IQ_HC_OUTPATIENT_SVCS_PCT_REV_SF" hidden="1">"c6014"</definedName>
    <definedName name="IQ_HC_PATIENT_DAYS" hidden="1">"c5960"</definedName>
    <definedName name="IQ_HC_PATIENT_DAYS_SF" hidden="1">"c6010"</definedName>
    <definedName name="IQ_HC_PROF_GEN_LIAB_CLAIM_PAID" hidden="1">"c5991"</definedName>
    <definedName name="IQ_HC_PROF_GEN_LIAB_EXP_BENEFIT" hidden="1">"c5992"</definedName>
    <definedName name="IQ_HC_PROVISION_DOUBTFUL_PCT_REV" hidden="1">"c5972"</definedName>
    <definedName name="IQ_HC_REV_GROWTH" hidden="1">"c5996"</definedName>
    <definedName name="IQ_HC_REV_PER_EQUIV_ADMISSION" hidden="1">"c5959"</definedName>
    <definedName name="IQ_HC_REV_PER_EQUIV_ADMISSION_SF" hidden="1">"c6008"</definedName>
    <definedName name="IQ_HC_REV_PER_EQUIV_ADMISSIONS_GROWTH" hidden="1">"c5999"</definedName>
    <definedName name="IQ_HC_REV_PER_PATIENT_DAY" hidden="1">"c5969"</definedName>
    <definedName name="IQ_HC_REV_PER_PATIENT_DAY_SF" hidden="1">"c6018"</definedName>
    <definedName name="IQ_HC_SALARIES_PCT_REV" hidden="1">"c5970"</definedName>
    <definedName name="IQ_HC_SUPPLIES_PCT_REV" hidden="1">"c5971"</definedName>
    <definedName name="IQ_HC_TOTAL_PROCEDURES" hidden="1">"c5963"</definedName>
    <definedName name="IQ_HC_TOTAL_PROCEDURES_SF" hidden="1">"c6013"</definedName>
    <definedName name="IQ_HC_UNINSURED_PCT_ADMISSIONS" hidden="1">"c5983"</definedName>
    <definedName name="IQ_HC_UNINSURED_PCT_REV" hidden="1">"c5979"</definedName>
    <definedName name="IQ_HELD_MATURITY_FDIC" hidden="1">"c6408"</definedName>
    <definedName name="IQ_HIGH_TARGET_PRICE" hidden="1">"c1651"</definedName>
    <definedName name="IQ_HIGH_TARGET_PRICE_REUT" hidden="1">"c5317"</definedName>
    <definedName name="IQ_HIGHPRICE" hidden="1">"c545"</definedName>
    <definedName name="IQ_HOME_AVG_LOAN_SIZE" hidden="1">"c5911"</definedName>
    <definedName name="IQ_HOME_BACKLOG" hidden="1">"c5844"</definedName>
    <definedName name="IQ_HOME_BACKLOG_AVG_JV" hidden="1">"c5848"</definedName>
    <definedName name="IQ_HOME_BACKLOG_AVG_JV_GROWTH" hidden="1">"c5928"</definedName>
    <definedName name="IQ_HOME_BACKLOG_AVG_JV_INC" hidden="1">"c5851"</definedName>
    <definedName name="IQ_HOME_BACKLOG_AVG_JV_INC_GROWTH" hidden="1">"c5931"</definedName>
    <definedName name="IQ_HOME_BACKLOG_AVG_PRICE" hidden="1">"c5845"</definedName>
    <definedName name="IQ_HOME_BACKLOG_AVG_PRICE_GROWTH" hidden="1">"c5925"</definedName>
    <definedName name="IQ_HOME_BACKLOG_GROWTH" hidden="1">"c5924"</definedName>
    <definedName name="IQ_HOME_BACKLOG_JV" hidden="1">"c5847"</definedName>
    <definedName name="IQ_HOME_BACKLOG_JV_GROWTH" hidden="1">"c5927"</definedName>
    <definedName name="IQ_HOME_BACKLOG_JV_INC" hidden="1">"c5850"</definedName>
    <definedName name="IQ_HOME_BACKLOG_JV_INC_GROWTH" hidden="1">"c5930"</definedName>
    <definedName name="IQ_HOME_BACKLOG_VALUE" hidden="1">"c5846"</definedName>
    <definedName name="IQ_HOME_BACKLOG_VALUE_GROWTH" hidden="1">"c5926"</definedName>
    <definedName name="IQ_HOME_BACKLOG_VALUE_JV" hidden="1">"c5849"</definedName>
    <definedName name="IQ_HOME_BACKLOG_VALUE_JV_GROWTH" hidden="1">"c5929"</definedName>
    <definedName name="IQ_HOME_BACKLOG_VALUE_JV_INC" hidden="1">"c5852"</definedName>
    <definedName name="IQ_HOME_BACKLOG_VALUE_JV_INC_GROWTH" hidden="1">"c5932"</definedName>
    <definedName name="IQ_HOME_COMMUNITIES_ACTIVE" hidden="1">"c5862"</definedName>
    <definedName name="IQ_HOME_COMMUNITIES_ACTIVE_GROWTH" hidden="1">"c5942"</definedName>
    <definedName name="IQ_HOME_COMMUNITIES_ACTIVE_JV" hidden="1">"c5863"</definedName>
    <definedName name="IQ_HOME_COMMUNITIES_ACTIVE_JV_GROWTH" hidden="1">"c5943"</definedName>
    <definedName name="IQ_HOME_COMMUNITIES_ACTIVE_JV_INC" hidden="1">"c5864"</definedName>
    <definedName name="IQ_HOME_COMMUNITIES_ACTIVE_JV_INC_GROWTH" hidden="1">"c5944"</definedName>
    <definedName name="IQ_HOME_COST_CONSTRUCTION_SVCS" hidden="1">"c5882"</definedName>
    <definedName name="IQ_HOME_COST_ELIMINATIONS_OTHER" hidden="1">"c5883"</definedName>
    <definedName name="IQ_HOME_COST_FINANCIAL_SVCS" hidden="1">"c5881"</definedName>
    <definedName name="IQ_HOME_COST_HOUSING" hidden="1">"c5877"</definedName>
    <definedName name="IQ_HOME_COST_LAND_LOT" hidden="1">"c5878"</definedName>
    <definedName name="IQ_HOME_COST_OTHER_HOMEBUILDING" hidden="1">"c5879"</definedName>
    <definedName name="IQ_HOME_COST_TOTAL" hidden="1">"c5884"</definedName>
    <definedName name="IQ_HOME_COST_TOTAL_HOMEBUILDING" hidden="1">"c5880"</definedName>
    <definedName name="IQ_HOME_DELIVERED" hidden="1">"c5835"</definedName>
    <definedName name="IQ_HOME_DELIVERED_AVG_PRICE" hidden="1">"c5836"</definedName>
    <definedName name="IQ_HOME_DELIVERED_AVG_PRICE_GROWTH" hidden="1">"c5916"</definedName>
    <definedName name="IQ_HOME_DELIVERED_AVG_PRICE_JV" hidden="1">"c5839"</definedName>
    <definedName name="IQ_HOME_DELIVERED_AVG_PRICE_JV_GROWTH" hidden="1">"c5919"</definedName>
    <definedName name="IQ_HOME_DELIVERED_AVG_PRICE_JV_INC" hidden="1">"c5842"</definedName>
    <definedName name="IQ_HOME_DELIVERED_AVG_PRICE_JV_INC_GROWTH" hidden="1">"c5922"</definedName>
    <definedName name="IQ_HOME_DELIVERED_GROWTH" hidden="1">"c5915"</definedName>
    <definedName name="IQ_HOME_DELIVERED_JV" hidden="1">"c5838"</definedName>
    <definedName name="IQ_HOME_DELIVERED_JV_GROWTH" hidden="1">"c5918"</definedName>
    <definedName name="IQ_HOME_DELIVERED_JV_INC" hidden="1">"c5841"</definedName>
    <definedName name="IQ_HOME_DELIVERED_JV_INC_GROWTH" hidden="1">"c5921"</definedName>
    <definedName name="IQ_HOME_DELIVERED_VALUE" hidden="1">"c5837"</definedName>
    <definedName name="IQ_HOME_DELIVERED_VALUE_GROWTH" hidden="1">"c5917"</definedName>
    <definedName name="IQ_HOME_DELIVERED_VALUE_JV" hidden="1">"c5840"</definedName>
    <definedName name="IQ_HOME_DELIVERED_VALUE_JV_GROWTH" hidden="1">"c5920"</definedName>
    <definedName name="IQ_HOME_DELIVERED_VALUE_JV_INC" hidden="1">"c5843"</definedName>
    <definedName name="IQ_HOME_DELIVERED_VALUE_JV_INC_GROWTH" hidden="1">"c5923"</definedName>
    <definedName name="IQ_HOME_EQUITY_LOC_NET_CHARGE_OFFS_FDIC" hidden="1">"c6644"</definedName>
    <definedName name="IQ_HOME_EQUITY_LOC_TOTAL_CHARGE_OFFS_FDIC" hidden="1">"c6606"</definedName>
    <definedName name="IQ_HOME_EQUITY_LOC_TOTAL_RECOVERIES_FDIC" hidden="1">"c6625"</definedName>
    <definedName name="IQ_HOME_FINISHED_HOMES_CIP" hidden="1">"c5865"</definedName>
    <definedName name="IQ_HOME_FIRSTLIEN_MORT_ORIGINATED" hidden="1">"c5905"</definedName>
    <definedName name="IQ_HOME_FIRSTLIEN_MORT_ORIGINATED_VOL" hidden="1">"c5908"</definedName>
    <definedName name="IQ_HOME_HUC" hidden="1">"c5822"</definedName>
    <definedName name="IQ_HOME_HUC_JV" hidden="1">"c5823"</definedName>
    <definedName name="IQ_HOME_HUC_JV_INC" hidden="1">"c5824"</definedName>
    <definedName name="IQ_HOME_INV_NOT_OWNED" hidden="1">"c5868"</definedName>
    <definedName name="IQ_HOME_LAND_DEVELOPMENT" hidden="1">"c5866"</definedName>
    <definedName name="IQ_HOME_LAND_FUTURE_DEVELOPMENT" hidden="1">"c5867"</definedName>
    <definedName name="IQ_HOME_LOAN_APPLICATIONS" hidden="1">"c5910"</definedName>
    <definedName name="IQ_HOME_LOANS_SOLD_COUNT" hidden="1">"c5912"</definedName>
    <definedName name="IQ_HOME_LOANS_SOLD_VALUE" hidden="1">"c5913"</definedName>
    <definedName name="IQ_HOME_LOTS_CONTROLLED" hidden="1">"c5831"</definedName>
    <definedName name="IQ_HOME_LOTS_FINISHED" hidden="1">"c5827"</definedName>
    <definedName name="IQ_HOME_LOTS_HELD_SALE" hidden="1">"c5830"</definedName>
    <definedName name="IQ_HOME_LOTS_JV" hidden="1">"c5833"</definedName>
    <definedName name="IQ_HOME_LOTS_JV_INC" hidden="1">"c5834"</definedName>
    <definedName name="IQ_HOME_LOTS_OTHER" hidden="1">"c5832"</definedName>
    <definedName name="IQ_HOME_LOTS_OWNED" hidden="1">"c5828"</definedName>
    <definedName name="IQ_HOME_LOTS_UNDER_DEVELOPMENT" hidden="1">"c5826"</definedName>
    <definedName name="IQ_HOME_LOTS_UNDER_OPTION" hidden="1">"c5829"</definedName>
    <definedName name="IQ_HOME_LOTS_UNDEVELOPED" hidden="1">"c5825"</definedName>
    <definedName name="IQ_HOME_MORT_CAPTURE_RATE" hidden="1">"c5906"</definedName>
    <definedName name="IQ_HOME_MORT_ORIGINATED" hidden="1">"c5907"</definedName>
    <definedName name="IQ_HOME_OBLIGATIONS_INV_NOT_OWNED" hidden="1">"c5914"</definedName>
    <definedName name="IQ_HOME_ORDERS" hidden="1">"c5853"</definedName>
    <definedName name="IQ_HOME_ORDERS_AVG_PRICE" hidden="1">"c5854"</definedName>
    <definedName name="IQ_HOME_ORDERS_AVG_PRICE_GROWTH" hidden="1">"c5934"</definedName>
    <definedName name="IQ_HOME_ORDERS_AVG_PRICE_JV" hidden="1">"c5857"</definedName>
    <definedName name="IQ_HOME_ORDERS_AVG_PRICE_JV_GROWTH" hidden="1">"c5937"</definedName>
    <definedName name="IQ_HOME_ORDERS_AVG_PRICE_JV_INC" hidden="1">"c5860"</definedName>
    <definedName name="IQ_HOME_ORDERS_AVG_PRICE_JV_INC_GROWTH" hidden="1">"c5940"</definedName>
    <definedName name="IQ_HOME_ORDERS_GROWTH" hidden="1">"c5933"</definedName>
    <definedName name="IQ_HOME_ORDERS_JV" hidden="1">"c5856"</definedName>
    <definedName name="IQ_HOME_ORDERS_JV_GROWTH" hidden="1">"c5936"</definedName>
    <definedName name="IQ_HOME_ORDERS_JV_INC" hidden="1">"c5859"</definedName>
    <definedName name="IQ_HOME_ORDERS_JV_INC_GROWTH" hidden="1">"c5939"</definedName>
    <definedName name="IQ_HOME_ORDERS_VALUE" hidden="1">"c5855"</definedName>
    <definedName name="IQ_HOME_ORDERS_VALUE_GROWTH" hidden="1">"c5935"</definedName>
    <definedName name="IQ_HOME_ORDERS_VALUE_JV" hidden="1">"c5858"</definedName>
    <definedName name="IQ_HOME_ORDERS_VALUE_JV_GROWTH" hidden="1">"c5938"</definedName>
    <definedName name="IQ_HOME_ORDERS_VALUE_JV_INC" hidden="1">"c5861"</definedName>
    <definedName name="IQ_HOME_ORDERS_VALUE_JV_INC_GROWTH" hidden="1">"c5941"</definedName>
    <definedName name="IQ_HOME_ORIGINATION_TOTAL" hidden="1">"c5909"</definedName>
    <definedName name="IQ_HOME_PRETAX_INC_CONSTRUCTION_SVCS" hidden="1">"c5890"</definedName>
    <definedName name="IQ_HOME_PRETAX_INC_ELIMINATIONS_OTHER" hidden="1">"c5891"</definedName>
    <definedName name="IQ_HOME_PRETAX_INC_FINANCIAL_SVCS" hidden="1">"c5889"</definedName>
    <definedName name="IQ_HOME_PRETAX_INC_HOUSING" hidden="1">"c5885"</definedName>
    <definedName name="IQ_HOME_PRETAX_INC_LAND_LOT" hidden="1">"c5886"</definedName>
    <definedName name="IQ_HOME_PRETAX_INC_OTHER_HOMEBUILDING" hidden="1">"c5887"</definedName>
    <definedName name="IQ_HOME_PRETAX_INC_TOTAL" hidden="1">"c5892"</definedName>
    <definedName name="IQ_HOME_PRETAX_INC_TOTAL_HOMEBUILDING" hidden="1">"c5888"</definedName>
    <definedName name="IQ_HOME_PURCH_OBLIGATION_1YR" hidden="1">"c5898"</definedName>
    <definedName name="IQ_HOME_PURCH_OBLIGATION_2YR" hidden="1">"c5899"</definedName>
    <definedName name="IQ_HOME_PURCH_OBLIGATION_3YR" hidden="1">"c5900"</definedName>
    <definedName name="IQ_HOME_PURCH_OBLIGATION_4YR" hidden="1">"c5901"</definedName>
    <definedName name="IQ_HOME_PURCH_OBLIGATION_5YR" hidden="1">"c5902"</definedName>
    <definedName name="IQ_HOME_PURCH_OBLIGATION_AFTER5" hidden="1">"c5903"</definedName>
    <definedName name="IQ_HOME_PURCH_OBLIGATION_TOTAL" hidden="1">"c5904"</definedName>
    <definedName name="IQ_HOME_REV_CONSTRUCTION_SERVICES" hidden="1">"c5874"</definedName>
    <definedName name="IQ_HOME_REV_ELIMINATIONS_OTHER" hidden="1">"c5875"</definedName>
    <definedName name="IQ_HOME_REV_FINANCIAL_SERVICES" hidden="1">"c5873"</definedName>
    <definedName name="IQ_HOME_REV_HOUSING" hidden="1">"c5872"</definedName>
    <definedName name="IQ_HOME_REV_LAND_LOT" hidden="1">"c5870"</definedName>
    <definedName name="IQ_HOME_REV_OTHER_HOMEBUILDING" hidden="1">"c5871"</definedName>
    <definedName name="IQ_HOME_REV_TOTAL" hidden="1">"c5876"</definedName>
    <definedName name="IQ_HOME_TOTAL_INV" hidden="1">"c5869"</definedName>
    <definedName name="IQ_HOME_WARRANTY_RES_BEG" hidden="1">"c5893"</definedName>
    <definedName name="IQ_HOME_WARRANTY_RES_END" hidden="1">"c5897"</definedName>
    <definedName name="IQ_HOME_WARRANTY_RES_ISS" hidden="1">"c5894"</definedName>
    <definedName name="IQ_HOME_WARRANTY_RES_OTHER" hidden="1">"c5896"</definedName>
    <definedName name="IQ_HOME_WARRANTY_RES_PAY" hidden="1">"c5895"</definedName>
    <definedName name="IQ_HOMEOWNERS_WRITTEN" hidden="1">"c546"</definedName>
    <definedName name="IQ_IMPAIR_OIL" hidden="1">"c547"</definedName>
    <definedName name="IQ_IMPAIRMENT_GW" hidden="1">"c548"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" hidden="1">"c6222"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CIDENTAL_CHANGES_BUSINESS_COMBINATIONS_FDIC" hidden="1">"c6502"</definedName>
    <definedName name="IQ_INCOME_BEFORE_EXTRA_FDIC" hidden="1">"c6585"</definedName>
    <definedName name="IQ_INCOME_EARNED_FDIC" hidden="1">"c6359"</definedName>
    <definedName name="IQ_INCOME_TAXES_FDIC" hidden="1">"c6582"</definedName>
    <definedName name="IQ_INDIVIDUALS_CHARGE_OFFS_FDIC" hidden="1">"c6599"</definedName>
    <definedName name="IQ_INDIVIDUALS_LOANS_FDIC" hidden="1">"c6318"</definedName>
    <definedName name="IQ_INDIVIDUALS_NET_CHARGE_OFFS_FDIC" hidden="1">"c6637"</definedName>
    <definedName name="IQ_INDIVIDUALS_OTHER_LOANS_FDIC" hidden="1">"c6321"</definedName>
    <definedName name="IQ_INDIVIDUALS_PARTNERSHIPS_CORP_DEPOSITS_FOREIGN_FDIC" hidden="1">"c6479"</definedName>
    <definedName name="IQ_INDIVIDUALS_PARTNERSHIPS_CORP_NONTRANSACTION_ACCOUNTS_FDIC" hidden="1">"c6545"</definedName>
    <definedName name="IQ_INDIVIDUALS_PARTNERSHIPS_CORP_TOTAL_DEPOSITS_FDIC" hidden="1">"c6471"</definedName>
    <definedName name="IQ_INDIVIDUALS_PARTNERSHIPS_CORP_TRANSACTION_ACCOUNTS_FDIC" hidden="1">"c6537"</definedName>
    <definedName name="IQ_INDIVIDUALS_RECOVERIES_FDIC" hidden="1">"c6618"</definedName>
    <definedName name="IQ_INDUSTRY" hidden="1">"c3601"</definedName>
    <definedName name="IQ_INDUSTRY_GROUP" hidden="1">"c3602"</definedName>
    <definedName name="IQ_INDUSTRY_SECTOR" hidden="1">"c3603"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" hidden="1">"c6223"</definedName>
    <definedName name="IQ_INS_SETTLE_REIT" hidden="1">"c575"</definedName>
    <definedName name="IQ_INS_SETTLE_UTI" hidden="1">"c576"</definedName>
    <definedName name="IQ_INSIDER_LOANS_FDIC" hidden="1">"c6365"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TITUTIONS_EARNINGS_GAINS_FDIC" hidden="1">"c6723"</definedName>
    <definedName name="IQ_INSUR_RECEIV" hidden="1">"c1600"</definedName>
    <definedName name="IQ_INSURANCE_COMMISSION_FEES_FDIC" hidden="1">"c6670"</definedName>
    <definedName name="IQ_INSURANCE_UNDERWRITING_INCOME_FDIC" hidden="1">"c6671"</definedName>
    <definedName name="IQ_INT_BORROW" hidden="1">"c583"</definedName>
    <definedName name="IQ_INT_DEMAND_NOTES_FDIC" hidden="1">"c6567"</definedName>
    <definedName name="IQ_INT_DEPOSITS" hidden="1">"c584"</definedName>
    <definedName name="IQ_INT_DIV_INC" hidden="1">"c585"</definedName>
    <definedName name="IQ_INT_DOMESTIC_DEPOSITS_FDIC" hidden="1">"c6564"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" hidden="1">"c6224"</definedName>
    <definedName name="IQ_INT_EXP_REIT" hidden="1">"c590"</definedName>
    <definedName name="IQ_INT_EXP_TOTAL" hidden="1">"c591"</definedName>
    <definedName name="IQ_INT_EXP_TOTAL_FDIC" hidden="1">"c6569"</definedName>
    <definedName name="IQ_INT_EXP_UTI" hidden="1">"c592"</definedName>
    <definedName name="IQ_INT_FED_FUNDS_FDIC" hidden="1">"c6566"</definedName>
    <definedName name="IQ_INT_FOREIGN_DEPOSITS_FDIC" hidden="1">"c6565"</definedName>
    <definedName name="IQ_INT_INC_BR" hidden="1">"c593"</definedName>
    <definedName name="IQ_INT_INC_DEPOSITORY_INST_FDIC" hidden="1">"c6558"</definedName>
    <definedName name="IQ_INT_INC_DOM_LOANS_FDIC" hidden="1">"c6555"</definedName>
    <definedName name="IQ_INT_INC_FED_FUNDS_FDIC" hidden="1">"c6561"</definedName>
    <definedName name="IQ_INT_INC_FIN" hidden="1">"c594"</definedName>
    <definedName name="IQ_INT_INC_FOREIGN_LOANS_FDIC" hidden="1">"c6556"</definedName>
    <definedName name="IQ_INT_INC_INVEST" hidden="1">"c595"</definedName>
    <definedName name="IQ_INT_INC_LEASE_RECEIVABLES_FDIC" hidden="1">"c6557"</definedName>
    <definedName name="IQ_INT_INC_LOANS" hidden="1">"c596"</definedName>
    <definedName name="IQ_INT_INC_OTHER_FDIC" hidden="1">"c6562"</definedName>
    <definedName name="IQ_INT_INC_RE" hidden="1">"c6225"</definedName>
    <definedName name="IQ_INT_INC_REIT" hidden="1">"c597"</definedName>
    <definedName name="IQ_INT_INC_SECURITIES_FDIC" hidden="1">"c6559"</definedName>
    <definedName name="IQ_INT_INC_TOTAL" hidden="1">"c598"</definedName>
    <definedName name="IQ_INT_INC_TOTAL_FDIC" hidden="1">"c6563"</definedName>
    <definedName name="IQ_INT_INC_TRADING_ACCOUNTS_FDIC" hidden="1">"c6560"</definedName>
    <definedName name="IQ_INT_INC_UTI" hidden="1">"c599"</definedName>
    <definedName name="IQ_INT_INV_INC" hidden="1">"c600"</definedName>
    <definedName name="IQ_INT_INV_INC_RE" hidden="1">"c6226"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_SUB_NOTES_FDIC" hidden="1">"c6568"</definedName>
    <definedName name="IQ_INTANGIBLES_NET" hidden="1">"c1407"</definedName>
    <definedName name="IQ_INTEREST_BEARING_BALANCES_FDIC" hidden="1">"c6371"</definedName>
    <definedName name="IQ_INTEREST_BEARING_DEPOSITS_DOMESTIC_FDIC" hidden="1">"c6478"</definedName>
    <definedName name="IQ_INTEREST_BEARING_DEPOSITS_FDIC" hidden="1">"c6373"</definedName>
    <definedName name="IQ_INTEREST_BEARING_DEPOSITS_FOREIGN_FDIC" hidden="1">"c6485"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TEREST_RATE_CONTRACTS_FDIC" hidden="1">"c6512"</definedName>
    <definedName name="IQ_INTEREST_RATE_EXPOSURES_FDIC" hidden="1">"c6662"</definedName>
    <definedName name="IQ_INV_10YR_ANN_CAGR" hidden="1">"c6164"</definedName>
    <definedName name="IQ_INV_10YR_ANN_GROWTH" hidden="1">"c1930"</definedName>
    <definedName name="IQ_INV_1YR_ANN_GROWTH" hidden="1">"c1925"</definedName>
    <definedName name="IQ_INV_2YR_ANN_CAGR" hidden="1">"c6160"</definedName>
    <definedName name="IQ_INV_2YR_ANN_GROWTH" hidden="1">"c1926"</definedName>
    <definedName name="IQ_INV_3YR_ANN_CAGR" hidden="1">"c6161"</definedName>
    <definedName name="IQ_INV_3YR_ANN_GROWTH" hidden="1">"c1927"</definedName>
    <definedName name="IQ_INV_5YR_ANN_CAGR" hidden="1">"c6162"</definedName>
    <definedName name="IQ_INV_5YR_ANN_GROWTH" hidden="1">"c1928"</definedName>
    <definedName name="IQ_INV_7YR_ANN_CAGR" hidden="1">"c6163"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GOV_SECURITY" hidden="1">"c5510"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" hidden="1">"c6227"</definedName>
    <definedName name="IQ_INVEST_LOANS_CF_REIT" hidden="1">"c633"</definedName>
    <definedName name="IQ_INVEST_LOANS_CF_UTI" hidden="1">"c634"</definedName>
    <definedName name="IQ_INVEST_MUNI_SECURITY" hidden="1">"c5512"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" hidden="1">"c6228"</definedName>
    <definedName name="IQ_INVEST_SECURITY_CF_REIT" hidden="1">"c642"</definedName>
    <definedName name="IQ_INVEST_SECURITY_CF_UTI" hidden="1">"c643"</definedName>
    <definedName name="IQ_INVEST_SECURITY_SUPPL" hidden="1">"c5511"</definedName>
    <definedName name="IQ_INVESTMENT_BANKING_OTHER_FEES_FDIC" hidden="1">"c6666"</definedName>
    <definedName name="IQ_IPRD" hidden="1">"c644"</definedName>
    <definedName name="IQ_IRA_KEOGH_ACCOUNTS_FDIC" hidden="1">"c6496"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D_GUARANTEED_US_FDIC" hidden="1">"c6404"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ASE_FINANCING_RECEIVABLES_CHARGE_OFFS_FDIC" hidden="1">"c6602"</definedName>
    <definedName name="IQ_LEASE_FINANCING_RECEIVABLES_FDIC" hidden="1">"c6433"</definedName>
    <definedName name="IQ_LEASE_FINANCING_RECEIVABLES_NET_CHARGE_OFFS_FDIC" hidden="1">"c6640"</definedName>
    <definedName name="IQ_LEASE_FINANCING_RECEIVABLES_RECOVERIES_FDIC" hidden="1">"c6621"</definedName>
    <definedName name="IQ_LEASE_FINANCING_RECEIVABLES_TOTAL_LOANS_FOREIGN_FDIC" hidden="1">"c6449"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" hidden="1">"c6229"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CAGR" hidden="1">"c6174"</definedName>
    <definedName name="IQ_LFCF_10YR_ANN_GROWTH" hidden="1">"c1942"</definedName>
    <definedName name="IQ_LFCF_1YR_ANN_GROWTH" hidden="1">"c1937"</definedName>
    <definedName name="IQ_LFCF_2YR_ANN_CAGR" hidden="1">"c6170"</definedName>
    <definedName name="IQ_LFCF_2YR_ANN_GROWTH" hidden="1">"c1938"</definedName>
    <definedName name="IQ_LFCF_3YR_ANN_CAGR" hidden="1">"c6171"</definedName>
    <definedName name="IQ_LFCF_3YR_ANN_GROWTH" hidden="1">"c1939"</definedName>
    <definedName name="IQ_LFCF_5YR_ANN_CAGR" hidden="1">"c6172"</definedName>
    <definedName name="IQ_LFCF_5YR_ANN_GROWTH" hidden="1">"c1940"</definedName>
    <definedName name="IQ_LFCF_7YR_ANN_CAGR" hidden="1">"c6173"</definedName>
    <definedName name="IQ_LFCF_7YR_ANN_GROWTH" hidden="1">"c1941"</definedName>
    <definedName name="IQ_LFCF_MARGIN" hidden="1">"c1961"</definedName>
    <definedName name="IQ_LH_STATUTORY_SURPLUS" hidden="1">"c2771"</definedName>
    <definedName name="IQ_LICENSED_POPS" hidden="1">"c2123"</definedName>
    <definedName name="IQ_LIFE_EARNED" hidden="1">"c2739"</definedName>
    <definedName name="IQ_LIFE_INSURANCE_ASSETS_FDIC" hidden="1">"c6372"</definedName>
    <definedName name="IQ_LIFOR" hidden="1">"c655"</definedName>
    <definedName name="IQ_LL" hidden="1">"c656"</definedName>
    <definedName name="IQ_LOAN_COMMITMENTS_REVOLVING_FDIC" hidden="1">"c6524"</definedName>
    <definedName name="IQ_LOAN_LEASE_RECEIV" hidden="1">"c657"</definedName>
    <definedName name="IQ_LOAN_LOSS" hidden="1">"c1386"</definedName>
    <definedName name="IQ_LOAN_LOSS_ALLOW_FDIC" hidden="1">"c6326"</definedName>
    <definedName name="IQ_LOAN_LOSS_ALLOWANCE_NONCURRENT_LOANS_FDIC" hidden="1">"c6740"</definedName>
    <definedName name="IQ_LOAN_LOSSES_FDIC" hidden="1">"c6580"</definedName>
    <definedName name="IQ_LOAN_SERVICE_REV" hidden="1">"c658"</definedName>
    <definedName name="IQ_LOANS_AND_LEASES_HELD_FDIC" hidden="1">"c6367"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" hidden="1">"c6230"</definedName>
    <definedName name="IQ_LOANS_CF_REIT" hidden="1">"c664"</definedName>
    <definedName name="IQ_LOANS_CF_UTI" hidden="1">"c665"</definedName>
    <definedName name="IQ_LOANS_DEPOSITORY_INSTITUTIONS_FDIC" hidden="1">"c6382"</definedName>
    <definedName name="IQ_LOANS_FOR_SALE" hidden="1">"c666"</definedName>
    <definedName name="IQ_LOANS_HELD_FOREIGN_FDIC" hidden="1">"c6315"</definedName>
    <definedName name="IQ_LOANS_LEASES_FOREIGN_FDIC" hidden="1">"c6383"</definedName>
    <definedName name="IQ_LOANS_LEASES_GROSS_FDIC" hidden="1">"c6323"</definedName>
    <definedName name="IQ_LOANS_LEASES_GROSS_FOREIGN_FDIC" hidden="1">"c6384"</definedName>
    <definedName name="IQ_LOANS_LEASES_NET_FDIC" hidden="1">"c6327"</definedName>
    <definedName name="IQ_LOANS_LEASES_NET_UNEARNED_FDIC" hidden="1">"c6325"</definedName>
    <definedName name="IQ_LOANS_NOT_SECURED_RE_FDIC" hidden="1">"c6381"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ANS_SECURED_BY_RE_CHARGE_OFFS_FDIC" hidden="1">"c6588"</definedName>
    <definedName name="IQ_LOANS_SECURED_BY_RE_RECOVERIES_FDIC" hidden="1">"c6607"</definedName>
    <definedName name="IQ_LOANS_SECURED_NON_US_FDIC" hidden="1">"c6380"</definedName>
    <definedName name="IQ_LOANS_TO_DEPOSITORY_INSTITUTIONS_FOREIGN_FDIC" hidden="1">"c6453"</definedName>
    <definedName name="IQ_LOANS_TO_FOREIGN_GOVERNMENTS_FDIC" hidden="1">"c6448"</definedName>
    <definedName name="IQ_LOANS_TO_INDIVIDUALS_FOREIGN_FDIC" hidden="1">"c6452"</definedName>
    <definedName name="IQ_LONG_TERM_ASSETS_FDIC" hidden="1">"c6361"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ALLOWANCE_LOANS_FDIC" hidden="1">"c6739"</definedName>
    <definedName name="IQ_LOSS_LOSS_EXP" hidden="1">"c672"</definedName>
    <definedName name="IQ_LOSS_TO_NET_EARNED" hidden="1">"c2751"</definedName>
    <definedName name="IQ_LOW_TARGET_PRICE" hidden="1">"c1652"</definedName>
    <definedName name="IQ_LOW_TARGET_PRICE_REUT" hidden="1">"c5318"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" hidden="1">"c6231"</definedName>
    <definedName name="IQ_LT_DEBT_ISSUED_REIT" hidden="1">"c686"</definedName>
    <definedName name="IQ_LT_DEBT_ISSUED_UTI" hidden="1">"c687"</definedName>
    <definedName name="IQ_LT_DEBT_RE" hidden="1">"c6232"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" hidden="1">"c6233"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" hidden="1">"c6234"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MACHINERY" hidden="1">"c711"</definedName>
    <definedName name="IQ_MAINT_CAPEX" hidden="1">"c2947"</definedName>
    <definedName name="IQ_MAINT_CAPEX_ACT_OR_EST" hidden="1">"c4458"</definedName>
    <definedName name="IQ_MAINT_REPAIR" hidden="1">"c2087"</definedName>
    <definedName name="IQ_MAKE_WHOLE_END_DATE" hidden="1">"c2493"</definedName>
    <definedName name="IQ_MAKE_WHOLE_SPREAD" hidden="1">"c2494"</definedName>
    <definedName name="IQ_MAKE_WHOLE_START_DATE" hidden="1">"c2492"</definedName>
    <definedName name="IQ_MARKET_CAP_LFCF" hidden="1">"c2209"</definedName>
    <definedName name="IQ_MARKETCAP" hidden="1">"c712"</definedName>
    <definedName name="IQ_MARKETING" hidden="1">"c2239"</definedName>
    <definedName name="IQ_MATURITY_DATE" hidden="1">"c2146"</definedName>
    <definedName name="IQ_MATURITY_ONE_YEAR_LESS_FDIC" hidden="1">"c6425"</definedName>
    <definedName name="IQ_MC_RATIO" hidden="1">"c2783"</definedName>
    <definedName name="IQ_MC_STATUTORY_SURPLUS" hidden="1">"c2772"</definedName>
    <definedName name="IQ_MEDIAN_TARGET_PRICE" hidden="1">"c1650"</definedName>
    <definedName name="IQ_MEDIAN_TARGET_PRICE_REUT" hidden="1">"c5316"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" hidden="1">"c6235"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" hidden="1">"c6236"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" hidden="1">"c6237"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KTCAP_TOTAL_REV_FWD_REUT" hidden="1">"c4048"</definedName>
    <definedName name="IQ_MM_ACCOUNT" hidden="1">"c743"</definedName>
    <definedName name="IQ_MONEY_MARKET_DEPOSIT_ACCOUNTS_FDIC" hidden="1">"c6553"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BACKED_SECURITIES_FDIC" hidden="1">"c6402"</definedName>
    <definedName name="IQ_MORTGAGE_SERV_RIGHTS" hidden="1">"c2242"</definedName>
    <definedName name="IQ_MORTGAGE_SERVICING_FDIC" hidden="1">"c6335"</definedName>
    <definedName name="IQ_MULTIFAMILY_RESIDENTIAL_LOANS_FDIC" hidden="1">"c6311"</definedName>
    <definedName name="IQ_NET_CHANGE" hidden="1">"c749"</definedName>
    <definedName name="IQ_NET_CHARGE_OFFS_FDIC" hidden="1">"c6641"</definedName>
    <definedName name="IQ_NET_CHARGE_OFFS_LOANS_FDIC" hidden="1">"c6751"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EBITDA" hidden="1">"c750"</definedName>
    <definedName name="IQ_NET_DEBT_EBITDA_CAPEX" hidden="1">"c2949"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" hidden="1">"c6238"</definedName>
    <definedName name="IQ_NET_DEBT_ISSUED_REIT" hidden="1">"c756"</definedName>
    <definedName name="IQ_NET_DEBT_ISSUED_UTI" hidden="1">"c757"</definedName>
    <definedName name="IQ_NET_EARNED" hidden="1">"c2734"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COME_FDIC" hidden="1">"c6587"</definedName>
    <definedName name="IQ_NET_INT_INC_10YR_ANN_CAGR" hidden="1">"c6100"</definedName>
    <definedName name="IQ_NET_INT_INC_10YR_ANN_GROWTH" hidden="1">"c758"</definedName>
    <definedName name="IQ_NET_INT_INC_1YR_ANN_GROWTH" hidden="1">"c759"</definedName>
    <definedName name="IQ_NET_INT_INC_2YR_ANN_CAGR" hidden="1">"c6101"</definedName>
    <definedName name="IQ_NET_INT_INC_2YR_ANN_GROWTH" hidden="1">"c760"</definedName>
    <definedName name="IQ_NET_INT_INC_3YR_ANN_CAGR" hidden="1">"c6102"</definedName>
    <definedName name="IQ_NET_INT_INC_3YR_ANN_GROWTH" hidden="1">"c761"</definedName>
    <definedName name="IQ_NET_INT_INC_5YR_ANN_CAGR" hidden="1">"c6103"</definedName>
    <definedName name="IQ_NET_INT_INC_5YR_ANN_GROWTH" hidden="1">"c762"</definedName>
    <definedName name="IQ_NET_INT_INC_7YR_ANN_CAGR" hidden="1">"c6104"</definedName>
    <definedName name="IQ_NET_INT_INC_7YR_ANN_GROWTH" hidden="1">"c763"</definedName>
    <definedName name="IQ_NET_INT_INC_BNK" hidden="1">"c764"</definedName>
    <definedName name="IQ_NET_INT_INC_BNK_FDIC" hidden="1">"c6570"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" hidden="1">"c6239"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INTEREST_MARGIN_FDIC" hidden="1">"c6726"</definedName>
    <definedName name="IQ_NET_LIFE_INS_IN_FORCE" hidden="1">"c2769"</definedName>
    <definedName name="IQ_NET_LOANS" hidden="1">"c772"</definedName>
    <definedName name="IQ_NET_LOANS_10YR_ANN_CAGR" hidden="1">"c6105"</definedName>
    <definedName name="IQ_NET_LOANS_10YR_ANN_GROWTH" hidden="1">"c773"</definedName>
    <definedName name="IQ_NET_LOANS_1YR_ANN_GROWTH" hidden="1">"c774"</definedName>
    <definedName name="IQ_NET_LOANS_2YR_ANN_CAGR" hidden="1">"c6106"</definedName>
    <definedName name="IQ_NET_LOANS_2YR_ANN_GROWTH" hidden="1">"c775"</definedName>
    <definedName name="IQ_NET_LOANS_3YR_ANN_CAGR" hidden="1">"c6107"</definedName>
    <definedName name="IQ_NET_LOANS_3YR_ANN_GROWTH" hidden="1">"c776"</definedName>
    <definedName name="IQ_NET_LOANS_5YR_ANN_CAGR" hidden="1">"c6108"</definedName>
    <definedName name="IQ_NET_LOANS_5YR_ANN_GROWTH" hidden="1">"c777"</definedName>
    <definedName name="IQ_NET_LOANS_7YR_ANN_CAGR" hidden="1">"c6109"</definedName>
    <definedName name="IQ_NET_LOANS_7YR_ANN_GROWTH" hidden="1">"c778"</definedName>
    <definedName name="IQ_NET_LOANS_LEASES_CORE_DEPOSITS_FDIC" hidden="1">"c6743"</definedName>
    <definedName name="IQ_NET_LOANS_LEASES_DEPOSITS_FDIC" hidden="1">"c6742"</definedName>
    <definedName name="IQ_NET_LOANS_TOTAL_DEPOSITS" hidden="1">"c779"</definedName>
    <definedName name="IQ_NET_OPERATING_INCOME_ASSETS_FDIC" hidden="1">"c6729"</definedName>
    <definedName name="IQ_NET_RENTAL_EXP_FN" hidden="1">"c780"</definedName>
    <definedName name="IQ_NET_SECURITIZATION_INCOME_FDIC" hidden="1">"c6669"</definedName>
    <definedName name="IQ_NET_SERVICING_FEES_FDIC" hidden="1">"c6668"</definedName>
    <definedName name="IQ_NET_TO_GROSS_EARNED" hidden="1">"c2750"</definedName>
    <definedName name="IQ_NET_TO_GROSS_WRITTEN" hidden="1">"c2729"</definedName>
    <definedName name="IQ_NET_WORKING_CAP" hidden="1">"c3493"</definedName>
    <definedName name="IQ_NET_WRITTEN" hidden="1">"c2728"</definedName>
    <definedName name="IQ_NEW_PREM" hidden="1">"c2785"</definedName>
    <definedName name="IQ_NEXT_CALL_DATE" hidden="1">"c2198"</definedName>
    <definedName name="IQ_NEXT_CALL_PRICE" hidden="1">"c2199"</definedName>
    <definedName name="IQ_NEXT_INT_DATE" hidden="1">"c2187"</definedName>
    <definedName name="IQ_NEXT_PUT_DATE" hidden="1">"c2200"</definedName>
    <definedName name="IQ_NEXT_PUT_PRICE" hidden="1">"c2201"</definedName>
    <definedName name="IQ_NEXT_SINK_FUND_AMOUNT" hidden="1">"c2490"</definedName>
    <definedName name="IQ_NEXT_SINK_FUND_DATE" hidden="1">"c2489"</definedName>
    <definedName name="IQ_NEXT_SINK_FUND_PRICE" hidden="1">"c2491"</definedName>
    <definedName name="IQ_NI" hidden="1">"c781"</definedName>
    <definedName name="IQ_NI_10YR_ANN_CAGR" hidden="1">"c6110"</definedName>
    <definedName name="IQ_NI_10YR_ANN_GROWTH" hidden="1">"c782"</definedName>
    <definedName name="IQ_NI_1YR_ANN_GROWTH" hidden="1">"c783"</definedName>
    <definedName name="IQ_NI_2YR_ANN_CAGR" hidden="1">"c6111"</definedName>
    <definedName name="IQ_NI_2YR_ANN_GROWTH" hidden="1">"c784"</definedName>
    <definedName name="IQ_NI_3YR_ANN_CAGR" hidden="1">"c6112"</definedName>
    <definedName name="IQ_NI_3YR_ANN_GROWTH" hidden="1">"c785"</definedName>
    <definedName name="IQ_NI_5YR_ANN_CAGR" hidden="1">"c6113"</definedName>
    <definedName name="IQ_NI_5YR_ANN_GROWTH" hidden="1">"c786"</definedName>
    <definedName name="IQ_NI_7YR_ANN_CAGR" hidden="1">"c6114"</definedName>
    <definedName name="IQ_NI_7YR_ANN_GROWTH" hidden="1">"c787"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MARGIN" hidden="1">"c794"</definedName>
    <definedName name="IQ_NI_NORM" hidden="1">"c1901"</definedName>
    <definedName name="IQ_NI_NORM_10YR_ANN_CAGR" hidden="1">"c6189"</definedName>
    <definedName name="IQ_NI_NORM_10YR_ANN_GROWTH" hidden="1">"c1960"</definedName>
    <definedName name="IQ_NI_NORM_1YR_ANN_GROWTH" hidden="1">"c1955"</definedName>
    <definedName name="IQ_NI_NORM_2YR_ANN_CAGR" hidden="1">"c6185"</definedName>
    <definedName name="IQ_NI_NORM_2YR_ANN_GROWTH" hidden="1">"c1956"</definedName>
    <definedName name="IQ_NI_NORM_3YR_ANN_CAGR" hidden="1">"c6186"</definedName>
    <definedName name="IQ_NI_NORM_3YR_ANN_GROWTH" hidden="1">"c1957"</definedName>
    <definedName name="IQ_NI_NORM_5YR_ANN_CAGR" hidden="1">"c6187"</definedName>
    <definedName name="IQ_NI_NORM_5YR_ANN_GROWTH" hidden="1">"c1958"</definedName>
    <definedName name="IQ_NI_NORM_7YR_ANN_CAGR" hidden="1">"c6188"</definedName>
    <definedName name="IQ_NI_NORM_7YR_ANN_GROWTH" hidden="1">"c1959"</definedName>
    <definedName name="IQ_NI_NORM_MARGIN" hidden="1">"c1964"</definedName>
    <definedName name="IQ_NI_SBC_ACT_OR_EST" hidden="1">"c4474"</definedName>
    <definedName name="IQ_NI_SBC_GW_ACT_OR_EST" hidden="1">"c4478"</definedName>
    <definedName name="IQ_NI_SFAS" hidden="1">"c795"</definedName>
    <definedName name="IQ_NOL_CF_1YR" hidden="1">"c3465"</definedName>
    <definedName name="IQ_NOL_CF_2YR" hidden="1">"c3466"</definedName>
    <definedName name="IQ_NOL_CF_3YR" hidden="1">"c3467"</definedName>
    <definedName name="IQ_NOL_CF_4YR" hidden="1">"c3468"</definedName>
    <definedName name="IQ_NOL_CF_5YR" hidden="1">"c3469"</definedName>
    <definedName name="IQ_NOL_CF_AFTER_FIVE" hidden="1">"c3470"</definedName>
    <definedName name="IQ_NOL_CF_MAX_YEAR" hidden="1">"c3473"</definedName>
    <definedName name="IQ_NOL_CF_NO_EXP" hidden="1">"c3471"</definedName>
    <definedName name="IQ_NOL_CF_TOTAL" hidden="1">"c3472"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EXP_FDIC" hidden="1">"c6579"</definedName>
    <definedName name="IQ_NON_INT_INC" hidden="1">"c802"</definedName>
    <definedName name="IQ_NON_INT_INC_10YR_ANN_CAGR" hidden="1">"c6115"</definedName>
    <definedName name="IQ_NON_INT_INC_10YR_ANN_GROWTH" hidden="1">"c803"</definedName>
    <definedName name="IQ_NON_INT_INC_1YR_ANN_GROWTH" hidden="1">"c804"</definedName>
    <definedName name="IQ_NON_INT_INC_2YR_ANN_CAGR" hidden="1">"c6116"</definedName>
    <definedName name="IQ_NON_INT_INC_2YR_ANN_GROWTH" hidden="1">"c805"</definedName>
    <definedName name="IQ_NON_INT_INC_3YR_ANN_CAGR" hidden="1">"c6117"</definedName>
    <definedName name="IQ_NON_INT_INC_3YR_ANN_GROWTH" hidden="1">"c806"</definedName>
    <definedName name="IQ_NON_INT_INC_5YR_ANN_CAGR" hidden="1">"c6118"</definedName>
    <definedName name="IQ_NON_INT_INC_5YR_ANN_GROWTH" hidden="1">"c807"</definedName>
    <definedName name="IQ_NON_INT_INC_7YR_ANN_CAGR" hidden="1">"c6119"</definedName>
    <definedName name="IQ_NON_INT_INC_7YR_ANN_GROWTH" hidden="1">"c808"</definedName>
    <definedName name="IQ_NON_INT_INC_FDIC" hidden="1">"c6575"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CAGR" hidden="1">"c6120"</definedName>
    <definedName name="IQ_NON_PERF_ASSETS_10YR_ANN_GROWTH" hidden="1">"c811"</definedName>
    <definedName name="IQ_NON_PERF_ASSETS_1YR_ANN_GROWTH" hidden="1">"c812"</definedName>
    <definedName name="IQ_NON_PERF_ASSETS_2YR_ANN_CAGR" hidden="1">"c6121"</definedName>
    <definedName name="IQ_NON_PERF_ASSETS_2YR_ANN_GROWTH" hidden="1">"c813"</definedName>
    <definedName name="IQ_NON_PERF_ASSETS_3YR_ANN_CAGR" hidden="1">"c6122"</definedName>
    <definedName name="IQ_NON_PERF_ASSETS_3YR_ANN_GROWTH" hidden="1">"c814"</definedName>
    <definedName name="IQ_NON_PERF_ASSETS_5YR_ANN_CAGR" hidden="1">"c6123"</definedName>
    <definedName name="IQ_NON_PERF_ASSETS_5YR_ANN_GROWTH" hidden="1">"c815"</definedName>
    <definedName name="IQ_NON_PERF_ASSETS_7YR_ANN_CAGR" hidden="1">"c6124"</definedName>
    <definedName name="IQ_NON_PERF_ASSETS_7YR_ANN_GROWTH" hidden="1">"c816"</definedName>
    <definedName name="IQ_NON_PERF_ASSETS_TOTAL_ASSETS" hidden="1">"c817"</definedName>
    <definedName name="IQ_NON_PERF_LOANS_10YR_ANN_CAGR" hidden="1">"c6125"</definedName>
    <definedName name="IQ_NON_PERF_LOANS_10YR_ANN_GROWTH" hidden="1">"c818"</definedName>
    <definedName name="IQ_NON_PERF_LOANS_1YR_ANN_GROWTH" hidden="1">"c819"</definedName>
    <definedName name="IQ_NON_PERF_LOANS_2YR_ANN_CAGR" hidden="1">"c6126"</definedName>
    <definedName name="IQ_NON_PERF_LOANS_2YR_ANN_GROWTH" hidden="1">"c820"</definedName>
    <definedName name="IQ_NON_PERF_LOANS_3YR_ANN_CAGR" hidden="1">"c6127"</definedName>
    <definedName name="IQ_NON_PERF_LOANS_3YR_ANN_GROWTH" hidden="1">"c821"</definedName>
    <definedName name="IQ_NON_PERF_LOANS_5YR_ANN_CAGR" hidden="1">"c6128"</definedName>
    <definedName name="IQ_NON_PERF_LOANS_5YR_ANN_GROWTH" hidden="1">"c822"</definedName>
    <definedName name="IQ_NON_PERF_LOANS_7YR_ANN_CAGR" hidden="1">"c6129"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_US_ADDRESSEES_TOTAL_LOANS_FOREIGN_FDIC" hidden="1">"c6443"</definedName>
    <definedName name="IQ_NON_US_CHARGE_OFFS_AND_RECOVERIES_FDIC" hidden="1">"c6650"</definedName>
    <definedName name="IQ_NON_US_CHARGE_OFFS_FDIC" hidden="1">"c6648"</definedName>
    <definedName name="IQ_NON_US_COMMERCIAL_INDUSTRIAL_CHARGE_OFFS_FDIC" hidden="1">"c6651"</definedName>
    <definedName name="IQ_NON_US_NET_LOANS_FDIC" hidden="1">"c6376"</definedName>
    <definedName name="IQ_NON_US_RECOVERIES_FDIC" hidden="1">"c6649"</definedName>
    <definedName name="IQ_NONCASH_PENSION_EXP" hidden="1">"c3000"</definedName>
    <definedName name="IQ_NONCURRENT_LOANS_1_4_FAMILY_FDIC" hidden="1">"c6770"</definedName>
    <definedName name="IQ_NONCURRENT_LOANS_COMMERCIAL_INDUSTRIAL_FDIC" hidden="1">"c6773"</definedName>
    <definedName name="IQ_NONCURRENT_LOANS_COMMERCIAL_RE_FDIC" hidden="1">"c6768"</definedName>
    <definedName name="IQ_NONCURRENT_LOANS_COMMERCIAL_RE_NOT_SECURED_FDIC" hidden="1">"c6778"</definedName>
    <definedName name="IQ_NONCURRENT_LOANS_CONSTRUCTION_LAND_DEV_FDIC" hidden="1">"c6767"</definedName>
    <definedName name="IQ_NONCURRENT_LOANS_CREDIT_CARD_FDIC" hidden="1">"c6775"</definedName>
    <definedName name="IQ_NONCURRENT_LOANS_GUARANTEED_FDIC" hidden="1">"c6358"</definedName>
    <definedName name="IQ_NONCURRENT_LOANS_HOME_EQUITY_FDIC" hidden="1">"c6771"</definedName>
    <definedName name="IQ_NONCURRENT_LOANS_INDIVIDUALS_FDIC" hidden="1">"c6774"</definedName>
    <definedName name="IQ_NONCURRENT_LOANS_LEASES_FDIC" hidden="1">"c6357"</definedName>
    <definedName name="IQ_NONCURRENT_LOANS_MULTIFAMILY_FDIC" hidden="1">"c6769"</definedName>
    <definedName name="IQ_NONCURRENT_LOANS_OTHER_FAMILY_FDIC" hidden="1">"c6772"</definedName>
    <definedName name="IQ_NONCURRENT_LOANS_OTHER_INDIVIDUAL_FDIC" hidden="1">"c6776"</definedName>
    <definedName name="IQ_NONCURRENT_LOANS_OTHER_LOANS_FDIC" hidden="1">"c6777"</definedName>
    <definedName name="IQ_NONCURRENT_LOANS_RE_FDIC" hidden="1">"c6766"</definedName>
    <definedName name="IQ_NONCURRENT_LOANS_TOTAL_LOANS_FDIC" hidden="1">"c6765"</definedName>
    <definedName name="IQ_NONCURRENT_OREO_ASSETS_FDIC" hidden="1">"c6741"</definedName>
    <definedName name="IQ_NONINTEREST_BEARING_BALANCES_FDIC" hidden="1">"c6394"</definedName>
    <definedName name="IQ_NONINTEREST_BEARING_DEPOSITS_DOMESTIC_FDIC" hidden="1">"c6477"</definedName>
    <definedName name="IQ_NONINTEREST_BEARING_DEPOSITS_FOREIGN_FDIC" hidden="1">"c6484"</definedName>
    <definedName name="IQ_NONINTEREST_EXPENSE_EARNING_ASSETS_FDIC" hidden="1">"c6728"</definedName>
    <definedName name="IQ_NONINTEREST_INCOME_EARNING_ASSETS_FDIC" hidden="1">"c6727"</definedName>
    <definedName name="IQ_NONMORTGAGE_SERVICING_FDIC" hidden="1">"c6336"</definedName>
    <definedName name="IQ_NONRECOURSE_DEBT" hidden="1">"c2550"</definedName>
    <definedName name="IQ_NONRECOURSE_DEBT_PCT" hidden="1">"c2551"</definedName>
    <definedName name="IQ_NONTRANSACTION_ACCOUNTS_FDIC" hidden="1">"c6552"</definedName>
    <definedName name="IQ_NONUTIL_REV" hidden="1">"c2089"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TIONAL_AMOUNT_CREDIT_DERIVATIVES_FDIC" hidden="1">"c6507"</definedName>
    <definedName name="IQ_NOTIONAL_VALUE_EXCHANGE_SWAPS_FDIC" hidden="1">"c6516"</definedName>
    <definedName name="IQ_NOTIONAL_VALUE_OTHER_SWAPS_FDIC" hidden="1">"c6521"</definedName>
    <definedName name="IQ_NOTIONAL_VALUE_RATE_SWAPS_FDIC" hidden="1">"c6511"</definedName>
    <definedName name="IQ_NOW_ACCOUNT" hidden="1">"c828"</definedName>
    <definedName name="IQ_NPPE" hidden="1">"c829"</definedName>
    <definedName name="IQ_NPPE_10YR_ANN_CAGR" hidden="1">"c6130"</definedName>
    <definedName name="IQ_NPPE_10YR_ANN_GROWTH" hidden="1">"c830"</definedName>
    <definedName name="IQ_NPPE_1YR_ANN_GROWTH" hidden="1">"c831"</definedName>
    <definedName name="IQ_NPPE_2YR_ANN_CAGR" hidden="1">"c6131"</definedName>
    <definedName name="IQ_NPPE_2YR_ANN_GROWTH" hidden="1">"c832"</definedName>
    <definedName name="IQ_NPPE_3YR_ANN_CAGR" hidden="1">"c6132"</definedName>
    <definedName name="IQ_NPPE_3YR_ANN_GROWTH" hidden="1">"c833"</definedName>
    <definedName name="IQ_NPPE_5YR_ANN_CAGR" hidden="1">"c6133"</definedName>
    <definedName name="IQ_NPPE_5YR_ANN_GROWTH" hidden="1">"c834"</definedName>
    <definedName name="IQ_NPPE_7YR_ANN_CAGR" hidden="1">"c6134"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DEPOSITS_LESS_THAN_100K_FDIC" hidden="1">"c6495"</definedName>
    <definedName name="IQ_NUMBER_DEPOSITS_MORE_THAN_100K_FDIC" hidden="1">"c6493"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BLIGATIONS_OF_STATES_TOTAL_LOANS_FOREIGN_FDIC" hidden="1">"c6447"</definedName>
    <definedName name="IQ_OBLIGATIONS_STATES_FDIC" hidden="1">"c6431"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AVG_DAILY_SALES_VOL_EQ_INC_GAS" hidden="1">"c5797"</definedName>
    <definedName name="IQ_OG_AVG_DAILY_SALES_VOL_EQ_INC_NGL" hidden="1">"c5798"</definedName>
    <definedName name="IQ_OG_AVG_DAILY_SALES_VOL_EQ_INC_OIL" hidden="1">"c5796"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ACRE_GROSS_EQ_INC" hidden="1">"c5802"</definedName>
    <definedName name="IQ_OG_DEVELOPED_ACRE_NET_EQ_INC" hidden="1">"c5803"</definedName>
    <definedName name="IQ_OG_DEVELOPED_RESERVES_GAS" hidden="1">"c2053"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SERVE_REPLACEMENT_RATIO" hidden="1">"c5799"</definedName>
    <definedName name="IQ_OG_REVISIONS_GAS" hidden="1">"c2042"</definedName>
    <definedName name="IQ_OG_REVISIONS_NGL" hidden="1">"c2913"</definedName>
    <definedName name="IQ_OG_REVISIONS_OIL" hidden="1">"c2030"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ALES_VOL_EQ_INC_GAS" hidden="1">"c5794"</definedName>
    <definedName name="IQ_OG_SALES_VOL_EQ_INC_NGL" hidden="1">"c5795"</definedName>
    <definedName name="IQ_OG_SALES_VOL_EQ_INC_OIL" hidden="1">"c5793"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LIQUID_GAS_PRODUCTION" hidden="1">"c2235"</definedName>
    <definedName name="IQ_OG_TOTAL_OIL_PRODUCTION" hidden="1">"c2059"</definedName>
    <definedName name="IQ_OG_UNDEVELOPED_ACRE_GROSS_EQ_INC" hidden="1">"c5800"</definedName>
    <definedName name="IQ_OG_UNDEVELOPED_ACRE_NET_EQ_INC" hidden="1">"c5801"</definedName>
    <definedName name="IQ_OG_UNDEVELOPED_RESERVES_GAS" hidden="1">"c2051"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B_ACCRUED_LIAB" hidden="1">"c3308"</definedName>
    <definedName name="IQ_OPEB_ACCRUED_LIAB_DOM" hidden="1">"c3306"</definedName>
    <definedName name="IQ_OPEB_ACCRUED_LIAB_FOREIGN" hidden="1">"c3307"</definedName>
    <definedName name="IQ_OPEB_ACCUM_OTHER_CI" hidden="1">"c3314"</definedName>
    <definedName name="IQ_OPEB_ACCUM_OTHER_CI_DOM" hidden="1">"c3312"</definedName>
    <definedName name="IQ_OPEB_ACCUM_OTHER_CI_FOREIGN" hidden="1">"c3313"</definedName>
    <definedName name="IQ_OPEB_ACT_NEXT" hidden="1">"c5774"</definedName>
    <definedName name="IQ_OPEB_ACT_NEXT_DOM" hidden="1">"c5772"</definedName>
    <definedName name="IQ_OPEB_ACT_NEXT_FOREIGN" hidden="1">"c5773"</definedName>
    <definedName name="IQ_OPEB_AMT_RECOG_NEXT" hidden="1">"c5783"</definedName>
    <definedName name="IQ_OPEB_AMT_RECOG_NEXT_DOM" hidden="1">"c5781"</definedName>
    <definedName name="IQ_OPEB_AMT_RECOG_NEXT_FOREIGN" hidden="1">"c5782"</definedName>
    <definedName name="IQ_OPEB_ASSETS" hidden="1">"c3356"</definedName>
    <definedName name="IQ_OPEB_ASSETS_ACQ" hidden="1">"c3347"</definedName>
    <definedName name="IQ_OPEB_ASSETS_ACQ_DOM" hidden="1">"c3345"</definedName>
    <definedName name="IQ_OPEB_ASSETS_ACQ_FOREIGN" hidden="1">"c3346"</definedName>
    <definedName name="IQ_OPEB_ASSETS_ACTUAL_RETURN" hidden="1">"c3332"</definedName>
    <definedName name="IQ_OPEB_ASSETS_ACTUAL_RETURN_DOM" hidden="1">"c3330"</definedName>
    <definedName name="IQ_OPEB_ASSETS_ACTUAL_RETURN_FOREIGN" hidden="1">"c3331"</definedName>
    <definedName name="IQ_OPEB_ASSETS_BEG" hidden="1">"c3329"</definedName>
    <definedName name="IQ_OPEB_ASSETS_BEG_DOM" hidden="1">"c3327"</definedName>
    <definedName name="IQ_OPEB_ASSETS_BEG_FOREIGN" hidden="1">"c3328"</definedName>
    <definedName name="IQ_OPEB_ASSETS_BENEFITS_PAID" hidden="1">"c3341"</definedName>
    <definedName name="IQ_OPEB_ASSETS_BENEFITS_PAID_DOM" hidden="1">"c3339"</definedName>
    <definedName name="IQ_OPEB_ASSETS_BENEFITS_PAID_FOREIGN" hidden="1">"c3340"</definedName>
    <definedName name="IQ_OPEB_ASSETS_CURTAIL" hidden="1">"c3350"</definedName>
    <definedName name="IQ_OPEB_ASSETS_CURTAIL_DOM" hidden="1">"c3348"</definedName>
    <definedName name="IQ_OPEB_ASSETS_CURTAIL_FOREIGN" hidden="1">"c3349"</definedName>
    <definedName name="IQ_OPEB_ASSETS_DOM" hidden="1">"c3354"</definedName>
    <definedName name="IQ_OPEB_ASSETS_EMPLOYER_CONTRIBUTIONS" hidden="1">"c3335"</definedName>
    <definedName name="IQ_OPEB_ASSETS_EMPLOYER_CONTRIBUTIONS_DOM" hidden="1">"c3333"</definedName>
    <definedName name="IQ_OPEB_ASSETS_EMPLOYER_CONTRIBUTIONS_FOREIGN" hidden="1">"c3334"</definedName>
    <definedName name="IQ_OPEB_ASSETS_FOREIGN" hidden="1">"c3355"</definedName>
    <definedName name="IQ_OPEB_ASSETS_FX_ADJ" hidden="1">"c3344"</definedName>
    <definedName name="IQ_OPEB_ASSETS_FX_ADJ_DOM" hidden="1">"c3342"</definedName>
    <definedName name="IQ_OPEB_ASSETS_FX_ADJ_FOREIGN" hidden="1">"c3343"</definedName>
    <definedName name="IQ_OPEB_ASSETS_OTHER_PLAN_ADJ" hidden="1">"c3353"</definedName>
    <definedName name="IQ_OPEB_ASSETS_OTHER_PLAN_ADJ_DOM" hidden="1">"c3351"</definedName>
    <definedName name="IQ_OPEB_ASSETS_OTHER_PLAN_ADJ_FOREIGN" hidden="1">"c3352"</definedName>
    <definedName name="IQ_OPEB_ASSETS_PARTICIP_CONTRIBUTIONS" hidden="1">"c3338"</definedName>
    <definedName name="IQ_OPEB_ASSETS_PARTICIP_CONTRIBUTIONS_DOM" hidden="1">"c3336"</definedName>
    <definedName name="IQ_OPEB_ASSETS_PARTICIP_CONTRIBUTIONS_FOREIGN" hidden="1">"c3337"</definedName>
    <definedName name="IQ_OPEB_BENEFIT_INFO_DATE" hidden="1">"c3410"</definedName>
    <definedName name="IQ_OPEB_BENEFIT_INFO_DATE_DOM" hidden="1">"c3408"</definedName>
    <definedName name="IQ_OPEB_BENEFIT_INFO_DATE_FOREIGN" hidden="1">"c3409"</definedName>
    <definedName name="IQ_OPEB_BREAKDOWN_EQ" hidden="1">"c3275"</definedName>
    <definedName name="IQ_OPEB_BREAKDOWN_EQ_DOM" hidden="1">"c3273"</definedName>
    <definedName name="IQ_OPEB_BREAKDOWN_EQ_FOREIGN" hidden="1">"c3274"</definedName>
    <definedName name="IQ_OPEB_BREAKDOWN_FI" hidden="1">"c3278"</definedName>
    <definedName name="IQ_OPEB_BREAKDOWN_FI_DOM" hidden="1">"c3276"</definedName>
    <definedName name="IQ_OPEB_BREAKDOWN_FI_FOREIGN" hidden="1">"c3277"</definedName>
    <definedName name="IQ_OPEB_BREAKDOWN_OTHER" hidden="1">"c3284"</definedName>
    <definedName name="IQ_OPEB_BREAKDOWN_OTHER_DOM" hidden="1">"c3282"</definedName>
    <definedName name="IQ_OPEB_BREAKDOWN_OTHER_FOREIGN" hidden="1">"c3283"</definedName>
    <definedName name="IQ_OPEB_BREAKDOWN_PCT_EQ" hidden="1">"c3263"</definedName>
    <definedName name="IQ_OPEB_BREAKDOWN_PCT_EQ_DOM" hidden="1">"c3261"</definedName>
    <definedName name="IQ_OPEB_BREAKDOWN_PCT_EQ_FOREIGN" hidden="1">"c3262"</definedName>
    <definedName name="IQ_OPEB_BREAKDOWN_PCT_FI" hidden="1">"c3266"</definedName>
    <definedName name="IQ_OPEB_BREAKDOWN_PCT_FI_DOM" hidden="1">"c3264"</definedName>
    <definedName name="IQ_OPEB_BREAKDOWN_PCT_FI_FOREIGN" hidden="1">"c3265"</definedName>
    <definedName name="IQ_OPEB_BREAKDOWN_PCT_OTHER" hidden="1">"c3272"</definedName>
    <definedName name="IQ_OPEB_BREAKDOWN_PCT_OTHER_DOM" hidden="1">"c3270"</definedName>
    <definedName name="IQ_OPEB_BREAKDOWN_PCT_OTHER_FOREIGN" hidden="1">"c3271"</definedName>
    <definedName name="IQ_OPEB_BREAKDOWN_PCT_RE" hidden="1">"c3269"</definedName>
    <definedName name="IQ_OPEB_BREAKDOWN_PCT_RE_DOM" hidden="1">"c3267"</definedName>
    <definedName name="IQ_OPEB_BREAKDOWN_PCT_RE_FOREIGN" hidden="1">"c3268"</definedName>
    <definedName name="IQ_OPEB_BREAKDOWN_RE" hidden="1">"c3281"</definedName>
    <definedName name="IQ_OPEB_BREAKDOWN_RE_DOM" hidden="1">"c3279"</definedName>
    <definedName name="IQ_OPEB_BREAKDOWN_RE_FOREIGN" hidden="1">"c3280"</definedName>
    <definedName name="IQ_OPEB_CI_ACT" hidden="1">"c5759"</definedName>
    <definedName name="IQ_OPEB_CI_ACT_DOM" hidden="1">"c5757"</definedName>
    <definedName name="IQ_OPEB_CI_ACT_FOREIGN" hidden="1">"c5758"</definedName>
    <definedName name="IQ_OPEB_CI_NET_AMT_RECOG" hidden="1">"c5771"</definedName>
    <definedName name="IQ_OPEB_CI_NET_AMT_RECOG_DOM" hidden="1">"c5769"</definedName>
    <definedName name="IQ_OPEB_CI_NET_AMT_RECOG_FOREIGN" hidden="1">"c5770"</definedName>
    <definedName name="IQ_OPEB_CI_OTHER_MISC_ADJ" hidden="1">"c5768"</definedName>
    <definedName name="IQ_OPEB_CI_OTHER_MISC_ADJ_DOM" hidden="1">"c5766"</definedName>
    <definedName name="IQ_OPEB_CI_OTHER_MISC_ADJ_FOREIGN" hidden="1">"c5767"</definedName>
    <definedName name="IQ_OPEB_CI_PRIOR_SERVICE" hidden="1">"c5762"</definedName>
    <definedName name="IQ_OPEB_CI_PRIOR_SERVICE_DOM" hidden="1">"c5760"</definedName>
    <definedName name="IQ_OPEB_CI_PRIOR_SERVICE_FOREIGN" hidden="1">"c5761"</definedName>
    <definedName name="IQ_OPEB_CI_TRANSITION" hidden="1">"c5765"</definedName>
    <definedName name="IQ_OPEB_CI_TRANSITION_DOM" hidden="1">"c5763"</definedName>
    <definedName name="IQ_OPEB_CI_TRANSITION_FOREIGN" hidden="1">"c5764"</definedName>
    <definedName name="IQ_OPEB_CL" hidden="1">"c5789"</definedName>
    <definedName name="IQ_OPEB_CL_DOM" hidden="1">"c5787"</definedName>
    <definedName name="IQ_OPEB_CL_FOREIGN" hidden="1">"c5788"</definedName>
    <definedName name="IQ_OPEB_DECREASE_EFFECT_PBO" hidden="1">"c3458"</definedName>
    <definedName name="IQ_OPEB_DECREASE_EFFECT_PBO_DOM" hidden="1">"c3456"</definedName>
    <definedName name="IQ_OPEB_DECREASE_EFFECT_PBO_FOREIGN" hidden="1">"c3457"</definedName>
    <definedName name="IQ_OPEB_DECREASE_EFFECT_SERVICE_INT_COST" hidden="1">"c3455"</definedName>
    <definedName name="IQ_OPEB_DECREASE_EFFECT_SERVICE_INT_COST_DOM" hidden="1">"c3453"</definedName>
    <definedName name="IQ_OPEB_DECREASE_EFFECT_SERVICE_INT_COST_FOREIGN" hidden="1">"c3454"</definedName>
    <definedName name="IQ_OPEB_DISC_RATE_MAX" hidden="1">"c3422"</definedName>
    <definedName name="IQ_OPEB_DISC_RATE_MAX_DOM" hidden="1">"c3420"</definedName>
    <definedName name="IQ_OPEB_DISC_RATE_MAX_FOREIGN" hidden="1">"c3421"</definedName>
    <definedName name="IQ_OPEB_DISC_RATE_MIN" hidden="1">"c3419"</definedName>
    <definedName name="IQ_OPEB_DISC_RATE_MIN_DOM" hidden="1">"c3417"</definedName>
    <definedName name="IQ_OPEB_DISC_RATE_MIN_FOREIGN" hidden="1">"c3418"</definedName>
    <definedName name="IQ_OPEB_EST_BENEFIT_1YR" hidden="1">"c3287"</definedName>
    <definedName name="IQ_OPEB_EST_BENEFIT_1YR_DOM" hidden="1">"c3285"</definedName>
    <definedName name="IQ_OPEB_EST_BENEFIT_1YR_FOREIGN" hidden="1">"c3286"</definedName>
    <definedName name="IQ_OPEB_EST_BENEFIT_2YR" hidden="1">"c3290"</definedName>
    <definedName name="IQ_OPEB_EST_BENEFIT_2YR_DOM" hidden="1">"c3288"</definedName>
    <definedName name="IQ_OPEB_EST_BENEFIT_2YR_FOREIGN" hidden="1">"c3289"</definedName>
    <definedName name="IQ_OPEB_EST_BENEFIT_3YR" hidden="1">"c3293"</definedName>
    <definedName name="IQ_OPEB_EST_BENEFIT_3YR_DOM" hidden="1">"c3291"</definedName>
    <definedName name="IQ_OPEB_EST_BENEFIT_3YR_FOREIGN" hidden="1">"c3292"</definedName>
    <definedName name="IQ_OPEB_EST_BENEFIT_4YR" hidden="1">"c3296"</definedName>
    <definedName name="IQ_OPEB_EST_BENEFIT_4YR_DOM" hidden="1">"c3294"</definedName>
    <definedName name="IQ_OPEB_EST_BENEFIT_4YR_FOREIGN" hidden="1">"c3295"</definedName>
    <definedName name="IQ_OPEB_EST_BENEFIT_5YR" hidden="1">"c3299"</definedName>
    <definedName name="IQ_OPEB_EST_BENEFIT_5YR_DOM" hidden="1">"c3297"</definedName>
    <definedName name="IQ_OPEB_EST_BENEFIT_5YR_FOREIGN" hidden="1">"c3298"</definedName>
    <definedName name="IQ_OPEB_EST_BENEFIT_AFTER5" hidden="1">"c3302"</definedName>
    <definedName name="IQ_OPEB_EST_BENEFIT_AFTER5_DOM" hidden="1">"c3300"</definedName>
    <definedName name="IQ_OPEB_EST_BENEFIT_AFTER5_FOREIGN" hidden="1">"c3301"</definedName>
    <definedName name="IQ_OPEB_EXP_RATE_RETURN_MAX" hidden="1">"c3434"</definedName>
    <definedName name="IQ_OPEB_EXP_RATE_RETURN_MAX_DOM" hidden="1">"c3432"</definedName>
    <definedName name="IQ_OPEB_EXP_RATE_RETURN_MAX_FOREIGN" hidden="1">"c3433"</definedName>
    <definedName name="IQ_OPEB_EXP_RATE_RETURN_MIN" hidden="1">"c3431"</definedName>
    <definedName name="IQ_OPEB_EXP_RATE_RETURN_MIN_DOM" hidden="1">"c3429"</definedName>
    <definedName name="IQ_OPEB_EXP_RATE_RETURN_MIN_FOREIGN" hidden="1">"c3430"</definedName>
    <definedName name="IQ_OPEB_EXP_RETURN" hidden="1">"c3398"</definedName>
    <definedName name="IQ_OPEB_EXP_RETURN_DOM" hidden="1">"c3396"</definedName>
    <definedName name="IQ_OPEB_EXP_RETURN_FOREIGN" hidden="1">"c3397"</definedName>
    <definedName name="IQ_OPEB_HEALTH_COST_TREND_INITIAL" hidden="1">"c3413"</definedName>
    <definedName name="IQ_OPEB_HEALTH_COST_TREND_INITIAL_DOM" hidden="1">"c3411"</definedName>
    <definedName name="IQ_OPEB_HEALTH_COST_TREND_INITIAL_FOREIGN" hidden="1">"c3412"</definedName>
    <definedName name="IQ_OPEB_HEALTH_COST_TREND_ULTIMATE" hidden="1">"c3416"</definedName>
    <definedName name="IQ_OPEB_HEALTH_COST_TREND_ULTIMATE_DOM" hidden="1">"c3414"</definedName>
    <definedName name="IQ_OPEB_HEALTH_COST_TREND_ULTIMATE_FOREIGN" hidden="1">"c3415"</definedName>
    <definedName name="IQ_OPEB_INCREASE_EFFECT_PBO" hidden="1">"c3452"</definedName>
    <definedName name="IQ_OPEB_INCREASE_EFFECT_PBO_DOM" hidden="1">"c3450"</definedName>
    <definedName name="IQ_OPEB_INCREASE_EFFECT_PBO_FOREIGN" hidden="1">"c3451"</definedName>
    <definedName name="IQ_OPEB_INCREASE_EFFECT_SERVICE_INT_COST" hidden="1">"c3449"</definedName>
    <definedName name="IQ_OPEB_INCREASE_EFFECT_SERVICE_INT_COST_DOM" hidden="1">"c3447"</definedName>
    <definedName name="IQ_OPEB_INCREASE_EFFECT_SERVICE_INT_COST_FOREIGN" hidden="1">"c3448"</definedName>
    <definedName name="IQ_OPEB_INTAN_ASSETS" hidden="1">"c3311"</definedName>
    <definedName name="IQ_OPEB_INTAN_ASSETS_DOM" hidden="1">"c3309"</definedName>
    <definedName name="IQ_OPEB_INTAN_ASSETS_FOREIGN" hidden="1">"c3310"</definedName>
    <definedName name="IQ_OPEB_INTEREST_COST" hidden="1">"c3395"</definedName>
    <definedName name="IQ_OPEB_INTEREST_COST_DOM" hidden="1">"c3393"</definedName>
    <definedName name="IQ_OPEB_INTEREST_COST_FOREIGN" hidden="1">"c3394"</definedName>
    <definedName name="IQ_OPEB_LT_ASSETS" hidden="1">"c5786"</definedName>
    <definedName name="IQ_OPEB_LT_ASSETS_DOM" hidden="1">"c5784"</definedName>
    <definedName name="IQ_OPEB_LT_ASSETS_FOREIGN" hidden="1">"c5785"</definedName>
    <definedName name="IQ_OPEB_LT_LIAB" hidden="1">"c5792"</definedName>
    <definedName name="IQ_OPEB_LT_LIAB_DOM" hidden="1">"c5790"</definedName>
    <definedName name="IQ_OPEB_LT_LIAB_FOREIGN" hidden="1">"c5791"</definedName>
    <definedName name="IQ_OPEB_NET_ASSET_RECOG" hidden="1">"c3326"</definedName>
    <definedName name="IQ_OPEB_NET_ASSET_RECOG_DOM" hidden="1">"c3324"</definedName>
    <definedName name="IQ_OPEB_NET_ASSET_RECOG_FOREIGN" hidden="1">"c3325"</definedName>
    <definedName name="IQ_OPEB_OBLIGATION_ACCUMULATED" hidden="1">"c3407"</definedName>
    <definedName name="IQ_OPEB_OBLIGATION_ACCUMULATED_DOM" hidden="1">"c3405"</definedName>
    <definedName name="IQ_OPEB_OBLIGATION_ACCUMULATED_FOREIGN" hidden="1">"c3406"</definedName>
    <definedName name="IQ_OPEB_OBLIGATION_ACQ" hidden="1">"c3380"</definedName>
    <definedName name="IQ_OPEB_OBLIGATION_ACQ_DOM" hidden="1">"c3378"</definedName>
    <definedName name="IQ_OPEB_OBLIGATION_ACQ_FOREIGN" hidden="1">"c3379"</definedName>
    <definedName name="IQ_OPEB_OBLIGATION_ACTUARIAL_GAIN_LOSS" hidden="1">"c3371"</definedName>
    <definedName name="IQ_OPEB_OBLIGATION_ACTUARIAL_GAIN_LOSS_DOM" hidden="1">"c3369"</definedName>
    <definedName name="IQ_OPEB_OBLIGATION_ACTUARIAL_GAIN_LOSS_FOREIGN" hidden="1">"c3370"</definedName>
    <definedName name="IQ_OPEB_OBLIGATION_BEG" hidden="1">"c3359"</definedName>
    <definedName name="IQ_OPEB_OBLIGATION_BEG_DOM" hidden="1">"c3357"</definedName>
    <definedName name="IQ_OPEB_OBLIGATION_BEG_FOREIGN" hidden="1">"c3358"</definedName>
    <definedName name="IQ_OPEB_OBLIGATION_CURTAIL" hidden="1">"c3383"</definedName>
    <definedName name="IQ_OPEB_OBLIGATION_CURTAIL_DOM" hidden="1">"c3381"</definedName>
    <definedName name="IQ_OPEB_OBLIGATION_CURTAIL_FOREIGN" hidden="1">"c3382"</definedName>
    <definedName name="IQ_OPEB_OBLIGATION_EMPLOYEE_CONTRIBUTIONS" hidden="1">"c3368"</definedName>
    <definedName name="IQ_OPEB_OBLIGATION_EMPLOYEE_CONTRIBUTIONS_DOM" hidden="1">"c3366"</definedName>
    <definedName name="IQ_OPEB_OBLIGATION_EMPLOYEE_CONTRIBUTIONS_FOREIGN" hidden="1">"c3367"</definedName>
    <definedName name="IQ_OPEB_OBLIGATION_FX_ADJ" hidden="1">"c3377"</definedName>
    <definedName name="IQ_OPEB_OBLIGATION_FX_ADJ_DOM" hidden="1">"c3375"</definedName>
    <definedName name="IQ_OPEB_OBLIGATION_FX_ADJ_FOREIGN" hidden="1">"c3376"</definedName>
    <definedName name="IQ_OPEB_OBLIGATION_INTEREST_COST" hidden="1">"c3365"</definedName>
    <definedName name="IQ_OPEB_OBLIGATION_INTEREST_COST_DOM" hidden="1">"c3363"</definedName>
    <definedName name="IQ_OPEB_OBLIGATION_INTEREST_COST_FOREIGN" hidden="1">"c3364"</definedName>
    <definedName name="IQ_OPEB_OBLIGATION_OTHER_PLAN_ADJ" hidden="1">"c3386"</definedName>
    <definedName name="IQ_OPEB_OBLIGATION_OTHER_PLAN_ADJ_DOM" hidden="1">"c3384"</definedName>
    <definedName name="IQ_OPEB_OBLIGATION_OTHER_PLAN_ADJ_FOREIGN" hidden="1">"c3385"</definedName>
    <definedName name="IQ_OPEB_OBLIGATION_PAID" hidden="1">"c3374"</definedName>
    <definedName name="IQ_OPEB_OBLIGATION_PAID_DOM" hidden="1">"c3372"</definedName>
    <definedName name="IQ_OPEB_OBLIGATION_PAID_FOREIGN" hidden="1">"c3373"</definedName>
    <definedName name="IQ_OPEB_OBLIGATION_PROJECTED" hidden="1">"c3389"</definedName>
    <definedName name="IQ_OPEB_OBLIGATION_PROJECTED_DOM" hidden="1">"c3387"</definedName>
    <definedName name="IQ_OPEB_OBLIGATION_PROJECTED_FOREIGN" hidden="1">"c3388"</definedName>
    <definedName name="IQ_OPEB_OBLIGATION_SERVICE_COST" hidden="1">"c3362"</definedName>
    <definedName name="IQ_OPEB_OBLIGATION_SERVICE_COST_DOM" hidden="1">"c3360"</definedName>
    <definedName name="IQ_OPEB_OBLIGATION_SERVICE_COST_FOREIGN" hidden="1">"c3361"</definedName>
    <definedName name="IQ_OPEB_OTHER" hidden="1">"c3317"</definedName>
    <definedName name="IQ_OPEB_OTHER_ADJ" hidden="1">"c3323"</definedName>
    <definedName name="IQ_OPEB_OTHER_ADJ_DOM" hidden="1">"c3321"</definedName>
    <definedName name="IQ_OPEB_OTHER_ADJ_FOREIGN" hidden="1">"c3322"</definedName>
    <definedName name="IQ_OPEB_OTHER_COST" hidden="1">"c3401"</definedName>
    <definedName name="IQ_OPEB_OTHER_COST_DOM" hidden="1">"c3399"</definedName>
    <definedName name="IQ_OPEB_OTHER_COST_FOREIGN" hidden="1">"c3400"</definedName>
    <definedName name="IQ_OPEB_OTHER_DOM" hidden="1">"c3315"</definedName>
    <definedName name="IQ_OPEB_OTHER_FOREIGN" hidden="1">"c3316"</definedName>
    <definedName name="IQ_OPEB_PBO_ASSUMED_RATE_RET_MAX" hidden="1">"c3440"</definedName>
    <definedName name="IQ_OPEB_PBO_ASSUMED_RATE_RET_MAX_DOM" hidden="1">"c3438"</definedName>
    <definedName name="IQ_OPEB_PBO_ASSUMED_RATE_RET_MAX_FOREIGN" hidden="1">"c3439"</definedName>
    <definedName name="IQ_OPEB_PBO_ASSUMED_RATE_RET_MIN" hidden="1">"c3437"</definedName>
    <definedName name="IQ_OPEB_PBO_ASSUMED_RATE_RET_MIN_DOM" hidden="1">"c3435"</definedName>
    <definedName name="IQ_OPEB_PBO_ASSUMED_RATE_RET_MIN_FOREIGN" hidden="1">"c3436"</definedName>
    <definedName name="IQ_OPEB_PBO_RATE_COMP_INCREASE_MAX" hidden="1">"c3446"</definedName>
    <definedName name="IQ_OPEB_PBO_RATE_COMP_INCREASE_MAX_DOM" hidden="1">"c3444"</definedName>
    <definedName name="IQ_OPEB_PBO_RATE_COMP_INCREASE_MAX_FOREIGN" hidden="1">"c3445"</definedName>
    <definedName name="IQ_OPEB_PBO_RATE_COMP_INCREASE_MIN" hidden="1">"c3443"</definedName>
    <definedName name="IQ_OPEB_PBO_RATE_COMP_INCREASE_MIN_DOM" hidden="1">"c3441"</definedName>
    <definedName name="IQ_OPEB_PBO_RATE_COMP_INCREASE_MIN_FOREIGN" hidden="1">"c3442"</definedName>
    <definedName name="IQ_OPEB_PREPAID_COST" hidden="1">"c3305"</definedName>
    <definedName name="IQ_OPEB_PREPAID_COST_DOM" hidden="1">"c3303"</definedName>
    <definedName name="IQ_OPEB_PREPAID_COST_FOREIGN" hidden="1">"c3304"</definedName>
    <definedName name="IQ_OPEB_PRIOR_SERVICE_NEXT" hidden="1">"c5777"</definedName>
    <definedName name="IQ_OPEB_PRIOR_SERVICE_NEXT_DOM" hidden="1">"c5775"</definedName>
    <definedName name="IQ_OPEB_PRIOR_SERVICE_NEXT_FOREIGN" hidden="1">"c5776"</definedName>
    <definedName name="IQ_OPEB_RATE_COMP_INCREASE_MAX" hidden="1">"c3428"</definedName>
    <definedName name="IQ_OPEB_RATE_COMP_INCREASE_MAX_DOM" hidden="1">"c3426"</definedName>
    <definedName name="IQ_OPEB_RATE_COMP_INCREASE_MAX_FOREIGN" hidden="1">"c3427"</definedName>
    <definedName name="IQ_OPEB_RATE_COMP_INCREASE_MIN" hidden="1">"c3425"</definedName>
    <definedName name="IQ_OPEB_RATE_COMP_INCREASE_MIN_DOM" hidden="1">"c3423"</definedName>
    <definedName name="IQ_OPEB_RATE_COMP_INCREASE_MIN_FOREIGN" hidden="1">"c3424"</definedName>
    <definedName name="IQ_OPEB_SERVICE_COST" hidden="1">"c3392"</definedName>
    <definedName name="IQ_OPEB_SERVICE_COST_DOM" hidden="1">"c3390"</definedName>
    <definedName name="IQ_OPEB_SERVICE_COST_FOREIGN" hidden="1">"c3391"</definedName>
    <definedName name="IQ_OPEB_TOTAL_COST" hidden="1">"c3404"</definedName>
    <definedName name="IQ_OPEB_TOTAL_COST_DOM" hidden="1">"c3402"</definedName>
    <definedName name="IQ_OPEB_TOTAL_COST_FOREIGN" hidden="1">"c3403"</definedName>
    <definedName name="IQ_OPEB_TRANSITION_NEXT" hidden="1">"c5780"</definedName>
    <definedName name="IQ_OPEB_TRANSITION_NEXT_DOM" hidden="1">"c5778"</definedName>
    <definedName name="IQ_OPEB_TRANSITION_NEXT_FOREIGN" hidden="1">"c5779"</definedName>
    <definedName name="IQ_OPEB_UNRECOG_PRIOR" hidden="1">"c3320"</definedName>
    <definedName name="IQ_OPEB_UNRECOG_PRIOR_DOM" hidden="1">"c3318"</definedName>
    <definedName name="IQ_OPEB_UNRECOG_PRIOR_FOREIGN" hidden="1">"c3319"</definedName>
    <definedName name="IQ_OPENPRICE" hidden="1">"c848"</definedName>
    <definedName name="IQ_OPER_INC" hidden="1">"c849"</definedName>
    <definedName name="IQ_OPER_INC_BR" hidden="1">"c850"</definedName>
    <definedName name="IQ_OPER_INC_FIN" hidden="1">"c851"</definedName>
    <definedName name="IQ_OPER_INC_INS" hidden="1">"c852"</definedName>
    <definedName name="IQ_OPER_INC_MARGIN" hidden="1">"c1448"</definedName>
    <definedName name="IQ_OPER_INC_RE" hidden="1">"c6240"</definedName>
    <definedName name="IQ_OPER_INC_REIT" hidden="1">"c853"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ABLE_END_OS" hidden="1">"c5804"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BEG_OS" hidden="1">"c5805"</definedName>
    <definedName name="IQ_OPTIONS_STRIKE_PRICE_CANCELLED" hidden="1">"c5807"</definedName>
    <definedName name="IQ_OPTIONS_STRIKE_PRICE_EXERCISABLE" hidden="1">"c5808"</definedName>
    <definedName name="IQ_OPTIONS_STRIKE_PRICE_EXERCISED" hidden="1">"c5806"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REO_1_4_RESIDENTIAL_FDIC" hidden="1">"c6454"</definedName>
    <definedName name="IQ_OREO_COMMERCIAL_RE_FDIC" hidden="1">"c6456"</definedName>
    <definedName name="IQ_OREO_CONSTRUCTION_DEVELOPMENT_FDIC" hidden="1">"c6457"</definedName>
    <definedName name="IQ_OREO_FARMLAND_FDIC" hidden="1">"c6458"</definedName>
    <definedName name="IQ_OREO_FOREIGN_FDIC" hidden="1">"c6460"</definedName>
    <definedName name="IQ_OREO_MULTI_FAMILY_RESIDENTIAL_FDIC" hidden="1">"c6455"</definedName>
    <definedName name="IQ_OTHER_ADJUST_GROSS_LOANS" hidden="1">"c859"</definedName>
    <definedName name="IQ_OTHER_AMORT" hidden="1">"c5563"</definedName>
    <definedName name="IQ_OTHER_AMORT_BNK" hidden="1">"c5565"</definedName>
    <definedName name="IQ_OTHER_AMORT_BR" hidden="1">"c5566"</definedName>
    <definedName name="IQ_OTHER_AMORT_FIN" hidden="1">"c5567"</definedName>
    <definedName name="IQ_OTHER_AMORT_INS" hidden="1">"c5568"</definedName>
    <definedName name="IQ_OTHER_AMORT_RE" hidden="1">"c6287"</definedName>
    <definedName name="IQ_OTHER_AMORT_REIT" hidden="1">"c5569"</definedName>
    <definedName name="IQ_OTHER_AMORT_UTI" hidden="1">"c5570"</definedName>
    <definedName name="IQ_OTHER_ASSETS" hidden="1">"c860"</definedName>
    <definedName name="IQ_OTHER_ASSETS_BNK" hidden="1">"c861"</definedName>
    <definedName name="IQ_OTHER_ASSETS_BR" hidden="1">"c862"</definedName>
    <definedName name="IQ_OTHER_ASSETS_FDIC" hidden="1">"c6338"</definedName>
    <definedName name="IQ_OTHER_ASSETS_FIN" hidden="1">"c863"</definedName>
    <definedName name="IQ_OTHER_ASSETS_INS" hidden="1">"c864"</definedName>
    <definedName name="IQ_OTHER_ASSETS_RE" hidden="1">"c6241"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BORROWED_FUNDS_FDIC" hidden="1">"c6345"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" hidden="1">"c6242"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INS" hidden="1">"C6021"</definedName>
    <definedName name="IQ_OTHER_CL_SUPPL_RE" hidden="1">"c6243"</definedName>
    <definedName name="IQ_OTHER_CL_SUPPL_REIT" hidden="1">"c882"</definedName>
    <definedName name="IQ_OTHER_CL_SUPPL_UTI" hidden="1">"c883"</definedName>
    <definedName name="IQ_OTHER_CL_UTI" hidden="1">"c884"</definedName>
    <definedName name="IQ_OTHER_COMPREHENSIVE_INCOME_FDIC" hidden="1">"c6503"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P" hidden="1">"c885"</definedName>
    <definedName name="IQ_OTHER_DEPOSITORY_INSTITUTIONS_LOANS_FDIC" hidden="1">"c6436"</definedName>
    <definedName name="IQ_OTHER_DEPOSITORY_INSTITUTIONS_TOTAL_LOANS_FOREIGN_FDIC" hidden="1">"c6442"</definedName>
    <definedName name="IQ_OTHER_DOMESTIC_DEBT_SECURITIES_FDIC" hidden="1">"c6302"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" hidden="1">"c6244"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" hidden="1">"c6245"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" hidden="1">"c6246"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SURANCE_FEES_FDIC" hidden="1">"c6672"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" hidden="1">"c6247"</definedName>
    <definedName name="IQ_OTHER_INTAN_REIT" hidden="1">"c912"</definedName>
    <definedName name="IQ_OTHER_INTAN_UTI" hidden="1">"c913"</definedName>
    <definedName name="IQ_OTHER_INTANGIBLE_FDIC" hidden="1">"c6337"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" hidden="1">"c6248"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" hidden="1">"c6249"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" hidden="1">"c6250"</definedName>
    <definedName name="IQ_OTHER_LIAB_LT_REIT" hidden="1">"c940"</definedName>
    <definedName name="IQ_OTHER_LIAB_LT_UTI" hidden="1">"c941"</definedName>
    <definedName name="IQ_OTHER_LIAB_RE" hidden="1">"c6251"</definedName>
    <definedName name="IQ_OTHER_LIAB_REIT" hidden="1">"c942"</definedName>
    <definedName name="IQ_OTHER_LIAB_UTI" hidden="1">"c943"</definedName>
    <definedName name="IQ_OTHER_LIAB_WRITTEN" hidden="1">"c944"</definedName>
    <definedName name="IQ_OTHER_LIABILITIES_FDIC" hidden="1">"c6347"</definedName>
    <definedName name="IQ_OTHER_LOANS" hidden="1">"c945"</definedName>
    <definedName name="IQ_OTHER_LOANS_CHARGE_OFFS_FDIC" hidden="1">"c6601"</definedName>
    <definedName name="IQ_OTHER_LOANS_FOREIGN_FDIC" hidden="1">"c6446"</definedName>
    <definedName name="IQ_OTHER_LOANS_LEASES_FDIC" hidden="1">"c6322"</definedName>
    <definedName name="IQ_OTHER_LOANS_NET_CHARGE_OFFS_FDIC" hidden="1">"c6639"</definedName>
    <definedName name="IQ_OTHER_LOANS_RECOVERIES_FDIC" hidden="1">"c6620"</definedName>
    <definedName name="IQ_OTHER_LOANS_TOTAL_FDIC" hidden="1">"c6432"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" hidden="1">"c6252"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FDIC" hidden="1">"c6578"</definedName>
    <definedName name="IQ_OTHER_NON_INT_EXP_TOTAL" hidden="1">"c954"</definedName>
    <definedName name="IQ_OTHER_NON_INT_EXPENSE_FDIC" hidden="1">"c6679"</definedName>
    <definedName name="IQ_OTHER_NON_INT_INC" hidden="1">"c955"</definedName>
    <definedName name="IQ_OTHER_NON_INT_INC_FDIC" hidden="1">"c6676"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" hidden="1">"c6253"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" hidden="1">"c6254"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FF_BS_LIAB_FDIC" hidden="1">"c6533"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" hidden="1">"c6255"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" hidden="1">"c6256"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" hidden="1">"c6257"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" hidden="1">"c6258"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ABLE_END_OS" hidden="1">"c5814"</definedName>
    <definedName name="IQ_OTHER_OPTIONS_EXERCISED" hidden="1">"c2688"</definedName>
    <definedName name="IQ_OTHER_OPTIONS_GRANTED" hidden="1">"c2687"</definedName>
    <definedName name="IQ_OTHER_OPTIONS_STRIKE_PRICE_BEG_OS" hidden="1">"c5815"</definedName>
    <definedName name="IQ_OTHER_OPTIONS_STRIKE_PRICE_CANCELLED" hidden="1">"c5817"</definedName>
    <definedName name="IQ_OTHER_OPTIONS_STRIKE_PRICE_EXERCISABLE" hidden="1">"c5818"</definedName>
    <definedName name="IQ_OTHER_OPTIONS_STRIKE_PRICE_EXERCISED" hidden="1">"c5816"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_OWNED_FDIC" hidden="1">"c6330"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" hidden="1">"c6259"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" hidden="1">"c6260"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SAVINGS_DEPOSITS_FDIC" hidden="1">"c6554"</definedName>
    <definedName name="IQ_OTHER_STRIKE_PRICE_GRANTED" hidden="1">"c2692"</definedName>
    <definedName name="IQ_OTHER_TRANSACTIONS_FDIC" hidden="1">"c6504"</definedName>
    <definedName name="IQ_OTHER_UNDRAWN" hidden="1">"c2522"</definedName>
    <definedName name="IQ_OTHER_UNUSED_COMMITMENTS_FDIC" hidden="1">"c6530"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" hidden="1">"c6282"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" hidden="1">"c6281"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"c1023"</definedName>
    <definedName name="IQ_OVER_FIFETEEN_YEAR_MORTGAGE_PASS_THROUGHS_FDIC" hidden="1">"c6416"</definedName>
    <definedName name="IQ_OVER_FIFTEEN_YEAR_FIXED_AND_FLOATING_RATE_FDIC" hidden="1">"c6424"</definedName>
    <definedName name="IQ_OVER_THREE_YEARS_FDIC" hidden="1">"c6418"</definedName>
    <definedName name="IQ_OWNERSHIP" hidden="1">"c2160"</definedName>
    <definedName name="IQ_PART_TIME" hidden="1">"c1024"</definedName>
    <definedName name="IQ_PARTICIPATION_POOLS_RESIDENTIAL_MORTGAGES_FDIC" hidden="1">"c6403"</definedName>
    <definedName name="IQ_PAST_DUE_30_1_4_FAMILY_LOANS_FDIC" hidden="1">"c6693"</definedName>
    <definedName name="IQ_PAST_DUE_30_AUTO_LOANS_FDIC" hidden="1">"c6687"</definedName>
    <definedName name="IQ_PAST_DUE_30_CL_LOANS_FDIC" hidden="1">"c6688"</definedName>
    <definedName name="IQ_PAST_DUE_30_CREDIT_CARDS_RECEIVABLES_FDIC" hidden="1">"c6690"</definedName>
    <definedName name="IQ_PAST_DUE_30_HOME_EQUITY_LINES_FDIC" hidden="1">"c6691"</definedName>
    <definedName name="IQ_PAST_DUE_30_OTHER_CONSUMER_LOANS_FDIC" hidden="1">"c6689"</definedName>
    <definedName name="IQ_PAST_DUE_30_OTHER_LOANS_FDIC" hidden="1">"c6692"</definedName>
    <definedName name="IQ_PAST_DUE_90_1_4_FAMILY_LOANS_FDIC" hidden="1">"c6700"</definedName>
    <definedName name="IQ_PAST_DUE_90_AUTO_LOANS_FDIC" hidden="1">"c6694"</definedName>
    <definedName name="IQ_PAST_DUE_90_CL_LOANS_FDIC" hidden="1">"c6695"</definedName>
    <definedName name="IQ_PAST_DUE_90_CREDIT_CARDS_RECEIVABLES_FDIC" hidden="1">"c6697"</definedName>
    <definedName name="IQ_PAST_DUE_90_HOME_EQUITY_LINES_FDIC" hidden="1">"c6698"</definedName>
    <definedName name="IQ_PAST_DUE_90_OTHER_CONSUMER_LOANS_FDIC" hidden="1">"c6696"</definedName>
    <definedName name="IQ_PAST_DUE_90_OTHER_LOANS_FDIC" hidden="1">"c6699"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EXCL_FWD_REUT" hidden="1">"c4049"</definedName>
    <definedName name="IQ_PE_NORMALIZED" hidden="1">"c2207"</definedName>
    <definedName name="IQ_PE_RATIO" hidden="1">"c1610"</definedName>
    <definedName name="IQ_PEG_FWD" hidden="1">"c1863"</definedName>
    <definedName name="IQ_PEG_FWD_REUT" hidden="1">"c4052"</definedName>
    <definedName name="IQ_PENSION" hidden="1">"c1031"</definedName>
    <definedName name="IQ_PENSION_ACCRUED_LIAB" hidden="1">"c3134"</definedName>
    <definedName name="IQ_PENSION_ACCRUED_LIAB_DOM" hidden="1">"c3132"</definedName>
    <definedName name="IQ_PENSION_ACCRUED_LIAB_FOREIGN" hidden="1">"c3133"</definedName>
    <definedName name="IQ_PENSION_ACCUM_OTHER_CI" hidden="1">"c3140"</definedName>
    <definedName name="IQ_PENSION_ACCUM_OTHER_CI_DOM" hidden="1">"c3138"</definedName>
    <definedName name="IQ_PENSION_ACCUM_OTHER_CI_FOREIGN" hidden="1">"c3139"</definedName>
    <definedName name="IQ_PENSION_ACCUMULATED_OBLIGATION" hidden="1">"c3570"</definedName>
    <definedName name="IQ_PENSION_ACCUMULATED_OBLIGATION_DOMESTIC" hidden="1">"c3568"</definedName>
    <definedName name="IQ_PENSION_ACCUMULATED_OBLIGATION_FOREIGN" hidden="1">"c3569"</definedName>
    <definedName name="IQ_PENSION_ACT_NEXT" hidden="1">"c5738"</definedName>
    <definedName name="IQ_PENSION_ACT_NEXT_DOM" hidden="1">"c5736"</definedName>
    <definedName name="IQ_PENSION_ACT_NEXT_FOREIGN" hidden="1">"c5737"</definedName>
    <definedName name="IQ_PENSION_AMT_RECOG_NEXT_DOM" hidden="1">"c5745"</definedName>
    <definedName name="IQ_PENSION_AMT_RECOG_NEXT_FOREIGN" hidden="1">"c5746"</definedName>
    <definedName name="IQ_PENSION_AMT_RECOG_PERIOD" hidden="1">"c5747"</definedName>
    <definedName name="IQ_PENSION_ASSETS" hidden="1">"c3182"</definedName>
    <definedName name="IQ_PENSION_ASSETS_ACQ" hidden="1">"c3173"</definedName>
    <definedName name="IQ_PENSION_ASSETS_ACQ_DOM" hidden="1">"c3171"</definedName>
    <definedName name="IQ_PENSION_ASSETS_ACQ_FOREIGN" hidden="1">"c3172"</definedName>
    <definedName name="IQ_PENSION_ASSETS_ACTUAL_RETURN" hidden="1">"c3158"</definedName>
    <definedName name="IQ_PENSION_ASSETS_ACTUAL_RETURN_DOM" hidden="1">"c3156"</definedName>
    <definedName name="IQ_PENSION_ASSETS_ACTUAL_RETURN_FOREIGN" hidden="1">"c3157"</definedName>
    <definedName name="IQ_PENSION_ASSETS_BEG" hidden="1">"c3155"</definedName>
    <definedName name="IQ_PENSION_ASSETS_BEG_DOM" hidden="1">"c3153"</definedName>
    <definedName name="IQ_PENSION_ASSETS_BEG_FOREIGN" hidden="1">"c3154"</definedName>
    <definedName name="IQ_PENSION_ASSETS_BENEFITS_PAID" hidden="1">"c3167"</definedName>
    <definedName name="IQ_PENSION_ASSETS_BENEFITS_PAID_DOM" hidden="1">"c3165"</definedName>
    <definedName name="IQ_PENSION_ASSETS_BENEFITS_PAID_FOREIGN" hidden="1">"c3166"</definedName>
    <definedName name="IQ_PENSION_ASSETS_CURTAIL" hidden="1">"c3176"</definedName>
    <definedName name="IQ_PENSION_ASSETS_CURTAIL_DOM" hidden="1">"c3174"</definedName>
    <definedName name="IQ_PENSION_ASSETS_CURTAIL_FOREIGN" hidden="1">"c3175"</definedName>
    <definedName name="IQ_PENSION_ASSETS_DOM" hidden="1">"c3180"</definedName>
    <definedName name="IQ_PENSION_ASSETS_EMPLOYER_CONTRIBUTIONS" hidden="1">"c3161"</definedName>
    <definedName name="IQ_PENSION_ASSETS_EMPLOYER_CONTRIBUTIONS_DOM" hidden="1">"c3159"</definedName>
    <definedName name="IQ_PENSION_ASSETS_EMPLOYER_CONTRIBUTIONS_FOREIGN" hidden="1">"c3160"</definedName>
    <definedName name="IQ_PENSION_ASSETS_FOREIGN" hidden="1">"c3181"</definedName>
    <definedName name="IQ_PENSION_ASSETS_FX_ADJ" hidden="1">"c3170"</definedName>
    <definedName name="IQ_PENSION_ASSETS_FX_ADJ_DOM" hidden="1">"c3168"</definedName>
    <definedName name="IQ_PENSION_ASSETS_FX_ADJ_FOREIGN" hidden="1">"c3169"</definedName>
    <definedName name="IQ_PENSION_ASSETS_OTHER_PLAN_ADJ" hidden="1">"c3179"</definedName>
    <definedName name="IQ_PENSION_ASSETS_OTHER_PLAN_ADJ_DOM" hidden="1">"c3177"</definedName>
    <definedName name="IQ_PENSION_ASSETS_OTHER_PLAN_ADJ_FOREIGN" hidden="1">"c3178"</definedName>
    <definedName name="IQ_PENSION_ASSETS_PARTICIP_CONTRIBUTIONS" hidden="1">"c3164"</definedName>
    <definedName name="IQ_PENSION_ASSETS_PARTICIP_CONTRIBUTIONS_DOM" hidden="1">"c3162"</definedName>
    <definedName name="IQ_PENSION_ASSETS_PARTICIP_CONTRIBUTIONS_FOREIGN" hidden="1">"c3163"</definedName>
    <definedName name="IQ_PENSION_BENEFIT_INFO_DATE" hidden="1">"c3230"</definedName>
    <definedName name="IQ_PENSION_BENEFIT_INFO_DATE_DOM" hidden="1">"c3228"</definedName>
    <definedName name="IQ_PENSION_BENEFIT_INFO_DATE_FOREIGN" hidden="1">"c3229"</definedName>
    <definedName name="IQ_PENSION_BREAKDOWN_EQ" hidden="1">"c3101"</definedName>
    <definedName name="IQ_PENSION_BREAKDOWN_EQ_DOM" hidden="1">"c3099"</definedName>
    <definedName name="IQ_PENSION_BREAKDOWN_EQ_FOREIGN" hidden="1">"c3100"</definedName>
    <definedName name="IQ_PENSION_BREAKDOWN_FI" hidden="1">"c3104"</definedName>
    <definedName name="IQ_PENSION_BREAKDOWN_FI_DOM" hidden="1">"c3102"</definedName>
    <definedName name="IQ_PENSION_BREAKDOWN_FI_FOREIGN" hidden="1">"c3103"</definedName>
    <definedName name="IQ_PENSION_BREAKDOWN_OTHER" hidden="1">"c3110"</definedName>
    <definedName name="IQ_PENSION_BREAKDOWN_OTHER_DOM" hidden="1">"c3108"</definedName>
    <definedName name="IQ_PENSION_BREAKDOWN_OTHER_FOREIGN" hidden="1">"c3109"</definedName>
    <definedName name="IQ_PENSION_BREAKDOWN_PCT_EQ" hidden="1">"c3089"</definedName>
    <definedName name="IQ_PENSION_BREAKDOWN_PCT_EQ_DOM" hidden="1">"c3087"</definedName>
    <definedName name="IQ_PENSION_BREAKDOWN_PCT_EQ_FOREIGN" hidden="1">"c3088"</definedName>
    <definedName name="IQ_PENSION_BREAKDOWN_PCT_FI" hidden="1">"c3092"</definedName>
    <definedName name="IQ_PENSION_BREAKDOWN_PCT_FI_DOM" hidden="1">"c3090"</definedName>
    <definedName name="IQ_PENSION_BREAKDOWN_PCT_FI_FOREIGN" hidden="1">"c3091"</definedName>
    <definedName name="IQ_PENSION_BREAKDOWN_PCT_OTHER" hidden="1">"c3098"</definedName>
    <definedName name="IQ_PENSION_BREAKDOWN_PCT_OTHER_DOM" hidden="1">"c3096"</definedName>
    <definedName name="IQ_PENSION_BREAKDOWN_PCT_OTHER_FOREIGN" hidden="1">"c3097"</definedName>
    <definedName name="IQ_PENSION_BREAKDOWN_PCT_RE" hidden="1">"c3095"</definedName>
    <definedName name="IQ_PENSION_BREAKDOWN_PCT_RE_DOM" hidden="1">"c3093"</definedName>
    <definedName name="IQ_PENSION_BREAKDOWN_PCT_RE_FOREIGN" hidden="1">"c3094"</definedName>
    <definedName name="IQ_PENSION_BREAKDOWN_RE" hidden="1">"c3107"</definedName>
    <definedName name="IQ_PENSION_BREAKDOWN_RE_DOM" hidden="1">"c3105"</definedName>
    <definedName name="IQ_PENSION_BREAKDOWN_RE_FOREIGN" hidden="1">"c3106"</definedName>
    <definedName name="IQ_PENSION_CI_ACT" hidden="1">"c5723"</definedName>
    <definedName name="IQ_PENSION_CI_ACT_DOM" hidden="1">"c5721"</definedName>
    <definedName name="IQ_PENSION_CI_ACT_FOREIGN" hidden="1">"c5722"</definedName>
    <definedName name="IQ_PENSION_CI_NET_AMT_RECOG" hidden="1">"c5735"</definedName>
    <definedName name="IQ_PENSION_CI_NET_AMT_RECOG_DOM" hidden="1">"c5733"</definedName>
    <definedName name="IQ_PENSION_CI_NET_AMT_RECOG_FOREIGN" hidden="1">"c5734"</definedName>
    <definedName name="IQ_PENSION_CI_OTHER_MISC_ADJ" hidden="1">"c5732"</definedName>
    <definedName name="IQ_PENSION_CI_OTHER_MISC_ADJ_DOM" hidden="1">"c5730"</definedName>
    <definedName name="IQ_PENSION_CI_OTHER_MISC_ADJ_FOREIGN" hidden="1">"c5731"</definedName>
    <definedName name="IQ_PENSION_CI_PRIOR_SERVICE" hidden="1">"c5726"</definedName>
    <definedName name="IQ_PENSION_CI_PRIOR_SERVICE_DOM" hidden="1">"c5724"</definedName>
    <definedName name="IQ_PENSION_CI_PRIOR_SERVICE_FOREIGN" hidden="1">"c5725"</definedName>
    <definedName name="IQ_PENSION_CI_TRANSITION" hidden="1">"c5729"</definedName>
    <definedName name="IQ_PENSION_CI_TRANSITION_DOM" hidden="1">"c5727"</definedName>
    <definedName name="IQ_PENSION_CI_TRANSITION_FOREIGN" hidden="1">"c5728"</definedName>
    <definedName name="IQ_PENSION_CL" hidden="1">"c5753"</definedName>
    <definedName name="IQ_PENSION_CL_DOM" hidden="1">"c5751"</definedName>
    <definedName name="IQ_PENSION_CL_FOREIGN" hidden="1">"c5752"</definedName>
    <definedName name="IQ_PENSION_CONTRIBUTION_TOTAL_COST" hidden="1">"c3559"</definedName>
    <definedName name="IQ_PENSION_DISC_RATE_MAX" hidden="1">"c3236"</definedName>
    <definedName name="IQ_PENSION_DISC_RATE_MAX_DOM" hidden="1">"c3234"</definedName>
    <definedName name="IQ_PENSION_DISC_RATE_MAX_FOREIGN" hidden="1">"c3235"</definedName>
    <definedName name="IQ_PENSION_DISC_RATE_MIN" hidden="1">"c3233"</definedName>
    <definedName name="IQ_PENSION_DISC_RATE_MIN_DOM" hidden="1">"c3231"</definedName>
    <definedName name="IQ_PENSION_DISC_RATE_MIN_FOREIGN" hidden="1">"c3232"</definedName>
    <definedName name="IQ_PENSION_DISCOUNT_RATE_DOMESTIC" hidden="1">"c3573"</definedName>
    <definedName name="IQ_PENSION_DISCOUNT_RATE_FOREIGN" hidden="1">"c3574"</definedName>
    <definedName name="IQ_PENSION_EST_BENEFIT_1YR" hidden="1">"c3113"</definedName>
    <definedName name="IQ_PENSION_EST_BENEFIT_1YR_DOM" hidden="1">"c3111"</definedName>
    <definedName name="IQ_PENSION_EST_BENEFIT_1YR_FOREIGN" hidden="1">"c3112"</definedName>
    <definedName name="IQ_PENSION_EST_BENEFIT_2YR" hidden="1">"c3116"</definedName>
    <definedName name="IQ_PENSION_EST_BENEFIT_2YR_DOM" hidden="1">"c3114"</definedName>
    <definedName name="IQ_PENSION_EST_BENEFIT_2YR_FOREIGN" hidden="1">"c3115"</definedName>
    <definedName name="IQ_PENSION_EST_BENEFIT_3YR" hidden="1">"c3119"</definedName>
    <definedName name="IQ_PENSION_EST_BENEFIT_3YR_DOM" hidden="1">"c3117"</definedName>
    <definedName name="IQ_PENSION_EST_BENEFIT_3YR_FOREIGN" hidden="1">"c3118"</definedName>
    <definedName name="IQ_PENSION_EST_BENEFIT_4YR" hidden="1">"c3122"</definedName>
    <definedName name="IQ_PENSION_EST_BENEFIT_4YR_DOM" hidden="1">"c3120"</definedName>
    <definedName name="IQ_PENSION_EST_BENEFIT_4YR_FOREIGN" hidden="1">"c3121"</definedName>
    <definedName name="IQ_PENSION_EST_BENEFIT_5YR" hidden="1">"c3125"</definedName>
    <definedName name="IQ_PENSION_EST_BENEFIT_5YR_DOM" hidden="1">"c3123"</definedName>
    <definedName name="IQ_PENSION_EST_BENEFIT_5YR_FOREIGN" hidden="1">"c3124"</definedName>
    <definedName name="IQ_PENSION_EST_BENEFIT_AFTER5" hidden="1">"c3128"</definedName>
    <definedName name="IQ_PENSION_EST_BENEFIT_AFTER5_DOM" hidden="1">"c3126"</definedName>
    <definedName name="IQ_PENSION_EST_BENEFIT_AFTER5_FOREIGN" hidden="1">"c3127"</definedName>
    <definedName name="IQ_PENSION_EST_CONTRIBUTIONS_NEXTYR" hidden="1">"c3218"</definedName>
    <definedName name="IQ_PENSION_EST_CONTRIBUTIONS_NEXTYR_DOM" hidden="1">"c3216"</definedName>
    <definedName name="IQ_PENSION_EST_CONTRIBUTIONS_NEXTYR_FOREIGN" hidden="1">"c3217"</definedName>
    <definedName name="IQ_PENSION_EXP_RATE_RETURN_MAX" hidden="1">"c3248"</definedName>
    <definedName name="IQ_PENSION_EXP_RATE_RETURN_MAX_DOM" hidden="1">"c3246"</definedName>
    <definedName name="IQ_PENSION_EXP_RATE_RETURN_MAX_FOREIGN" hidden="1">"c3247"</definedName>
    <definedName name="IQ_PENSION_EXP_RATE_RETURN_MIN" hidden="1">"c3245"</definedName>
    <definedName name="IQ_PENSION_EXP_RATE_RETURN_MIN_DOM" hidden="1">"c3243"</definedName>
    <definedName name="IQ_PENSION_EXP_RATE_RETURN_MIN_FOREIGN" hidden="1">"c3244"</definedName>
    <definedName name="IQ_PENSION_EXP_RETURN_DOMESTIC" hidden="1">"c3571"</definedName>
    <definedName name="IQ_PENSION_EXP_RETURN_FOREIGN" hidden="1">"c3572"</definedName>
    <definedName name="IQ_PENSION_INTAN_ASSETS" hidden="1">"c3137"</definedName>
    <definedName name="IQ_PENSION_INTAN_ASSETS_DOM" hidden="1">"c3135"</definedName>
    <definedName name="IQ_PENSION_INTAN_ASSETS_FOREIGN" hidden="1">"c3136"</definedName>
    <definedName name="IQ_PENSION_INTEREST_COST" hidden="1">"c3582"</definedName>
    <definedName name="IQ_PENSION_INTEREST_COST_DOM" hidden="1">"c3580"</definedName>
    <definedName name="IQ_PENSION_INTEREST_COST_FOREIGN" hidden="1">"c3581"</definedName>
    <definedName name="IQ_PENSION_LT_ASSETS" hidden="1">"c5750"</definedName>
    <definedName name="IQ_PENSION_LT_ASSETS_DOM" hidden="1">"c5748"</definedName>
    <definedName name="IQ_PENSION_LT_ASSETS_FOREIGN" hidden="1">"c5749"</definedName>
    <definedName name="IQ_PENSION_LT_LIAB" hidden="1">"c5756"</definedName>
    <definedName name="IQ_PENSION_LT_LIAB_DOM" hidden="1">"c5754"</definedName>
    <definedName name="IQ_PENSION_LT_LIAB_FOREIGN" hidden="1">"c5755"</definedName>
    <definedName name="IQ_PENSION_NET_ASSET_RECOG" hidden="1">"c3152"</definedName>
    <definedName name="IQ_PENSION_NET_ASSET_RECOG_DOM" hidden="1">"c3150"</definedName>
    <definedName name="IQ_PENSION_NET_ASSET_RECOG_FOREIGN" hidden="1">"c3151"</definedName>
    <definedName name="IQ_PENSION_OBLIGATION_ACQ" hidden="1">"c3206"</definedName>
    <definedName name="IQ_PENSION_OBLIGATION_ACQ_DOM" hidden="1">"c3204"</definedName>
    <definedName name="IQ_PENSION_OBLIGATION_ACQ_FOREIGN" hidden="1">"c3205"</definedName>
    <definedName name="IQ_PENSION_OBLIGATION_ACTUARIAL_GAIN_LOSS" hidden="1">"c3197"</definedName>
    <definedName name="IQ_PENSION_OBLIGATION_ACTUARIAL_GAIN_LOSS_DOM" hidden="1">"c3195"</definedName>
    <definedName name="IQ_PENSION_OBLIGATION_ACTUARIAL_GAIN_LOSS_FOREIGN" hidden="1">"c3196"</definedName>
    <definedName name="IQ_PENSION_OBLIGATION_BEG" hidden="1">"c3185"</definedName>
    <definedName name="IQ_PENSION_OBLIGATION_BEG_DOM" hidden="1">"c3183"</definedName>
    <definedName name="IQ_PENSION_OBLIGATION_BEG_FOREIGN" hidden="1">"c3184"</definedName>
    <definedName name="IQ_PENSION_OBLIGATION_CURTAIL" hidden="1">"c3209"</definedName>
    <definedName name="IQ_PENSION_OBLIGATION_CURTAIL_DOM" hidden="1">"c3207"</definedName>
    <definedName name="IQ_PENSION_OBLIGATION_CURTAIL_FOREIGN" hidden="1">"c3208"</definedName>
    <definedName name="IQ_PENSION_OBLIGATION_EMPLOYEE_CONTRIBUTIONS" hidden="1">"c3194"</definedName>
    <definedName name="IQ_PENSION_OBLIGATION_EMPLOYEE_CONTRIBUTIONS_DOM" hidden="1">"c3192"</definedName>
    <definedName name="IQ_PENSION_OBLIGATION_EMPLOYEE_CONTRIBUTIONS_FOREIGN" hidden="1">"c3193"</definedName>
    <definedName name="IQ_PENSION_OBLIGATION_FX_ADJ" hidden="1">"c3203"</definedName>
    <definedName name="IQ_PENSION_OBLIGATION_FX_ADJ_DOM" hidden="1">"c3201"</definedName>
    <definedName name="IQ_PENSION_OBLIGATION_FX_ADJ_FOREIGN" hidden="1">"c3202"</definedName>
    <definedName name="IQ_PENSION_OBLIGATION_INTEREST_COST" hidden="1">"c3191"</definedName>
    <definedName name="IQ_PENSION_OBLIGATION_INTEREST_COST_DOM" hidden="1">"c3189"</definedName>
    <definedName name="IQ_PENSION_OBLIGATION_INTEREST_COST_FOREIGN" hidden="1">"c3190"</definedName>
    <definedName name="IQ_PENSION_OBLIGATION_OTHER_COST" hidden="1">"c3555"</definedName>
    <definedName name="IQ_PENSION_OBLIGATION_OTHER_COST_DOM" hidden="1">"c3553"</definedName>
    <definedName name="IQ_PENSION_OBLIGATION_OTHER_COST_FOREIGN" hidden="1">"c3554"</definedName>
    <definedName name="IQ_PENSION_OBLIGATION_OTHER_PLAN_ADJ" hidden="1">"c3212"</definedName>
    <definedName name="IQ_PENSION_OBLIGATION_OTHER_PLAN_ADJ_DOM" hidden="1">"c3210"</definedName>
    <definedName name="IQ_PENSION_OBLIGATION_OTHER_PLAN_ADJ_FOREIGN" hidden="1">"c3211"</definedName>
    <definedName name="IQ_PENSION_OBLIGATION_PAID" hidden="1">"c3200"</definedName>
    <definedName name="IQ_PENSION_OBLIGATION_PAID_DOM" hidden="1">"c3198"</definedName>
    <definedName name="IQ_PENSION_OBLIGATION_PAID_FOREIGN" hidden="1">"c3199"</definedName>
    <definedName name="IQ_PENSION_OBLIGATION_PROJECTED" hidden="1">"c3215"</definedName>
    <definedName name="IQ_PENSION_OBLIGATION_PROJECTED_DOM" hidden="1">"c3213"</definedName>
    <definedName name="IQ_PENSION_OBLIGATION_PROJECTED_FOREIGN" hidden="1">"c3214"</definedName>
    <definedName name="IQ_PENSION_OBLIGATION_ROA" hidden="1">"c3552"</definedName>
    <definedName name="IQ_PENSION_OBLIGATION_ROA_DOM" hidden="1">"c3550"</definedName>
    <definedName name="IQ_PENSION_OBLIGATION_ROA_FOREIGN" hidden="1">"c3551"</definedName>
    <definedName name="IQ_PENSION_OBLIGATION_SERVICE_COST" hidden="1">"c3188"</definedName>
    <definedName name="IQ_PENSION_OBLIGATION_SERVICE_COST_DOM" hidden="1">"c3186"</definedName>
    <definedName name="IQ_PENSION_OBLIGATION_SERVICE_COST_FOREIGN" hidden="1">"c3187"</definedName>
    <definedName name="IQ_PENSION_OBLIGATION_TOTAL_COST" hidden="1">"c3558"</definedName>
    <definedName name="IQ_PENSION_OBLIGATION_TOTAL_COST_DOM" hidden="1">"c3556"</definedName>
    <definedName name="IQ_PENSION_OBLIGATION_TOTAL_COST_FOREIGN" hidden="1">"c3557"</definedName>
    <definedName name="IQ_PENSION_OTHER" hidden="1">"c3143"</definedName>
    <definedName name="IQ_PENSION_OTHER_ADJ" hidden="1">"c3149"</definedName>
    <definedName name="IQ_PENSION_OTHER_ADJ_DOM" hidden="1">"c3147"</definedName>
    <definedName name="IQ_PENSION_OTHER_ADJ_FOREIGN" hidden="1">"c3148"</definedName>
    <definedName name="IQ_PENSION_OTHER_DOM" hidden="1">"c3141"</definedName>
    <definedName name="IQ_PENSION_OTHER_FOREIGN" hidden="1">"c3142"</definedName>
    <definedName name="IQ_PENSION_PBO_ASSUMED_RATE_RET_MAX" hidden="1">"c3254"</definedName>
    <definedName name="IQ_PENSION_PBO_ASSUMED_RATE_RET_MAX_DOM" hidden="1">"c3252"</definedName>
    <definedName name="IQ_PENSION_PBO_ASSUMED_RATE_RET_MAX_FOREIGN" hidden="1">"c3253"</definedName>
    <definedName name="IQ_PENSION_PBO_ASSUMED_RATE_RET_MIN" hidden="1">"c3251"</definedName>
    <definedName name="IQ_PENSION_PBO_ASSUMED_RATE_RET_MIN_DOM" hidden="1">"c3249"</definedName>
    <definedName name="IQ_PENSION_PBO_ASSUMED_RATE_RET_MIN_FOREIGN" hidden="1">"c3250"</definedName>
    <definedName name="IQ_PENSION_PBO_RATE_COMP_INCREASE_MAX" hidden="1">"c3260"</definedName>
    <definedName name="IQ_PENSION_PBO_RATE_COMP_INCREASE_MAX_DOM" hidden="1">"c3258"</definedName>
    <definedName name="IQ_PENSION_PBO_RATE_COMP_INCREASE_MAX_FOREIGN" hidden="1">"c3259"</definedName>
    <definedName name="IQ_PENSION_PBO_RATE_COMP_INCREASE_MIN" hidden="1">"c3257"</definedName>
    <definedName name="IQ_PENSION_PBO_RATE_COMP_INCREASE_MIN_DOM" hidden="1">"c3255"</definedName>
    <definedName name="IQ_PENSION_PBO_RATE_COMP_INCREASE_MIN_FOREIGN" hidden="1">"c3256"</definedName>
    <definedName name="IQ_PENSION_PREPAID_COST" hidden="1">"c3131"</definedName>
    <definedName name="IQ_PENSION_PREPAID_COST_DOM" hidden="1">"c3129"</definedName>
    <definedName name="IQ_PENSION_PREPAID_COST_FOREIGN" hidden="1">"c3130"</definedName>
    <definedName name="IQ_PENSION_PRIOR_SERVICE_NEXT" hidden="1">"c5741"</definedName>
    <definedName name="IQ_PENSION_PRIOR_SERVICE_NEXT_DOM" hidden="1">"c5739"</definedName>
    <definedName name="IQ_PENSION_PRIOR_SERVICE_NEXT_FOREIGN" hidden="1">"c5740"</definedName>
    <definedName name="IQ_PENSION_PROJECTED_OBLIGATION" hidden="1">"c3566"</definedName>
    <definedName name="IQ_PENSION_PROJECTED_OBLIGATION_DOMESTIC" hidden="1">"c3564"</definedName>
    <definedName name="IQ_PENSION_PROJECTED_OBLIGATION_FOREIGN" hidden="1">"c3565"</definedName>
    <definedName name="IQ_PENSION_QUART_ADDL_CONTRIBUTIONS_EXP" hidden="1">"c3224"</definedName>
    <definedName name="IQ_PENSION_QUART_ADDL_CONTRIBUTIONS_EXP_DOM" hidden="1">"c3222"</definedName>
    <definedName name="IQ_PENSION_QUART_ADDL_CONTRIBUTIONS_EXP_FOREIGN" hidden="1">"c3223"</definedName>
    <definedName name="IQ_PENSION_QUART_EMPLOYER_CONTRIBUTIONS" hidden="1">"c3221"</definedName>
    <definedName name="IQ_PENSION_QUART_EMPLOYER_CONTRIBUTIONS_DOM" hidden="1">"c3219"</definedName>
    <definedName name="IQ_PENSION_QUART_EMPLOYER_CONTRIBUTIONS_FOREIGN" hidden="1">"c3220"</definedName>
    <definedName name="IQ_PENSION_RATE_COMP_GROWTH_DOMESTIC" hidden="1">"c3575"</definedName>
    <definedName name="IQ_PENSION_RATE_COMP_GROWTH_FOREIGN" hidden="1">"c3576"</definedName>
    <definedName name="IQ_PENSION_RATE_COMP_INCREASE_MAX" hidden="1">"c3242"</definedName>
    <definedName name="IQ_PENSION_RATE_COMP_INCREASE_MAX_DOM" hidden="1">"c3240"</definedName>
    <definedName name="IQ_PENSION_RATE_COMP_INCREASE_MAX_FOREIGN" hidden="1">"c3241"</definedName>
    <definedName name="IQ_PENSION_RATE_COMP_INCREASE_MIN" hidden="1">"c3239"</definedName>
    <definedName name="IQ_PENSION_RATE_COMP_INCREASE_MIN_DOM" hidden="1">"c3237"</definedName>
    <definedName name="IQ_PENSION_RATE_COMP_INCREASE_MIN_FOREIGN" hidden="1">"c3238"</definedName>
    <definedName name="IQ_PENSION_SERVICE_COST" hidden="1">"c3579"</definedName>
    <definedName name="IQ_PENSION_SERVICE_COST_DOM" hidden="1">"c3577"</definedName>
    <definedName name="IQ_PENSION_SERVICE_COST_FOREIGN" hidden="1">"c3578"</definedName>
    <definedName name="IQ_PENSION_TOTAL_ASSETS" hidden="1">"c3563"</definedName>
    <definedName name="IQ_PENSION_TOTAL_ASSETS_DOMESTIC" hidden="1">"c3561"</definedName>
    <definedName name="IQ_PENSION_TOTAL_ASSETS_FOREIGN" hidden="1">"c3562"</definedName>
    <definedName name="IQ_PENSION_TOTAL_EXP" hidden="1">"c3560"</definedName>
    <definedName name="IQ_PENSION_TRANSITION_NEXT" hidden="1">"c5744"</definedName>
    <definedName name="IQ_PENSION_TRANSITION_NEXT_DOM" hidden="1">"c5742"</definedName>
    <definedName name="IQ_PENSION_TRANSITION_NEXT_FOREIGN" hidden="1">"c5743"</definedName>
    <definedName name="IQ_PENSION_UNFUNDED_ADDL_MIN_LIAB" hidden="1">"c3227"</definedName>
    <definedName name="IQ_PENSION_UNFUNDED_ADDL_MIN_LIAB_DOM" hidden="1">"c3225"</definedName>
    <definedName name="IQ_PENSION_UNFUNDED_ADDL_MIN_LIAB_FOREIGN" hidden="1">"c3226"</definedName>
    <definedName name="IQ_PENSION_UNRECOG_PRIOR" hidden="1">"c3146"</definedName>
    <definedName name="IQ_PENSION_UNRECOG_PRIOR_DOM" hidden="1">"c3144"</definedName>
    <definedName name="IQ_PENSION_UNRECOG_PRIOR_FOREIGN" hidden="1">"c3145"</definedName>
    <definedName name="IQ_PENSION_UV_LIAB" hidden="1">"c3567"</definedName>
    <definedName name="IQ_PERCENT_INSURED_FDIC" hidden="1">"c6374"</definedName>
    <definedName name="IQ_PERIODDATE" hidden="1">"c1414"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EDGED_SECURITIES_FDIC" hidden="1">"c6401"</definedName>
    <definedName name="IQ_PLL" hidden="1">"c2114"</definedName>
    <definedName name="IQ_PMT_FREQ" hidden="1">"c2236"</definedName>
    <definedName name="IQ_POISON_PUT_EFFECT_DATE" hidden="1">"c2486"</definedName>
    <definedName name="IQ_POISON_PUT_EXPIRATION_DATE" hidden="1">"c2487"</definedName>
    <definedName name="IQ_POISON_PUT_PRICE" hidden="1">"c2488"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RE_OPEN_COST" hidden="1">"c1040"</definedName>
    <definedName name="IQ_PRE_TAX_INCOME_FDIC" hidden="1">"c6581"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" hidden="1">"c6261"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" hidden="1">"c6262"</definedName>
    <definedName name="IQ_PREF_OTHER_REIT" hidden="1">"c1058"</definedName>
    <definedName name="IQ_PREF_OTHER_UTI" hidden="1">"C6022"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" hidden="1">"c6263"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FERRED_FDIC" hidden="1">"c6349"</definedName>
    <definedName name="IQ_PREMISES_EQUIPMENT_FDIC" hidden="1">"c6577"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ETAX_RETURN_ASSETS_FDIC" hidden="1">"c6731"</definedName>
    <definedName name="IQ_PRICE_OVER_BVPS" hidden="1">"c1412"</definedName>
    <definedName name="IQ_PRICE_OVER_LTM_EPS" hidden="1">"c1413"</definedName>
    <definedName name="IQ_PRICE_TARGET" hidden="1">"c82"</definedName>
    <definedName name="IQ_PRICE_TARGET_REUT" hidden="1">"c3631"</definedName>
    <definedName name="IQ_PRICEDATE" hidden="1">"c1069"</definedName>
    <definedName name="IQ_PRICING_DATE" hidden="1">"c1613"</definedName>
    <definedName name="IQ_PRIMARY_INDUSTRY" hidden="1">"c1070"</definedName>
    <definedName name="IQ_PRINCIPAL_AMT" hidden="1">"c2157"</definedName>
    <definedName name="IQ_PRIVATELY_ISSUED_MORTGAGE_BACKED_SECURITIES_FDIC" hidden="1">"c6407"</definedName>
    <definedName name="IQ_PRIVATELY_ISSUED_MORTGAGE_PASS_THROUGHS_FDIC" hidden="1">"c6405"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CAGR" hidden="1">"c6135"</definedName>
    <definedName name="IQ_PROVISION_10YR_ANN_GROWTH" hidden="1">"c1077"</definedName>
    <definedName name="IQ_PROVISION_1YR_ANN_GROWTH" hidden="1">"c1078"</definedName>
    <definedName name="IQ_PROVISION_2YR_ANN_CAGR" hidden="1">"c6136"</definedName>
    <definedName name="IQ_PROVISION_2YR_ANN_GROWTH" hidden="1">"c1079"</definedName>
    <definedName name="IQ_PROVISION_3YR_ANN_CAGR" hidden="1">"c6137"</definedName>
    <definedName name="IQ_PROVISION_3YR_ANN_GROWTH" hidden="1">"c1080"</definedName>
    <definedName name="IQ_PROVISION_5YR_ANN_CAGR" hidden="1">"c6138"</definedName>
    <definedName name="IQ_PROVISION_5YR_ANN_GROWTH" hidden="1">"c1081"</definedName>
    <definedName name="IQ_PROVISION_7YR_ANN_CAGR" hidden="1">"c6139"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RCHASE_FOREIGN_CURRENCIES_FDIC" hidden="1">"c6513"</definedName>
    <definedName name="IQ_PURCHASED_OPTION_CONTRACTS_FDIC" hidden="1">"c6510"</definedName>
    <definedName name="IQ_PURCHASED_OPTION_CONTRACTS_FX_RISK_FDIC" hidden="1">"c6515"</definedName>
    <definedName name="IQ_PURCHASED_OPTION_CONTRACTS_NON_FX_IR_FDIC" hidden="1">"c6520"</definedName>
    <definedName name="IQ_PUT_DATE_SCHEDULE" hidden="1">"c2483"</definedName>
    <definedName name="IQ_PUT_NOTIFICATION" hidden="1">"c2485"</definedName>
    <definedName name="IQ_PUT_PRICE_SCHEDULE" hidden="1">"c2484"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_FORECLOSURE_FDIC" hidden="1">"c6332"</definedName>
    <definedName name="IQ_RE_INVEST_FDIC" hidden="1">"c6331"</definedName>
    <definedName name="IQ_RE_LOANS_DOMESTIC_CHARGE_OFFS_FDIC" hidden="1">"c6589"</definedName>
    <definedName name="IQ_RE_LOANS_DOMESTIC_FDIC" hidden="1">"c6309"</definedName>
    <definedName name="IQ_RE_LOANS_DOMESTIC_NET_CHARGE_OFFS_FDIC" hidden="1">"c6627"</definedName>
    <definedName name="IQ_RE_LOANS_DOMESTIC_RECOVERIES_FDIC" hidden="1">"c6608"</definedName>
    <definedName name="IQ_RE_LOANS_FDIC" hidden="1">"c6308"</definedName>
    <definedName name="IQ_RE_LOANS_FOREIGN_CHARGE_OFFS_FDIC" hidden="1">"c6595"</definedName>
    <definedName name="IQ_RE_LOANS_FOREIGN_NET_CHARGE_OFFS_FDIC" hidden="1">"c6633"</definedName>
    <definedName name="IQ_RE_LOANS_FOREIGN_RECOVERIES_FDIC" hidden="1">"c6614"</definedName>
    <definedName name="IQ_REAL_ESTATE" hidden="1">"c1093"</definedName>
    <definedName name="IQ_REAL_ESTATE_ASSETS" hidden="1">"c1094"</definedName>
    <definedName name="IQ_RECOVERIES_1_4_FAMILY_LOANS_FDIC" hidden="1">"c6707"</definedName>
    <definedName name="IQ_RECOVERIES_AUTO_LOANS_FDIC" hidden="1">"c6701"</definedName>
    <definedName name="IQ_RECOVERIES_CL_LOANS_FDIC" hidden="1">"c6702"</definedName>
    <definedName name="IQ_RECOVERIES_CREDIT_CARDS_RECEIVABLES_FDIC" hidden="1">"c6704"</definedName>
    <definedName name="IQ_RECOVERIES_HOME_EQUITY_LINES_FDIC" hidden="1">"c6705"</definedName>
    <definedName name="IQ_RECOVERIES_OTHER_CONSUMER_LOANS_FDIC" hidden="1">"c6703"</definedName>
    <definedName name="IQ_RECOVERIES_OTHER_LOANS_FDIC" hidden="1">"c6706"</definedName>
    <definedName name="IQ_RECURRING_PROFIT_ACT_OR_EST" hidden="1">"c4507"</definedName>
    <definedName name="IQ_RECURRING_PROFIT_SHARE_ACT_OR_EST" hidden="1">"c4508"</definedName>
    <definedName name="IQ_REDEEM_PREF_STOCK" hidden="1">"c1417"</definedName>
    <definedName name="IQ_REF_ENTITY" hidden="1">"c6033"</definedName>
    <definedName name="IQ_REF_ENTITY_CIQID" hidden="1">"c6024"</definedName>
    <definedName name="IQ_REF_ENTITY_TICKER" hidden="1">"c6023"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LATED_PLANS_FDIC" hidden="1">"c6320"</definedName>
    <definedName name="IQ_RENTAL_REV" hidden="1">"c1101"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ATEMENTS_NET_FDIC" hidden="1">"c6500"</definedName>
    <definedName name="IQ_RESTR_STOCK_COMP" hidden="1">"c3506"</definedName>
    <definedName name="IQ_RESTR_STOCK_COMP_PRETAX" hidden="1">"c3504"</definedName>
    <definedName name="IQ_RESTR_STOCK_COMP_TAX" hidden="1">"c3505"</definedName>
    <definedName name="IQ_RESTRICTED_CASH" hidden="1">"c1103"</definedName>
    <definedName name="IQ_RESTRICTED_CASH_NON_CURRENT" hidden="1">"c6192"</definedName>
    <definedName name="IQ_RESTRICTED_CASH_TOTAL" hidden="1">"c6193"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" hidden="1">"c6264"</definedName>
    <definedName name="IQ_RESTRUCTURE_REIT" hidden="1">"c1110"</definedName>
    <definedName name="IQ_RESTRUCTURE_UTI" hidden="1">"c1111"</definedName>
    <definedName name="IQ_RESTRUCTURED_LOANS" hidden="1">"c1112"</definedName>
    <definedName name="IQ_RESTRUCTURED_LOANS_1_4_RESIDENTIAL_FDIC" hidden="1">"c6378"</definedName>
    <definedName name="IQ_RESTRUCTURED_LOANS_LEASES_FDIC" hidden="1">"c6377"</definedName>
    <definedName name="IQ_RESTRUCTURED_LOANS_NON_1_4_FDIC" hidden="1">"c6379"</definedName>
    <definedName name="IQ_RETAIL_ACQUIRED_FRANCHISE_STORES" hidden="1">"c2895"</definedName>
    <definedName name="IQ_RETAIL_ACQUIRED_OWNED_STORES" hidden="1">"c2903"</definedName>
    <definedName name="IQ_RETAIL_ACQUIRED_STORES" hidden="1">"c2887"</definedName>
    <definedName name="IQ_RETAIL_AVG_STORE_SIZE_GROSS" hidden="1">"c2066"</definedName>
    <definedName name="IQ_RETAIL_AVG_STORE_SIZE_NET" hidden="1">"c2067"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DEPOSITS_FDIC" hidden="1">"c6488"</definedName>
    <definedName name="IQ_RETAIL_FRANCHISE_STORES_BEG" hidden="1">"c2893"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WNED_STORES_BEG" hidden="1">"c2901"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FRANCHISE_STORES" hidden="1">"c2898"</definedName>
    <definedName name="IQ_RETAIL_TOTAL_OWNED_STORES" hidden="1">"c2906"</definedName>
    <definedName name="IQ_RETAIL_TOTAL_STORES" hidden="1">"c2061"</definedName>
    <definedName name="IQ_RETAINED_EARN" hidden="1">"c1420"</definedName>
    <definedName name="IQ_RETAINED_EARNINGS_AVERAGE_EQUITY_FDIC" hidden="1">"c6733"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DIC" hidden="1">"c6730"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DIC" hidden="1">"c6732"</definedName>
    <definedName name="IQ_RETURN_EQUITY_FS" hidden="1">"c1121"</definedName>
    <definedName name="IQ_RETURN_INVESTMENT" hidden="1">"c1421"</definedName>
    <definedName name="IQ_REV" hidden="1">"c1122"</definedName>
    <definedName name="IQ_REV_BEFORE_LL" hidden="1">"c1123"</definedName>
    <definedName name="IQ_REV_STDDEV_EST" hidden="1">"c1124"</definedName>
    <definedName name="IQ_REV_STDDEV_EST_REUT" hidden="1">"c3639"</definedName>
    <definedName name="IQ_REV_UTI" hidden="1">"c1125"</definedName>
    <definedName name="IQ_REVALUATION_GAINS_FDIC" hidden="1">"c6428"</definedName>
    <definedName name="IQ_REVALUATION_LOSSES_FDIC" hidden="1">"c6429"</definedName>
    <definedName name="IQ_REVENUE" hidden="1">"c1422"</definedName>
    <definedName name="IQ_REVENUE_EST" hidden="1">"c1126"</definedName>
    <definedName name="IQ_REVENUE_EST_REUT" hidden="1">"c3634"</definedName>
    <definedName name="IQ_REVENUE_HIGH_EST" hidden="1">"c1127"</definedName>
    <definedName name="IQ_REVENUE_HIGH_EST_REUT" hidden="1">"c3636"</definedName>
    <definedName name="IQ_REVENUE_LOW_EST" hidden="1">"c1128"</definedName>
    <definedName name="IQ_REVENUE_LOW_EST_REUT" hidden="1">"c3637"</definedName>
    <definedName name="IQ_REVENUE_MEDIAN_EST" hidden="1">"c1662"</definedName>
    <definedName name="IQ_REVENUE_MEDIAN_EST_REUT" hidden="1">"c3635"</definedName>
    <definedName name="IQ_REVENUE_NUM_EST" hidden="1">"c1129"</definedName>
    <definedName name="IQ_REVENUE_NUM_EST_REUT" hidden="1">"c3638"</definedName>
    <definedName name="IQ_REVISION_DATE_" hidden="1">39623.4334259259</definedName>
    <definedName name="IQ_RISK_ADJ_BANK_ASSETS" hidden="1">"c2670"</definedName>
    <definedName name="IQ_RISK_WEIGHTED_ASSETS_FDIC" hidden="1">"c6370"</definedName>
    <definedName name="IQ_SALARY" hidden="1">"c1130"</definedName>
    <definedName name="IQ_SALARY_FDIC" hidden="1">"c6576"</definedName>
    <definedName name="IQ_SALE_CONVERSION_RETIREMENT_STOCK_FDIC" hidden="1">"c6661"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" hidden="1">"c6284"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EC_PURCHASED_RESELL" hidden="1">"c5513"</definedName>
    <definedName name="IQ_SECUR_RECEIV" hidden="1">"c1151"</definedName>
    <definedName name="IQ_SECURED_1_4_FAMILY_RESIDENTIAL_CHARGE_OFFS_FDIC" hidden="1">"c6590"</definedName>
    <definedName name="IQ_SECURED_1_4_FAMILY_RESIDENTIAL_NET_CHARGE_OFFS_FDIC" hidden="1">"c6628"</definedName>
    <definedName name="IQ_SECURED_1_4_FAMILY_RESIDENTIAL_RECOVERIES_FDIC" hidden="1">"c6609"</definedName>
    <definedName name="IQ_SECURED_DEBT" hidden="1">"c2546"</definedName>
    <definedName name="IQ_SECURED_DEBT_PCT" hidden="1">"c2547"</definedName>
    <definedName name="IQ_SECURED_FARMLAND_CHARGE_OFFS_FDIC" hidden="1">"c6593"</definedName>
    <definedName name="IQ_SECURED_FARMLAND_NET_CHARGE_OFFS_FDIC" hidden="1">"c6631"</definedName>
    <definedName name="IQ_SECURED_FARMLAND_RECOVERIES_FDIC" hidden="1">"c6612"</definedName>
    <definedName name="IQ_SECURED_MULTIFAMILY_RESIDENTIAL_CHARGE_OFFS_FDIC" hidden="1">"c6591"</definedName>
    <definedName name="IQ_SECURED_MULTIFAMILY_RESIDENTIAL_NET_CHARGE_OFFS_FDIC" hidden="1">"c6629"</definedName>
    <definedName name="IQ_SECURED_MULTIFAMILY_RESIDENTIAL_RECOVERIES_FDIC" hidden="1">"c6610"</definedName>
    <definedName name="IQ_SECURED_NONFARM_NONRESIDENTIAL_CHARGE_OFFS_FDIC" hidden="1">"c6592"</definedName>
    <definedName name="IQ_SECURED_NONFARM_NONRESIDENTIAL_NET_CHARGE_OFFS_FDIC" hidden="1">"c6630"</definedName>
    <definedName name="IQ_SECURED_NONFARM_NONRESIDENTIAL_RECOVERIES_FDIC" hidden="1">"c6611"</definedName>
    <definedName name="IQ_SECURITIES_GAINS_FDIC" hidden="1">"c6584"</definedName>
    <definedName name="IQ_SECURITIES_ISSUED_STATES_FDIC" hidden="1">"c6300"</definedName>
    <definedName name="IQ_SECURITIES_LENT_FDIC" hidden="1">"c6532"</definedName>
    <definedName name="IQ_SECURITIES_UNDERWRITING_FDIC" hidden="1">"c6529"</definedName>
    <definedName name="IQ_SECURITY_BORROW" hidden="1">"c1152"</definedName>
    <definedName name="IQ_SECURITY_LEVEL" hidden="1">"c2159"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ERVICE_CHARGES_FDIC" hidden="1">"c6572"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" hidden="1">"c6265"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_PURCHASED_AVERAGE_PRICE" hidden="1">"c5821"</definedName>
    <definedName name="IQ_SHARES_PURCHASED_QUARTER" hidden="1">"c5820"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_BANK" hidden="1">"c2637"</definedName>
    <definedName name="IQ_SP_BANK_ACTION" hidden="1">"c2636"</definedName>
    <definedName name="IQ_SP_BANK_DATE" hidden="1">"c2635"</definedName>
    <definedName name="IQ_SP_FIN_ENHANCE_FX" hidden="1">"c2631"</definedName>
    <definedName name="IQ_SP_FIN_ENHANCE_FX_ACTION" hidden="1">"c2630"</definedName>
    <definedName name="IQ_SP_FIN_ENHANCE_FX_DATE" hidden="1">"c2629"</definedName>
    <definedName name="IQ_SP_FIN_ENHANCE_LC" hidden="1">"c2634"</definedName>
    <definedName name="IQ_SP_FIN_ENHANCE_LC_ACTION" hidden="1">"c2633"</definedName>
    <definedName name="IQ_SP_FIN_ENHANCE_LC_DATE" hidden="1">"c2632"</definedName>
    <definedName name="IQ_SP_FIN_STRENGTH_LC_ACTION_LT" hidden="1">"c2625"</definedName>
    <definedName name="IQ_SP_FIN_STRENGTH_LC_ACTION_ST" hidden="1">"c2626"</definedName>
    <definedName name="IQ_SP_FIN_STRENGTH_LC_DATE_LT" hidden="1">"c2623"</definedName>
    <definedName name="IQ_SP_FIN_STRENGTH_LC_DATE_ST" hidden="1">"c2624"</definedName>
    <definedName name="IQ_SP_FIN_STRENGTH_LC_LT" hidden="1">"c2627"</definedName>
    <definedName name="IQ_SP_FIN_STRENGTH_LC_ST" hidden="1">"c2628"</definedName>
    <definedName name="IQ_SP_FX_ACTION_LT" hidden="1">"c2613"</definedName>
    <definedName name="IQ_SP_FX_ACTION_ST" hidden="1">"c2614"</definedName>
    <definedName name="IQ_SP_FX_DATE_LT" hidden="1">"c2611"</definedName>
    <definedName name="IQ_SP_FX_DATE_ST" hidden="1">"c2612"</definedName>
    <definedName name="IQ_SP_FX_LT" hidden="1">"c2615"</definedName>
    <definedName name="IQ_SP_FX_ST" hidden="1">"c2616"</definedName>
    <definedName name="IQ_SP_ISSUE_ACTION" hidden="1">"c2644"</definedName>
    <definedName name="IQ_SP_ISSUE_DATE" hidden="1">"c2643"</definedName>
    <definedName name="IQ_SP_ISSUE_LT" hidden="1">"c2645"</definedName>
    <definedName name="IQ_SP_ISSUE_OUTLOOK_WATCH" hidden="1">"c2650"</definedName>
    <definedName name="IQ_SP_ISSUE_OUTLOOK_WATCH_DATE" hidden="1">"c2649"</definedName>
    <definedName name="IQ_SP_ISSUE_RECOVER" hidden="1">"c2648"</definedName>
    <definedName name="IQ_SP_ISSUE_RECOVER_ACTION" hidden="1">"c2647"</definedName>
    <definedName name="IQ_SP_ISSUE_RECOVER_DATE" hidden="1">"c2646"</definedName>
    <definedName name="IQ_SP_LC_ACTION_LT" hidden="1">"c2619"</definedName>
    <definedName name="IQ_SP_LC_ACTION_ST" hidden="1">"c2620"</definedName>
    <definedName name="IQ_SP_LC_DATE_LT" hidden="1">"c2617"</definedName>
    <definedName name="IQ_SP_LC_DATE_ST" hidden="1">"c2618"</definedName>
    <definedName name="IQ_SP_LC_LT" hidden="1">"c2621"</definedName>
    <definedName name="IQ_SP_LC_ST" hidden="1">"c2622"</definedName>
    <definedName name="IQ_SP_OUTLOOK_WATCH" hidden="1">"c2639"</definedName>
    <definedName name="IQ_SP_OUTLOOK_WATCH_DATE" hidden="1">"c2638"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" hidden="1">"c6266"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" hidden="1">"c6267"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" hidden="1">"c6268"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" hidden="1">"c6269"</definedName>
    <definedName name="IQ_ST_DEBT_REPAID_REIT" hidden="1">"c1194"</definedName>
    <definedName name="IQ_ST_DEBT_REPAID_UTI" hidden="1">"c1195"</definedName>
    <definedName name="IQ_ST_DEBT_UTI" hidden="1">"c1196"</definedName>
    <definedName name="IQ_ST_FHLB_DEBT" hidden="1">"c5658"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ES_NONTRANSACTION_ACCOUNTS_FDIC" hidden="1">"c6547"</definedName>
    <definedName name="IQ_STATES_TOTAL_DEPOSITS_FDIC" hidden="1">"c6473"</definedName>
    <definedName name="IQ_STATES_TRANSACTION_ACCOUNTS_FDIC" hidden="1">"c6539"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COMP" hidden="1">"c3512"</definedName>
    <definedName name="IQ_STOCK_BASED_COMP_PRETAX" hidden="1">"c3510"</definedName>
    <definedName name="IQ_STOCK_BASED_COMP_TAX" hidden="1">"c3511"</definedName>
    <definedName name="IQ_STOCK_BASED_GA" hidden="1">"c2993"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TOTAL" hidden="1">"c3040"</definedName>
    <definedName name="IQ_STOCK_OPTIONS_COMP" hidden="1">"c3509"</definedName>
    <definedName name="IQ_STOCK_OPTIONS_COMP_PRETAX" hidden="1">"c3507"</definedName>
    <definedName name="IQ_STOCK_OPTIONS_COMP_TAX" hidden="1">"c3508"</definedName>
    <definedName name="IQ_STRATEGY_NOTE" hidden="1">"c6791"</definedName>
    <definedName name="IQ_STRIKE_PRICE_ISSUED" hidden="1">"c1645"</definedName>
    <definedName name="IQ_STRIKE_PRICE_OS" hidden="1">"c1646"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FDIC" hidden="1">"c6346"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URPLUS_FDIC" hidden="1">"c6351"</definedName>
    <definedName name="IQ_SVA" hidden="1">"c1214"</definedName>
    <definedName name="IQ_TARGET_PRICE_NUM" hidden="1">"c1653"</definedName>
    <definedName name="IQ_TARGET_PRICE_NUM_REUT" hidden="1">"c5319"</definedName>
    <definedName name="IQ_TARGET_PRICE_STDDEV" hidden="1">"c1654"</definedName>
    <definedName name="IQ_TARGET_PRICE_STDDEV_REUT" hidden="1">"c5320"</definedName>
    <definedName name="IQ_TAX_BENEFIT_CF_1YR" hidden="1">"c3483"</definedName>
    <definedName name="IQ_TAX_BENEFIT_CF_2YR" hidden="1">"c3484"</definedName>
    <definedName name="IQ_TAX_BENEFIT_CF_3YR" hidden="1">"c3485"</definedName>
    <definedName name="IQ_TAX_BENEFIT_CF_4YR" hidden="1">"c3486"</definedName>
    <definedName name="IQ_TAX_BENEFIT_CF_5YR" hidden="1">"c3487"</definedName>
    <definedName name="IQ_TAX_BENEFIT_CF_AFTER_FIVE" hidden="1">"c3488"</definedName>
    <definedName name="IQ_TAX_BENEFIT_CF_MAX_YEAR" hidden="1">"c3491"</definedName>
    <definedName name="IQ_TAX_BENEFIT_CF_NO_EXP" hidden="1">"c3489"</definedName>
    <definedName name="IQ_TAX_BENEFIT_CF_TOTAL" hidden="1">"c3490"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CAGR" hidden="1">"c6169"</definedName>
    <definedName name="IQ_TBV_10YR_ANN_GROWTH" hidden="1">"c1936"</definedName>
    <definedName name="IQ_TBV_1YR_ANN_GROWTH" hidden="1">"c1931"</definedName>
    <definedName name="IQ_TBV_2YR_ANN_CAGR" hidden="1">"c6165"</definedName>
    <definedName name="IQ_TBV_2YR_ANN_GROWTH" hidden="1">"c1932"</definedName>
    <definedName name="IQ_TBV_3YR_ANN_CAGR" hidden="1">"c6166"</definedName>
    <definedName name="IQ_TBV_3YR_ANN_GROWTH" hidden="1">"c1933"</definedName>
    <definedName name="IQ_TBV_5YR_ANN_CAGR" hidden="1">"c6167"</definedName>
    <definedName name="IQ_TBV_5YR_ANN_GROWTH" hidden="1">"c1934"</definedName>
    <definedName name="IQ_TBV_7YR_ANN_CAGR" hidden="1">"c6168"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DA" hidden="1">"c1222"</definedName>
    <definedName name="IQ_TEV_EBITDA_AVG" hidden="1">"c1223"</definedName>
    <definedName name="IQ_TEV_EBITDA_FWD" hidden="1">"c1224"</definedName>
    <definedName name="IQ_TEV_EBITDA_FWD_REUT" hidden="1">"c4050"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EV_TOTAL_REV_FWD_REUT" hidden="1">"c4051"</definedName>
    <definedName name="IQ_TEV_UFCF" hidden="1">"c2208"</definedName>
    <definedName name="IQ_THREE_MONTHS_FIXED_AND_FLOATING_FDIC" hidden="1">"c6419"</definedName>
    <definedName name="IQ_THREE_MONTHS_MORTGAGE_PASS_THROUGHS_FDIC" hidden="1">"c6411"</definedName>
    <definedName name="IQ_THREE_YEAR_FIXED_AND_FLOATING_RATE_FDIC" hidden="1">"c6421"</definedName>
    <definedName name="IQ_THREE_YEAR_MORTGAGE_PASS_THROUGHS_FDIC" hidden="1">"c6413"</definedName>
    <definedName name="IQ_THREE_YEARS_LESS_FDIC" hidden="1">"c6417"</definedName>
    <definedName name="IQ_TIER_1_RISK_BASED_CAPITAL_RATIO_FDIC" hidden="1">"c6746"</definedName>
    <definedName name="IQ_TIER_ONE_CAPITAL" hidden="1">"c2667"</definedName>
    <definedName name="IQ_TIER_ONE_FDIC" hidden="1">"c6369"</definedName>
    <definedName name="IQ_TIER_ONE_RATIO" hidden="1">"c1229"</definedName>
    <definedName name="IQ_TIER_TWO_CAPITAL" hidden="1">"c2669"</definedName>
    <definedName name="IQ_TIME_DEP" hidden="1">"c1230"</definedName>
    <definedName name="IQ_TIME_DEPOSITS_LESS_THAN_100K_FDIC" hidden="1">"c6465"</definedName>
    <definedName name="IQ_TIME_DEPOSITS_MORE_THAN_100K_FDIC" hidden="1">"c6470"</definedName>
    <definedName name="IQ_TODAY" hidden="1">0</definedName>
    <definedName name="IQ_TOT_ADJ_INC" hidden="1">"c1616"</definedName>
    <definedName name="IQ_TOTAL_AR_BR" hidden="1">"c1231"</definedName>
    <definedName name="IQ_TOTAL_AR_RE" hidden="1">"c6270"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CAGR" hidden="1">"c6140"</definedName>
    <definedName name="IQ_TOTAL_ASSETS_10YR_ANN_GROWTH" hidden="1">"c1235"</definedName>
    <definedName name="IQ_TOTAL_ASSETS_1YR_ANN_GROWTH" hidden="1">"c1236"</definedName>
    <definedName name="IQ_TOTAL_ASSETS_2YR_ANN_CAGR" hidden="1">"c6141"</definedName>
    <definedName name="IQ_TOTAL_ASSETS_2YR_ANN_GROWTH" hidden="1">"c1237"</definedName>
    <definedName name="IQ_TOTAL_ASSETS_3YR_ANN_CAGR" hidden="1">"c6142"</definedName>
    <definedName name="IQ_TOTAL_ASSETS_3YR_ANN_GROWTH" hidden="1">"c1238"</definedName>
    <definedName name="IQ_TOTAL_ASSETS_5YR_ANN_CAGR" hidden="1">"c6143"</definedName>
    <definedName name="IQ_TOTAL_ASSETS_5YR_ANN_GROWTH" hidden="1">"c1239"</definedName>
    <definedName name="IQ_TOTAL_ASSETS_7YR_ANN_CAGR" hidden="1">"c6144"</definedName>
    <definedName name="IQ_TOTAL_ASSETS_7YR_ANN_GROWTH" hidden="1">"c1240"</definedName>
    <definedName name="IQ_TOTAL_ASSETS_FDIC" hidden="1">"c6339"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ARGE_OFFS_FDIC" hidden="1">"c6603"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XCL_FIN" hidden="1">"c2937"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" hidden="1">"c6271"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" hidden="1">"c6272"</definedName>
    <definedName name="IQ_TOTAL_DEBT_REPAID_REIT" hidden="1">"c1263"</definedName>
    <definedName name="IQ_TOTAL_DEBT_REPAID_UTI" hidden="1">"c1264"</definedName>
    <definedName name="IQ_TOTAL_DEBT_SECURITIES_FDIC" hidden="1">"c6410"</definedName>
    <definedName name="IQ_TOTAL_DEPOSITS" hidden="1">"c1265"</definedName>
    <definedName name="IQ_TOTAL_DEPOSITS_FDIC" hidden="1">"c6342"</definedName>
    <definedName name="IQ_TOTAL_DIV_PAID_CF" hidden="1">"c1266"</definedName>
    <definedName name="IQ_TOTAL_EMPLOYEE" hidden="1">"c2141"</definedName>
    <definedName name="IQ_TOTAL_EMPLOYEES" hidden="1">"c1522"</definedName>
    <definedName name="IQ_TOTAL_EMPLOYEES_FDIC" hidden="1">"c6355"</definedName>
    <definedName name="IQ_TOTAL_EQUITY" hidden="1">"c1267"</definedName>
    <definedName name="IQ_TOTAL_EQUITY_10YR_ANN_CAGR" hidden="1">"c6145"</definedName>
    <definedName name="IQ_TOTAL_EQUITY_10YR_ANN_GROWTH" hidden="1">"c1268"</definedName>
    <definedName name="IQ_TOTAL_EQUITY_1YR_ANN_GROWTH" hidden="1">"c1269"</definedName>
    <definedName name="IQ_TOTAL_EQUITY_2YR_ANN_CAGR" hidden="1">"c6146"</definedName>
    <definedName name="IQ_TOTAL_EQUITY_2YR_ANN_GROWTH" hidden="1">"c1270"</definedName>
    <definedName name="IQ_TOTAL_EQUITY_3YR_ANN_CAGR" hidden="1">"c6147"</definedName>
    <definedName name="IQ_TOTAL_EQUITY_3YR_ANN_GROWTH" hidden="1">"c1271"</definedName>
    <definedName name="IQ_TOTAL_EQUITY_5YR_ANN_CAGR" hidden="1">"c6148"</definedName>
    <definedName name="IQ_TOTAL_EQUITY_5YR_ANN_GROWTH" hidden="1">"c1272"</definedName>
    <definedName name="IQ_TOTAL_EQUITY_7YR_ANN_CAGR" hidden="1">"c6149"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EQUITY_FDIC" hidden="1">"c6354"</definedName>
    <definedName name="IQ_TOTAL_LIAB_FIN" hidden="1">"c1280"</definedName>
    <definedName name="IQ_TOTAL_LIAB_INS" hidden="1">"c1281"</definedName>
    <definedName name="IQ_TOTAL_LIAB_RE" hidden="1">"c6273"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IABILITIES_FDIC" hidden="1">"c6348"</definedName>
    <definedName name="IQ_TOTAL_LOANS" hidden="1">"c5653"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" hidden="1">"c6274"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ABLE_END_OS" hidden="1">"c5819"</definedName>
    <definedName name="IQ_TOTAL_OPTIONS_EXERCISED" hidden="1">"c2695"</definedName>
    <definedName name="IQ_TOTAL_OPTIONS_GRANTED" hidden="1">"c2694"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RINCIPAL" hidden="1">"c2509"</definedName>
    <definedName name="IQ_TOTAL_PRINCIPAL_PCT" hidden="1">"c2510"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COVERIES_FDIC" hidden="1">"c6622"</definedName>
    <definedName name="IQ_TOTAL_REV" hidden="1">"c1294"</definedName>
    <definedName name="IQ_TOTAL_REV_10YR_ANN_CAGR" hidden="1">"c6150"</definedName>
    <definedName name="IQ_TOTAL_REV_10YR_ANN_GROWTH" hidden="1">"c1295"</definedName>
    <definedName name="IQ_TOTAL_REV_1YR_ANN_GROWTH" hidden="1">"c1296"</definedName>
    <definedName name="IQ_TOTAL_REV_2YR_ANN_CAGR" hidden="1">"c6151"</definedName>
    <definedName name="IQ_TOTAL_REV_2YR_ANN_GROWTH" hidden="1">"c1297"</definedName>
    <definedName name="IQ_TOTAL_REV_3YR_ANN_CAGR" hidden="1">"c6152"</definedName>
    <definedName name="IQ_TOTAL_REV_3YR_ANN_GROWTH" hidden="1">"c1298"</definedName>
    <definedName name="IQ_TOTAL_REV_5YR_ANN_CAGR" hidden="1">"c6153"</definedName>
    <definedName name="IQ_TOTAL_REV_5YR_ANN_GROWTH" hidden="1">"c1299"</definedName>
    <definedName name="IQ_TOTAL_REV_7YR_ANN_CAGR" hidden="1">"c6154"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NK_FDIC" hidden="1">"c6786"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" hidden="1">"c6275"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RISK_BASED_CAPITAL_RATIO_FDIC" hidden="1">"c6747"</definedName>
    <definedName name="IQ_TOTAL_SECURITIES_FDIC" hidden="1">"c6306"</definedName>
    <definedName name="IQ_TOTAL_SPECIAL" hidden="1">"c1618"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TIME_DEPOSITS_FDIC" hidden="1">"c6497"</definedName>
    <definedName name="IQ_TOTAL_TIME_SAVINGS_DEPOSITS_FDIC" hidden="1">"c6498"</definedName>
    <definedName name="IQ_TOTAL_UNUSED_COMMITMENTS_FDIC" hidden="1">"c6536"</definedName>
    <definedName name="IQ_TOTAL_UNUSUAL" hidden="1">"c1508"</definedName>
    <definedName name="IQ_TOTAL_UNUSUAL_BNK" hidden="1">"c5516"</definedName>
    <definedName name="IQ_TOTAL_UNUSUAL_BR" hidden="1">"c5517"</definedName>
    <definedName name="IQ_TOTAL_UNUSUAL_FIN" hidden="1">"c5518"</definedName>
    <definedName name="IQ_TOTAL_UNUSUAL_INS" hidden="1">"c5519"</definedName>
    <definedName name="IQ_TOTAL_UNUSUAL_RE" hidden="1">"c6286"</definedName>
    <definedName name="IQ_TOTAL_UNUSUAL_REIT" hidden="1">"c5520"</definedName>
    <definedName name="IQ_TOTAL_UNUSUAL_UTI" hidden="1">"c5521"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_EQ_INC" hidden="1">"c3611"</definedName>
    <definedName name="IQ_TR_ACQ_EBITDA" hidden="1">"c2381"</definedName>
    <definedName name="IQ_TR_ACQ_EBITDA_EQ_INC" hidden="1">"c3610"</definedName>
    <definedName name="IQ_TR_ACQ_FILING_CURRENCY" hidden="1">"c3033"</definedName>
    <definedName name="IQ_TR_ACQ_FILINGDATE" hidden="1">"c3607"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ERIODDATE" hidden="1">"c3606"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INIT_FILED_DATE" hidden="1">"c3495"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_EQ_INC" hidden="1">"c3609"</definedName>
    <definedName name="IQ_TR_TARGET_EBITDA" hidden="1">"c2334"</definedName>
    <definedName name="IQ_TR_TARGET_EBITDA_EQ_INC" hidden="1">"c3608"</definedName>
    <definedName name="IQ_TR_TARGET_FILING_CURRENCY" hidden="1">"c3034"</definedName>
    <definedName name="IQ_TR_TARGET_FILINGDATE" hidden="1">"c3605"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ERIODDATE" hidden="1">"c3604"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CCOUNT_GAINS_FEES_FDIC" hidden="1">"c6573"</definedName>
    <definedName name="IQ_TRADING_ASSETS" hidden="1">"c1310"</definedName>
    <definedName name="IQ_TRADING_ASSETS_FDIC" hidden="1">"c6328"</definedName>
    <definedName name="IQ_TRADING_CURRENCY" hidden="1">"c2212"</definedName>
    <definedName name="IQ_TRADING_LIABILITIES_FDIC" hidden="1">"c6344"</definedName>
    <definedName name="IQ_TRANSACTION_ACCOUNTS_FDIC" hidden="1">"c6544"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" hidden="1">"c6276"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EASURY_STOCK_TRANSACTIONS_FDIC" hidden="1">"c6501"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TWELVE_MONTHS_FIXED_AND_FLOATING_FDIC" hidden="1">"c6420"</definedName>
    <definedName name="IQ_TWELVE_MONTHS_MORTGAGE_PASS_THROUGHS_FDIC" hidden="1">"c6412"</definedName>
    <definedName name="IQ_UFCF_10YR_ANN_CAGR" hidden="1">"c6179"</definedName>
    <definedName name="IQ_UFCF_10YR_ANN_GROWTH" hidden="1">"c1948"</definedName>
    <definedName name="IQ_UFCF_1YR_ANN_GROWTH" hidden="1">"c1943"</definedName>
    <definedName name="IQ_UFCF_2YR_ANN_CAGR" hidden="1">"c6175"</definedName>
    <definedName name="IQ_UFCF_2YR_ANN_GROWTH" hidden="1">"c1944"</definedName>
    <definedName name="IQ_UFCF_3YR_ANN_CAGR" hidden="1">"c6176"</definedName>
    <definedName name="IQ_UFCF_3YR_ANN_GROWTH" hidden="1">"c1945"</definedName>
    <definedName name="IQ_UFCF_5YR_ANN_CAGR" hidden="1">"c6177"</definedName>
    <definedName name="IQ_UFCF_5YR_ANN_GROWTH" hidden="1">"c1946"</definedName>
    <definedName name="IQ_UFCF_7YR_ANN_CAGR" hidden="1">"c6178"</definedName>
    <definedName name="IQ_UFCF_7YR_ANN_GROWTH" hidden="1">"c1947"</definedName>
    <definedName name="IQ_UFCF_MARGIN" hidden="1">"c1962"</definedName>
    <definedName name="IQ_ULT_PARENT" hidden="1">"c3037"</definedName>
    <definedName name="IQ_ULT_PARENT_CIQID" hidden="1">"c3039"</definedName>
    <definedName name="IQ_ULT_PARENT_TICKER" hidden="1">"c3038"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DIVIDED_PROFITS_FDIC" hidden="1">"c6352"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" hidden="1">"c6277"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EARNED_INCOME_FDIC" hidden="1">"c6324"</definedName>
    <definedName name="IQ_UNEARNED_INCOME_FOREIGN_FDIC" hidden="1">"c6385"</definedName>
    <definedName name="IQ_UNLEVERED_FCF" hidden="1">"c1908"</definedName>
    <definedName name="IQ_UNPAID_CLAIMS" hidden="1">"c1330"</definedName>
    <definedName name="IQ_UNPROFITABLE_INSTITUTIONS_FDIC" hidden="1">"c6722"</definedName>
    <definedName name="IQ_UNREALIZED_GAIN" hidden="1">"c1619"</definedName>
    <definedName name="IQ_UNSECURED_DEBT" hidden="1">"c2548"</definedName>
    <definedName name="IQ_UNSECURED_DEBT_PCT" hidden="1">"c2549"</definedName>
    <definedName name="IQ_UNUSED_LOAN_COMMITMENTS_FDIC" hidden="1">"c6368"</definedName>
    <definedName name="IQ_UNUSUAL_EXP" hidden="1">"c1456"</definedName>
    <definedName name="IQ_US_BRANCHES_FOREIGN_BANK_LOANS_FDIC" hidden="1">"c6435"</definedName>
    <definedName name="IQ_US_BRANCHES_FOREIGN_BANKS_FDIC" hidden="1">"c6390"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COST_REV_ADJ" hidden="1">"c2951"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S_GOV_AGENCIES_FDIC" hidden="1">"c6395"</definedName>
    <definedName name="IQ_US_GOV_DEPOSITS_FDIC" hidden="1">"c6483"</definedName>
    <definedName name="IQ_US_GOV_ENTERPRISES_FDIC" hidden="1">"c6396"</definedName>
    <definedName name="IQ_US_GOV_NONCURRENT_LOANS_TOTAL_NONCURRENT_FDIC" hidden="1">"c6779"</definedName>
    <definedName name="IQ_US_GOV_NONTRANSACTION_ACCOUNTS_FDIC" hidden="1">"c6546"</definedName>
    <definedName name="IQ_US_GOV_OBLIGATIONS_FDIC" hidden="1">"c6299"</definedName>
    <definedName name="IQ_US_GOV_SECURITIES_FDIC" hidden="1">"c6297"</definedName>
    <definedName name="IQ_US_GOV_TOTAL_DEPOSITS_FDIC" hidden="1">"c6472"</definedName>
    <definedName name="IQ_US_GOV_TRANSACTION_ACCOUNTS_FDIC" hidden="1">"c6538"</definedName>
    <definedName name="IQ_US_TREASURY_SECURITIES_FDIC" hidden="1">"c6298"</definedName>
    <definedName name="IQ_UTIL_PPE_NET" hidden="1">"c1620"</definedName>
    <definedName name="IQ_UTIL_REV" hidden="1">"c2091"</definedName>
    <definedName name="IQ_UV_PENSION_LIAB" hidden="1">"c1332"</definedName>
    <definedName name="IQ_VALUATION_ALLOWANCES_FDIC" hidden="1">"c6400"</definedName>
    <definedName name="IQ_VALUE_TRADED" hidden="1">"c1519"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C_REVENUE_FDIC" hidden="1">"c6667"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ATILE_LIABILITIES_FDIC" hidden="1">"c6364"</definedName>
    <definedName name="IQ_VOLUME" hidden="1">"c1333"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IGHTED_AVG_PRICE" hidden="1">"c1334"</definedName>
    <definedName name="IQ_WIP_INV" hidden="1">"c1335"</definedName>
    <definedName name="IQ_WORKING_CAP" hidden="1">"c3494"</definedName>
    <definedName name="IQ_WORKMEN_WRITTEN" hidden="1">"c1336"</definedName>
    <definedName name="IQ_WRITTEN_OPTION_CONTRACTS_FDIC" hidden="1">"c6509"</definedName>
    <definedName name="IQ_WRITTEN_OPTION_CONTRACTS_FX_RISK_FDIC" hidden="1">"c6514"</definedName>
    <definedName name="IQ_WRITTEN_OPTION_CONTRACTS_NON_FX_IR_FDIC" hidden="1">"c6519"</definedName>
    <definedName name="IQ_XDIV_DATE" hidden="1">"c2104"</definedName>
    <definedName name="IQ_YEAR_FOUNDED" hidden="1">"c6793"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jhlkqFL" hidden="1">{"'Sheet1'!$A$1:$O$40"}</definedName>
    <definedName name="JURISDICTION">'[8]Input '!$C$8</definedName>
    <definedName name="KIRK" localSheetId="0">#REF!</definedName>
    <definedName name="KIRK" localSheetId="1">#REF!</definedName>
    <definedName name="KIRK" localSheetId="2">#REF!</definedName>
    <definedName name="KIRK" localSheetId="3">#REF!</definedName>
    <definedName name="KIRK">#REF!</definedName>
    <definedName name="Kirk_Plant" localSheetId="0">#REF!</definedName>
    <definedName name="Kirk_Plant" localSheetId="1">#REF!</definedName>
    <definedName name="Kirk_Plant" localSheetId="2">#REF!</definedName>
    <definedName name="Kirk_Plant" localSheetId="3">#REF!</definedName>
    <definedName name="Kirk_Plant">#REF!</definedName>
    <definedName name="LDCs" localSheetId="0">#REF!</definedName>
    <definedName name="LDCs" localSheetId="1">#REF!</definedName>
    <definedName name="LDCs" localSheetId="2">#REF!</definedName>
    <definedName name="LDCs" localSheetId="3">#REF!</definedName>
    <definedName name="LDCs">#REF!</definedName>
    <definedName name="Litigated_BaseROEs_2006">#REF!</definedName>
    <definedName name="Litigated_BaseROEs_2007">#REF!</definedName>
    <definedName name="Litigated_BaseROEs_2008">#REF!</definedName>
    <definedName name="Litigated_BaseROEs_2009">#REF!</definedName>
    <definedName name="Litigated_BaseROEs_2010">#REF!</definedName>
    <definedName name="Litigated_BaseROEs_2011">#REF!</definedName>
    <definedName name="Litigated_BaseROEs_2012">#REF!</definedName>
    <definedName name="Litigated_BaseROEs_2013">#REF!</definedName>
    <definedName name="Litigated_BaseROEs_2014">#REF!</definedName>
    <definedName name="LTD_Rate">'[8]Input '!$C$23</definedName>
    <definedName name="LTDcostrate" localSheetId="0">#REF!</definedName>
    <definedName name="LTDcostrate" localSheetId="1">#REF!</definedName>
    <definedName name="LTDcostrate" localSheetId="2">#REF!</definedName>
    <definedName name="LTDcostrate" localSheetId="3">#REF!</definedName>
    <definedName name="LTDcostrate">#REF!</definedName>
    <definedName name="Market_Return" localSheetId="0">#REF!</definedName>
    <definedName name="Market_Return" localSheetId="1">#REF!</definedName>
    <definedName name="Market_Return" localSheetId="2">#REF!</definedName>
    <definedName name="Market_Return" localSheetId="3">#REF!</definedName>
    <definedName name="Market_Return" localSheetId="4">#REF!</definedName>
    <definedName name="Market_Return">#REF!</definedName>
    <definedName name="Moodys">#REF!</definedName>
    <definedName name="MS" localSheetId="0">#REF!</definedName>
    <definedName name="MS" localSheetId="1">#REF!</definedName>
    <definedName name="MS" localSheetId="2">#REF!</definedName>
    <definedName name="MS" localSheetId="3">#REF!</definedName>
    <definedName name="MS">#REF!</definedName>
    <definedName name="MS_Plant" localSheetId="0">#REF!</definedName>
    <definedName name="MS_Plant" localSheetId="1">#REF!</definedName>
    <definedName name="MS_Plant" localSheetId="2">#REF!</definedName>
    <definedName name="MS_Plant" localSheetId="3">#REF!</definedName>
    <definedName name="MS_Plant">#REF!</definedName>
    <definedName name="NAME">#N/A</definedName>
    <definedName name="NEadit" localSheetId="0">#REF!</definedName>
    <definedName name="NEadit" localSheetId="1">#REF!</definedName>
    <definedName name="NEadit" localSheetId="2">#REF!</definedName>
    <definedName name="NEadit" localSheetId="3">#REF!</definedName>
    <definedName name="NEadit">#REF!</definedName>
    <definedName name="NEadv" localSheetId="0">#REF!</definedName>
    <definedName name="NEadv" localSheetId="1">#REF!</definedName>
    <definedName name="NEadv" localSheetId="2">#REF!</definedName>
    <definedName name="NEadv" localSheetId="3">#REF!</definedName>
    <definedName name="NEadv">#REF!</definedName>
    <definedName name="NEcash" localSheetId="0">#REF!</definedName>
    <definedName name="NEcash" localSheetId="1">#REF!</definedName>
    <definedName name="NEcash" localSheetId="2">#REF!</definedName>
    <definedName name="NEcash" localSheetId="3">#REF!</definedName>
    <definedName name="NEcash">#REF!</definedName>
    <definedName name="NEcwip" localSheetId="0">#REF!</definedName>
    <definedName name="NEcwip" localSheetId="1">#REF!</definedName>
    <definedName name="NEcwip" localSheetId="2">#REF!</definedName>
    <definedName name="NEcwip" localSheetId="3">#REF!</definedName>
    <definedName name="NEcwip">#REF!</definedName>
    <definedName name="NEdep" localSheetId="0">#REF!</definedName>
    <definedName name="NEdep" localSheetId="1">#REF!</definedName>
    <definedName name="NEdep" localSheetId="2">#REF!</definedName>
    <definedName name="NEdep" localSheetId="3">#REF!</definedName>
    <definedName name="NEdep">#REF!</definedName>
    <definedName name="NEmatsup" localSheetId="0">#REF!</definedName>
    <definedName name="NEmatsup" localSheetId="1">#REF!</definedName>
    <definedName name="NEmatsup" localSheetId="2">#REF!</definedName>
    <definedName name="NEmatsup" localSheetId="3">#REF!</definedName>
    <definedName name="NEmatsup">#REF!</definedName>
    <definedName name="NEplant" localSheetId="0">#REF!</definedName>
    <definedName name="NEplant" localSheetId="1">#REF!</definedName>
    <definedName name="NEplant" localSheetId="2">#REF!</definedName>
    <definedName name="NEplant" localSheetId="3">#REF!</definedName>
    <definedName name="NEplant">#REF!</definedName>
    <definedName name="NEpp" localSheetId="0">#REF!</definedName>
    <definedName name="NEpp" localSheetId="1">#REF!</definedName>
    <definedName name="NEpp" localSheetId="2">#REF!</definedName>
    <definedName name="NEpp" localSheetId="3">#REF!</definedName>
    <definedName name="NEpp">#REF!</definedName>
    <definedName name="NEstorg" localSheetId="0">#REF!</definedName>
    <definedName name="NEstorg" localSheetId="1">#REF!</definedName>
    <definedName name="NEstorg" localSheetId="2">#REF!</definedName>
    <definedName name="NEstorg" localSheetId="3">#REF!</definedName>
    <definedName name="NEstorg">#REF!</definedName>
    <definedName name="NW_Only" localSheetId="22">'[4]Alloc factors'!#REF!</definedName>
    <definedName name="NW_Only" localSheetId="21">'[4]Alloc factors'!#REF!</definedName>
    <definedName name="NW_Only" localSheetId="1">'[4]Alloc factors'!#REF!</definedName>
    <definedName name="NW_Only" localSheetId="2">'[4]Alloc factors'!#REF!</definedName>
    <definedName name="NW_Only" localSheetId="3">'[4]Alloc factors'!#REF!</definedName>
    <definedName name="NW_Only">'[4]Alloc factors'!#REF!</definedName>
    <definedName name="NWadit" localSheetId="0">#REF!</definedName>
    <definedName name="NWadit" localSheetId="1">#REF!</definedName>
    <definedName name="NWadit" localSheetId="2">#REF!</definedName>
    <definedName name="NWadit" localSheetId="3">#REF!</definedName>
    <definedName name="NWadit">#REF!</definedName>
    <definedName name="NWadv" localSheetId="0">#REF!</definedName>
    <definedName name="NWadv" localSheetId="1">#REF!</definedName>
    <definedName name="NWadv" localSheetId="2">#REF!</definedName>
    <definedName name="NWadv" localSheetId="3">#REF!</definedName>
    <definedName name="NWadv">#REF!</definedName>
    <definedName name="NWcash" localSheetId="0">#REF!</definedName>
    <definedName name="NWcash" localSheetId="1">#REF!</definedName>
    <definedName name="NWcash" localSheetId="2">#REF!</definedName>
    <definedName name="NWcash" localSheetId="3">#REF!</definedName>
    <definedName name="NWcash">#REF!</definedName>
    <definedName name="NWcwip" localSheetId="0">#REF!</definedName>
    <definedName name="NWcwip" localSheetId="1">#REF!</definedName>
    <definedName name="NWcwip" localSheetId="2">#REF!</definedName>
    <definedName name="NWcwip" localSheetId="3">#REF!</definedName>
    <definedName name="NWcwip">#REF!</definedName>
    <definedName name="NWdep" localSheetId="0">#REF!</definedName>
    <definedName name="NWdep" localSheetId="1">#REF!</definedName>
    <definedName name="NWdep" localSheetId="2">#REF!</definedName>
    <definedName name="NWdep" localSheetId="3">#REF!</definedName>
    <definedName name="NWdep">#REF!</definedName>
    <definedName name="NWmatsup" localSheetId="0">#REF!</definedName>
    <definedName name="NWmatsup" localSheetId="1">#REF!</definedName>
    <definedName name="NWmatsup" localSheetId="2">#REF!</definedName>
    <definedName name="NWmatsup" localSheetId="3">#REF!</definedName>
    <definedName name="NWmatsup">#REF!</definedName>
    <definedName name="NWplant" localSheetId="0">#REF!</definedName>
    <definedName name="NWplant" localSheetId="1">#REF!</definedName>
    <definedName name="NWplant" localSheetId="2">#REF!</definedName>
    <definedName name="NWplant" localSheetId="3">#REF!</definedName>
    <definedName name="NWplant">#REF!</definedName>
    <definedName name="NWpp" localSheetId="0">#REF!</definedName>
    <definedName name="NWpp" localSheetId="1">#REF!</definedName>
    <definedName name="NWpp" localSheetId="2">#REF!</definedName>
    <definedName name="NWpp" localSheetId="3">#REF!</definedName>
    <definedName name="NWpp">#REF!</definedName>
    <definedName name="NWstorg" localSheetId="0">#REF!</definedName>
    <definedName name="NWstorg" localSheetId="1">#REF!</definedName>
    <definedName name="NWstorg" localSheetId="2">#REF!</definedName>
    <definedName name="NWstorg" localSheetId="3">#REF!</definedName>
    <definedName name="NWstorg">#REF!</definedName>
    <definedName name="PAGE1">#N/A</definedName>
    <definedName name="PAGE5" localSheetId="0">#REF!</definedName>
    <definedName name="PAGE5" localSheetId="1">#REF!</definedName>
    <definedName name="PAGE5" localSheetId="2">#REF!</definedName>
    <definedName name="PAGE5" localSheetId="3">#REF!</definedName>
    <definedName name="PAGE5">#REF!</definedName>
    <definedName name="PAGE6" localSheetId="0">#REF!</definedName>
    <definedName name="PAGE6" localSheetId="1">#REF!</definedName>
    <definedName name="PAGE6" localSheetId="2">#REF!</definedName>
    <definedName name="PAGE6" localSheetId="3">#REF!</definedName>
    <definedName name="PAGE6">#REF!</definedName>
    <definedName name="PAGE7" localSheetId="0">#REF!</definedName>
    <definedName name="PAGE7" localSheetId="1">#REF!</definedName>
    <definedName name="PAGE7" localSheetId="2">#REF!</definedName>
    <definedName name="PAGE7" localSheetId="3">#REF!</definedName>
    <definedName name="PAGE7">#REF!</definedName>
    <definedName name="PAGE8" localSheetId="0">#REF!</definedName>
    <definedName name="PAGE8" localSheetId="1">#REF!</definedName>
    <definedName name="PAGE8" localSheetId="2">#REF!</definedName>
    <definedName name="PAGE8" localSheetId="3">#REF!</definedName>
    <definedName name="PAGE8">#REF!</definedName>
    <definedName name="Parent_Company" localSheetId="0">'[11]Company Groups'!$B$3</definedName>
    <definedName name="Parent_Company" localSheetId="1">'[12]Company Groups'!$B$3</definedName>
    <definedName name="Parent_Company" localSheetId="2">'[12]Company Groups'!$B$3</definedName>
    <definedName name="Parent_Company" localSheetId="3">'[12]Company Groups'!$B$3</definedName>
    <definedName name="Parent_Company" localSheetId="4">'[11]Company Groups'!$B$3</definedName>
    <definedName name="Parent_Company" localSheetId="6">'[11]Company Groups'!$B$3</definedName>
    <definedName name="Parent_Company">'[13]Company Groups'!$B$3</definedName>
    <definedName name="PPP" localSheetId="18">'DCP-13'!$A$1:$G$60</definedName>
    <definedName name="PPP" localSheetId="0">#REF!</definedName>
    <definedName name="PPP" localSheetId="1">#REF!</definedName>
    <definedName name="PPP" localSheetId="2">#REF!</definedName>
    <definedName name="PPP" localSheetId="3">#REF!</definedName>
    <definedName name="PPP" localSheetId="5">#REF!</definedName>
    <definedName name="PPP">#REF!</definedName>
    <definedName name="_xlnm.Print_Area" localSheetId="16">'DCP-12, P 1'!$A$1:$X$34</definedName>
    <definedName name="_xlnm.Print_Area" localSheetId="17">'DCP-12, P 2'!$A$1:$U$34</definedName>
    <definedName name="_xlnm.Print_Area" localSheetId="22">#REF!</definedName>
    <definedName name="_xlnm.Print_Area" localSheetId="21">#REF!</definedName>
    <definedName name="_xlnm.Print_Area" localSheetId="1">'DCP-4, P 1'!$A$1:$I$75</definedName>
    <definedName name="_xlnm.Print_Area" localSheetId="2">'DCP-4, P 2'!$A$1:$O$83</definedName>
    <definedName name="_xlnm.Print_Area" localSheetId="3">'DCP-4, P 3'!$A$1:$E$76</definedName>
    <definedName name="_xlnm.Print_Area" localSheetId="4">#REF!</definedName>
    <definedName name="_xlnm.Print_Area" localSheetId="5">'DCP-6, P 1'!$A$1:$D$39</definedName>
    <definedName name="_xlnm.Print_Area" localSheetId="10">'DCP-9, P 2'!$A$1:$L$27</definedName>
    <definedName name="_xlnm.Print_Area" localSheetId="11">'DCP-9, P 3'!$A$1:$K$35</definedName>
    <definedName name="_xlnm.Print_Area">#REF!</definedName>
    <definedName name="Print_Area_MI" localSheetId="1">'[1]Jun 99'!#REF!</definedName>
    <definedName name="Print_Area_MI" localSheetId="2">'[1]Jun 99'!#REF!</definedName>
    <definedName name="Print_Area_MI" localSheetId="3">'[1]Jun 99'!#REF!</definedName>
    <definedName name="Print_Area_MI">'[1]Jun 99'!#REF!</definedName>
    <definedName name="_xlnm.Print_Titles" localSheetId="1">'DCP-4, P 1'!$6:$12</definedName>
    <definedName name="_xlnm.Print_Titles" localSheetId="2">'DCP-4, P 2'!$5:$12</definedName>
    <definedName name="_xlnm.Print_Titles" localSheetId="3">'DCP-4, P 3'!$5:$11</definedName>
    <definedName name="_xlnm.Print_Titles">#N/A</definedName>
    <definedName name="PROPERTY" localSheetId="22">'[1]Jun 99'!#REF!</definedName>
    <definedName name="PROPERTY" localSheetId="21">'[1]Jun 99'!#REF!</definedName>
    <definedName name="PROPERTY" localSheetId="1">'[1]Jun 99'!#REF!</definedName>
    <definedName name="PROPERTY" localSheetId="2">'[1]Jun 99'!#REF!</definedName>
    <definedName name="PROPERTY" localSheetId="3">'[1]Jun 99'!#REF!</definedName>
    <definedName name="PROPERTY">'[1]Jun 99'!#REF!</definedName>
    <definedName name="Risk_Free_Rate" localSheetId="0">#REF!</definedName>
    <definedName name="Risk_Free_Rate" localSheetId="1">#REF!</definedName>
    <definedName name="Risk_Free_Rate" localSheetId="2">#REF!</definedName>
    <definedName name="Risk_Free_Rate" localSheetId="3">#REF!</definedName>
    <definedName name="Risk_Free_Rate" localSheetId="4">#REF!</definedName>
    <definedName name="Risk_Free_Rate">#REF!</definedName>
    <definedName name="riskmeasures">'[14]Utility Proxy Group'!$B$8:$O$53</definedName>
    <definedName name="ROEXP" localSheetId="22">'[8]Input '!#REF!</definedName>
    <definedName name="ROEXP" localSheetId="21">'[8]Input '!#REF!</definedName>
    <definedName name="ROEXP" localSheetId="1">'[8]Input '!#REF!</definedName>
    <definedName name="ROEXP" localSheetId="2">'[8]Input '!#REF!</definedName>
    <definedName name="ROEXP" localSheetId="3">'[8]Input '!#REF!</definedName>
    <definedName name="ROEXP">'[8]Input '!#REF!</definedName>
    <definedName name="ROPLANT" localSheetId="1">'[8]Input '!#REF!</definedName>
    <definedName name="ROPLANT" localSheetId="2">'[8]Input '!#REF!</definedName>
    <definedName name="ROPLANT" localSheetId="3">'[8]Input '!#REF!</definedName>
    <definedName name="ROPLANT">'[8]Input '!#REF!</definedName>
    <definedName name="ROR_Rate">'[8]Input '!$C$25</definedName>
    <definedName name="RRR" localSheetId="1">#REF!</definedName>
    <definedName name="RRR" localSheetId="2">#REF!</definedName>
    <definedName name="RRR" localSheetId="3">#REF!</definedName>
    <definedName name="RRR" localSheetId="5">#REF!</definedName>
    <definedName name="RRR">'DCP-14, P 2'!$A$3:$F$32</definedName>
    <definedName name="SAP">#REF!</definedName>
    <definedName name="SAPBEXrevision" hidden="1">41</definedName>
    <definedName name="SAPBEXsysID" hidden="1">"PBW"</definedName>
    <definedName name="SAPBEXwbID" hidden="1">"3TD2FVG7ME7U056LVECBWI4A2"</definedName>
    <definedName name="sch">[15]WP_H9!$A$1:$Q$46</definedName>
    <definedName name="SCH_B1">[16]SCH_B1!$A$1:$G$30</definedName>
    <definedName name="SCH_B3">[16]SCH_B3!$A$1:$G$42</definedName>
    <definedName name="SCH_C2">[16]SCH_C2!$A$1:$G$42</definedName>
    <definedName name="SCH_D2">[16]SCH_D2!$A$1:$G$42</definedName>
    <definedName name="SCH_H2">[16]SCH_H2!$A$1:$G$42</definedName>
    <definedName name="SE_Only" localSheetId="22">'[4]Alloc factors'!#REF!</definedName>
    <definedName name="SE_Only" localSheetId="21">'[4]Alloc factors'!#REF!</definedName>
    <definedName name="SE_Only" localSheetId="1">'[4]Alloc factors'!#REF!</definedName>
    <definedName name="SE_Only" localSheetId="2">'[4]Alloc factors'!#REF!</definedName>
    <definedName name="SE_Only" localSheetId="3">'[4]Alloc factors'!#REF!</definedName>
    <definedName name="SE_Only">'[4]Alloc factors'!#REF!</definedName>
    <definedName name="SEadit" localSheetId="0">#REF!</definedName>
    <definedName name="SEadit" localSheetId="1">#REF!</definedName>
    <definedName name="SEadit" localSheetId="2">#REF!</definedName>
    <definedName name="SEadit" localSheetId="3">#REF!</definedName>
    <definedName name="SEadit">#REF!</definedName>
    <definedName name="SEadv" localSheetId="0">#REF!</definedName>
    <definedName name="SEadv" localSheetId="1">#REF!</definedName>
    <definedName name="SEadv" localSheetId="2">#REF!</definedName>
    <definedName name="SEadv" localSheetId="3">#REF!</definedName>
    <definedName name="SEadv">#REF!</definedName>
    <definedName name="SEcash" localSheetId="0">#REF!</definedName>
    <definedName name="SEcash" localSheetId="1">#REF!</definedName>
    <definedName name="SEcash" localSheetId="2">#REF!</definedName>
    <definedName name="SEcash" localSheetId="3">#REF!</definedName>
    <definedName name="SEcash">#REF!</definedName>
    <definedName name="SEcwip" localSheetId="0">#REF!</definedName>
    <definedName name="SEcwip" localSheetId="1">#REF!</definedName>
    <definedName name="SEcwip" localSheetId="2">#REF!</definedName>
    <definedName name="SEcwip" localSheetId="3">#REF!</definedName>
    <definedName name="SEcwip">#REF!</definedName>
    <definedName name="SEdep" localSheetId="0">#REF!</definedName>
    <definedName name="SEdep" localSheetId="1">#REF!</definedName>
    <definedName name="SEdep" localSheetId="2">#REF!</definedName>
    <definedName name="SEdep" localSheetId="3">#REF!</definedName>
    <definedName name="SEdep">#REF!</definedName>
    <definedName name="SEmatsup" localSheetId="0">#REF!</definedName>
    <definedName name="SEmatsup" localSheetId="1">#REF!</definedName>
    <definedName name="SEmatsup" localSheetId="2">#REF!</definedName>
    <definedName name="SEmatsup" localSheetId="3">#REF!</definedName>
    <definedName name="SEmatsup">#REF!</definedName>
    <definedName name="SEMO" localSheetId="0">#REF!</definedName>
    <definedName name="SEMO" localSheetId="1">#REF!</definedName>
    <definedName name="SEMO" localSheetId="2">#REF!</definedName>
    <definedName name="SEMO" localSheetId="3">#REF!</definedName>
    <definedName name="SEMO">#REF!</definedName>
    <definedName name="SEMO_Plant" localSheetId="0">#REF!</definedName>
    <definedName name="SEMO_Plant" localSheetId="1">#REF!</definedName>
    <definedName name="SEMO_Plant" localSheetId="2">#REF!</definedName>
    <definedName name="SEMO_Plant" localSheetId="3">#REF!</definedName>
    <definedName name="SEMO_Plant">#REF!</definedName>
    <definedName name="SEplant" localSheetId="0">#REF!</definedName>
    <definedName name="SEplant" localSheetId="1">#REF!</definedName>
    <definedName name="SEplant" localSheetId="2">#REF!</definedName>
    <definedName name="SEplant" localSheetId="3">#REF!</definedName>
    <definedName name="SEplant">#REF!</definedName>
    <definedName name="SEpp" localSheetId="0">#REF!</definedName>
    <definedName name="SEpp" localSheetId="1">#REF!</definedName>
    <definedName name="SEpp" localSheetId="2">#REF!</definedName>
    <definedName name="SEpp" localSheetId="3">#REF!</definedName>
    <definedName name="SEpp">#REF!</definedName>
    <definedName name="SEstorg" localSheetId="0">#REF!</definedName>
    <definedName name="SEstorg" localSheetId="1">#REF!</definedName>
    <definedName name="SEstorg" localSheetId="2">#REF!</definedName>
    <definedName name="SEstorg" localSheetId="3">#REF!</definedName>
    <definedName name="SEstorg">#REF!</definedName>
    <definedName name="sp" localSheetId="0">#REF!</definedName>
    <definedName name="sp" localSheetId="1">#REF!</definedName>
    <definedName name="sp" localSheetId="2">#REF!</definedName>
    <definedName name="sp" localSheetId="3">#REF!</definedName>
    <definedName name="sp" localSheetId="4">#REF!</definedName>
    <definedName name="sp">#REF!</definedName>
    <definedName name="SSExp" localSheetId="22">'[8]Input '!#REF!</definedName>
    <definedName name="SSExp" localSheetId="21">'[8]Input '!#REF!</definedName>
    <definedName name="SSExp" localSheetId="1">'[8]Input '!#REF!</definedName>
    <definedName name="SSExp" localSheetId="2">'[8]Input '!#REF!</definedName>
    <definedName name="SSExp" localSheetId="3">'[8]Input '!#REF!</definedName>
    <definedName name="SSExp">'[8]Input '!#REF!</definedName>
    <definedName name="SSPlant" localSheetId="1">'[8]Input '!#REF!</definedName>
    <definedName name="SSPlant" localSheetId="2">'[8]Input '!#REF!</definedName>
    <definedName name="SSPlant" localSheetId="3">'[8]Input '!#REF!</definedName>
    <definedName name="SSPlant">'[8]Input '!#REF!</definedName>
    <definedName name="SSS" localSheetId="0">#REF!</definedName>
    <definedName name="SSS" localSheetId="1">#REF!</definedName>
    <definedName name="SSS" localSheetId="2">#REF!</definedName>
    <definedName name="SSS" localSheetId="3">#REF!</definedName>
    <definedName name="SSS" localSheetId="5">#REF!</definedName>
    <definedName name="SSS">#REF!</definedName>
    <definedName name="STD_Rate">'[8]Input '!$C$24</definedName>
    <definedName name="stockprice">'[14]Stock Price (Electric)'!$C$1:$AW$33</definedName>
    <definedName name="Sttax" localSheetId="0">#REF!</definedName>
    <definedName name="Sttax" localSheetId="1">#REF!</definedName>
    <definedName name="Sttax" localSheetId="2">#REF!</definedName>
    <definedName name="Sttax" localSheetId="3">#REF!</definedName>
    <definedName name="Sttax">#REF!</definedName>
    <definedName name="Study_Company" localSheetId="0">#REF!</definedName>
    <definedName name="Study_Company" localSheetId="1">#REF!</definedName>
    <definedName name="Study_Company" localSheetId="2">#REF!</definedName>
    <definedName name="Study_Company" localSheetId="3">#REF!</definedName>
    <definedName name="Study_Company" localSheetId="4">#REF!</definedName>
    <definedName name="Study_Company">#REF!</definedName>
    <definedName name="SWadit" localSheetId="0">#REF!</definedName>
    <definedName name="SWadit" localSheetId="1">#REF!</definedName>
    <definedName name="SWadit" localSheetId="2">#REF!</definedName>
    <definedName name="SWadit" localSheetId="3">#REF!</definedName>
    <definedName name="SWadit">#REF!</definedName>
    <definedName name="SWadv" localSheetId="0">#REF!</definedName>
    <definedName name="SWadv" localSheetId="1">#REF!</definedName>
    <definedName name="SWadv" localSheetId="2">#REF!</definedName>
    <definedName name="SWadv" localSheetId="3">#REF!</definedName>
    <definedName name="SWadv">#REF!</definedName>
    <definedName name="SWcash" localSheetId="0">#REF!</definedName>
    <definedName name="SWcash" localSheetId="1">#REF!</definedName>
    <definedName name="SWcash" localSheetId="2">#REF!</definedName>
    <definedName name="SWcash" localSheetId="3">#REF!</definedName>
    <definedName name="SWcash">#REF!</definedName>
    <definedName name="SWcwip" localSheetId="0">#REF!</definedName>
    <definedName name="SWcwip" localSheetId="1">#REF!</definedName>
    <definedName name="SWcwip" localSheetId="2">#REF!</definedName>
    <definedName name="SWcwip" localSheetId="3">#REF!</definedName>
    <definedName name="SWcwip">#REF!</definedName>
    <definedName name="SWdep" localSheetId="0">#REF!</definedName>
    <definedName name="SWdep" localSheetId="1">#REF!</definedName>
    <definedName name="SWdep" localSheetId="2">#REF!</definedName>
    <definedName name="SWdep" localSheetId="3">#REF!</definedName>
    <definedName name="SWdep">#REF!</definedName>
    <definedName name="SWmatsup" localSheetId="0">#REF!</definedName>
    <definedName name="SWmatsup" localSheetId="1">#REF!</definedName>
    <definedName name="SWmatsup" localSheetId="2">#REF!</definedName>
    <definedName name="SWmatsup" localSheetId="3">#REF!</definedName>
    <definedName name="SWmatsup">#REF!</definedName>
    <definedName name="SWplant" localSheetId="0">#REF!</definedName>
    <definedName name="SWplant" localSheetId="1">#REF!</definedName>
    <definedName name="SWplant" localSheetId="2">#REF!</definedName>
    <definedName name="SWplant" localSheetId="3">#REF!</definedName>
    <definedName name="SWplant">#REF!</definedName>
    <definedName name="SWpp" localSheetId="0">#REF!</definedName>
    <definedName name="SWpp" localSheetId="1">#REF!</definedName>
    <definedName name="SWpp" localSheetId="2">#REF!</definedName>
    <definedName name="SWpp" localSheetId="3">#REF!</definedName>
    <definedName name="SWpp">#REF!</definedName>
    <definedName name="SWstorg" localSheetId="0">#REF!</definedName>
    <definedName name="SWstorg" localSheetId="1">#REF!</definedName>
    <definedName name="SWstorg" localSheetId="2">#REF!</definedName>
    <definedName name="SWstorg" localSheetId="3">#REF!</definedName>
    <definedName name="SWstorg">#REF!</definedName>
    <definedName name="TESTPERIOD">'[8]Input '!$C$10</definedName>
    <definedName name="TestPeriodDate">[17]Inputs!$D$20</definedName>
    <definedName name="TESTYEAR">'[6]DATA INPUT'!$C$9</definedName>
    <definedName name="TOTadit" localSheetId="0">#REF!</definedName>
    <definedName name="TOTadit" localSheetId="1">#REF!</definedName>
    <definedName name="TOTadit" localSheetId="2">#REF!</definedName>
    <definedName name="TOTadit" localSheetId="3">#REF!</definedName>
    <definedName name="TOTadit">#REF!</definedName>
    <definedName name="TOTadv" localSheetId="0">#REF!</definedName>
    <definedName name="TOTadv" localSheetId="1">#REF!</definedName>
    <definedName name="TOTadv" localSheetId="2">#REF!</definedName>
    <definedName name="TOTadv" localSheetId="3">#REF!</definedName>
    <definedName name="TOTadv">#REF!</definedName>
    <definedName name="TOTcash" localSheetId="0">#REF!</definedName>
    <definedName name="TOTcash" localSheetId="1">#REF!</definedName>
    <definedName name="TOTcash" localSheetId="2">#REF!</definedName>
    <definedName name="TOTcash" localSheetId="3">#REF!</definedName>
    <definedName name="TOTcash">#REF!</definedName>
    <definedName name="TOTcwip" localSheetId="0">#REF!</definedName>
    <definedName name="TOTcwip" localSheetId="1">#REF!</definedName>
    <definedName name="TOTcwip" localSheetId="2">#REF!</definedName>
    <definedName name="TOTcwip" localSheetId="3">#REF!</definedName>
    <definedName name="TOTcwip">#REF!</definedName>
    <definedName name="TOTdep" localSheetId="0">#REF!</definedName>
    <definedName name="TOTdep" localSheetId="1">#REF!</definedName>
    <definedName name="TOTdep" localSheetId="2">#REF!</definedName>
    <definedName name="TOTdep" localSheetId="3">#REF!</definedName>
    <definedName name="TOTdep">#REF!</definedName>
    <definedName name="TOTmatsup" localSheetId="0">#REF!</definedName>
    <definedName name="TOTmatsup" localSheetId="1">#REF!</definedName>
    <definedName name="TOTmatsup" localSheetId="2">#REF!</definedName>
    <definedName name="TOTmatsup" localSheetId="3">#REF!</definedName>
    <definedName name="TOTmatsup">#REF!</definedName>
    <definedName name="TOTplant" localSheetId="0">#REF!</definedName>
    <definedName name="TOTplant" localSheetId="1">#REF!</definedName>
    <definedName name="TOTplant" localSheetId="2">#REF!</definedName>
    <definedName name="TOTplant" localSheetId="3">#REF!</definedName>
    <definedName name="TOTplant">#REF!</definedName>
    <definedName name="TOTpp" localSheetId="0">#REF!</definedName>
    <definedName name="TOTpp" localSheetId="1">#REF!</definedName>
    <definedName name="TOTpp" localSheetId="2">#REF!</definedName>
    <definedName name="TOTpp" localSheetId="3">#REF!</definedName>
    <definedName name="TOTpp">#REF!</definedName>
    <definedName name="TOTstorg" localSheetId="0">#REF!</definedName>
    <definedName name="TOTstorg" localSheetId="1">#REF!</definedName>
    <definedName name="TOTstorg" localSheetId="2">#REF!</definedName>
    <definedName name="TOTstorg" localSheetId="3">#REF!</definedName>
    <definedName name="TOTstorg">#REF!</definedName>
    <definedName name="Trans" localSheetId="0">#REF!</definedName>
    <definedName name="Trans" localSheetId="1">#REF!</definedName>
    <definedName name="Trans" localSheetId="2">#REF!</definedName>
    <definedName name="Trans" localSheetId="3">#REF!</definedName>
    <definedName name="Trans">#REF!</definedName>
    <definedName name="valueline" localSheetId="0">#REF!</definedName>
    <definedName name="valueline" localSheetId="1">#REF!</definedName>
    <definedName name="valueline" localSheetId="2">#REF!</definedName>
    <definedName name="valueline" localSheetId="3">#REF!</definedName>
    <definedName name="valueline" localSheetId="4">#REF!</definedName>
    <definedName name="valueline">#REF!</definedName>
    <definedName name="vldatabase">'[18]Electric Utility Data'!$B$8:$AI$53</definedName>
    <definedName name="WP_2_3" localSheetId="0">#REF!</definedName>
    <definedName name="WP_2_3" localSheetId="1">#REF!</definedName>
    <definedName name="WP_2_3" localSheetId="2">#REF!</definedName>
    <definedName name="WP_2_3" localSheetId="3">#REF!</definedName>
    <definedName name="WP_2_3">#REF!</definedName>
    <definedName name="WP_3_1" localSheetId="0">#REF!</definedName>
    <definedName name="WP_3_1" localSheetId="1">#REF!</definedName>
    <definedName name="WP_3_1" localSheetId="2">#REF!</definedName>
    <definedName name="WP_3_1" localSheetId="3">#REF!</definedName>
    <definedName name="WP_3_1">#REF!</definedName>
    <definedName name="WP_6_1" localSheetId="0">#REF!</definedName>
    <definedName name="WP_6_1" localSheetId="1">#REF!</definedName>
    <definedName name="WP_6_1" localSheetId="2">#REF!</definedName>
    <definedName name="WP_6_1" localSheetId="3">#REF!</definedName>
    <definedName name="WP_6_1">#REF!</definedName>
    <definedName name="WP_6_1_1" localSheetId="0">#REF!</definedName>
    <definedName name="WP_6_1_1" localSheetId="1">#REF!</definedName>
    <definedName name="WP_6_1_1" localSheetId="2">#REF!</definedName>
    <definedName name="WP_6_1_1" localSheetId="3">#REF!</definedName>
    <definedName name="WP_6_1_1">#REF!</definedName>
    <definedName name="WP_6_2" localSheetId="0">#REF!</definedName>
    <definedName name="WP_6_2" localSheetId="1">#REF!</definedName>
    <definedName name="WP_6_2" localSheetId="2">#REF!</definedName>
    <definedName name="WP_6_2" localSheetId="3">#REF!</definedName>
    <definedName name="WP_6_2">#REF!</definedName>
    <definedName name="WP_6_2_1" localSheetId="0">#REF!</definedName>
    <definedName name="WP_6_2_1" localSheetId="1">#REF!</definedName>
    <definedName name="WP_6_2_1" localSheetId="2">#REF!</definedName>
    <definedName name="WP_6_2_1" localSheetId="3">#REF!</definedName>
    <definedName name="WP_6_2_1">#REF!</definedName>
    <definedName name="WP_6_3" localSheetId="0">#REF!</definedName>
    <definedName name="WP_6_3" localSheetId="1">#REF!</definedName>
    <definedName name="WP_6_3" localSheetId="2">#REF!</definedName>
    <definedName name="WP_6_3" localSheetId="3">#REF!</definedName>
    <definedName name="WP_6_3">#REF!</definedName>
    <definedName name="WP_6_3_1" localSheetId="0">#REF!</definedName>
    <definedName name="WP_6_3_1" localSheetId="1">#REF!</definedName>
    <definedName name="WP_6_3_1" localSheetId="2">#REF!</definedName>
    <definedName name="WP_6_3_1" localSheetId="3">#REF!</definedName>
    <definedName name="WP_6_3_1">#REF!</definedName>
    <definedName name="WP_7_3" localSheetId="0">#REF!</definedName>
    <definedName name="WP_7_3" localSheetId="1">#REF!</definedName>
    <definedName name="WP_7_3" localSheetId="2">#REF!</definedName>
    <definedName name="WP_7_3" localSheetId="3">#REF!</definedName>
    <definedName name="WP_7_3">#REF!</definedName>
    <definedName name="WP_7_6" localSheetId="0">#REF!</definedName>
    <definedName name="WP_7_6" localSheetId="1">#REF!</definedName>
    <definedName name="WP_7_6" localSheetId="2">#REF!</definedName>
    <definedName name="WP_7_6" localSheetId="3">#REF!</definedName>
    <definedName name="WP_7_6">#REF!</definedName>
    <definedName name="WP_9_1" localSheetId="0">#REF!</definedName>
    <definedName name="WP_9_1" localSheetId="1">#REF!</definedName>
    <definedName name="WP_9_1" localSheetId="2">#REF!</definedName>
    <definedName name="WP_9_1" localSheetId="3">#REF!</definedName>
    <definedName name="WP_9_1">#REF!</definedName>
    <definedName name="WP_B9a">[19]WP_B9!$A$30:$U$49</definedName>
    <definedName name="WP_B9b" localSheetId="22">[19]WP_B9!#REF!</definedName>
    <definedName name="WP_B9b" localSheetId="21">[19]WP_B9!#REF!</definedName>
    <definedName name="WP_B9b" localSheetId="1">[19]WP_B9!#REF!</definedName>
    <definedName name="WP_B9b" localSheetId="2">[19]WP_B9!#REF!</definedName>
    <definedName name="WP_B9b" localSheetId="3">[19]WP_B9!#REF!</definedName>
    <definedName name="WP_B9b">[19]WP_B9!#REF!</definedName>
    <definedName name="WP_G6">[19]WP_B5!$A$13:$J$349</definedName>
    <definedName name="wrn.MFR." localSheetId="18" hidden="1">{#N/A,#N/A,FALSE,"Index";#N/A,#N/A,FALSE,"SCH_B1";#N/A,#N/A,FALSE,"SCH_B2";#N/A,#N/A,FALSE,"SCH_B2.1";#N/A,#N/A,FALSE,"SCH_B2.2";#N/A,#N/A,FALSE,"SCH_B2.3";#N/A,#N/A,FALSE,"SCH_B2.4";#N/A,#N/A,FALSE,"SCH_B3";#N/A,#N/A,FALSE,"SCH_B3.1";#N/A,#N/A,FALSE,"SCH_C1-a";#N/A,#N/A,FALSE,"SCH_C2";#N/A,#N/A,FALSE,"SCH_C2.1";#N/A,#N/A,FALSE,"SCH_D1A";#N/A,#N/A,FALSE,"SCH_D2";#N/A,#N/A,FALSE,"SCH_D2.1";#N/A,#N/A,FALSE,"SCH_E1";#N/A,#N/A,FALSE,"SCH_F1";#N/A,#N/A,FALSE,"SCH_F-2";#N/A,#N/A,FALSE,"SCH_F-3";#N/A,#N/A,FALSE,"SCH_H1";#N/A,#N/A,FALSE,"SCH_H2";#N/A,#N/A,FALSE,"SCH_H2.1";#N/A,#N/A,FALSE,"SCH_I1";#N/A,#N/A,FALSE,"SCH_I1a";#N/A,#N/A,FALSE,"SCH_J1";#N/A,#N/A,FALSE,"SCH_J3";#N/A,#N/A,FALSE,"SCH_J4"}</definedName>
    <definedName name="wrn.MFR." localSheetId="22" hidden="1">{#N/A,#N/A,FALSE,"Index";#N/A,#N/A,FALSE,"SCH_B1";#N/A,#N/A,FALSE,"SCH_B2";#N/A,#N/A,FALSE,"SCH_B2.1";#N/A,#N/A,FALSE,"SCH_B2.2";#N/A,#N/A,FALSE,"SCH_B2.3";#N/A,#N/A,FALSE,"SCH_B2.4";#N/A,#N/A,FALSE,"SCH_B3";#N/A,#N/A,FALSE,"SCH_B3.1";#N/A,#N/A,FALSE,"SCH_C1-a";#N/A,#N/A,FALSE,"SCH_C2";#N/A,#N/A,FALSE,"SCH_C2.1";#N/A,#N/A,FALSE,"SCH_D1A";#N/A,#N/A,FALSE,"SCH_D2";#N/A,#N/A,FALSE,"SCH_D2.1";#N/A,#N/A,FALSE,"SCH_E1";#N/A,#N/A,FALSE,"SCH_F1";#N/A,#N/A,FALSE,"SCH_F-2";#N/A,#N/A,FALSE,"SCH_F-3";#N/A,#N/A,FALSE,"SCH_H1";#N/A,#N/A,FALSE,"SCH_H2";#N/A,#N/A,FALSE,"SCH_H2.1";#N/A,#N/A,FALSE,"SCH_I1";#N/A,#N/A,FALSE,"SCH_I1a";#N/A,#N/A,FALSE,"SCH_J1";#N/A,#N/A,FALSE,"SCH_J3";#N/A,#N/A,FALSE,"SCH_J4"}</definedName>
    <definedName name="wrn.MFR." localSheetId="21" hidden="1">{#N/A,#N/A,FALSE,"Index";#N/A,#N/A,FALSE,"SCH_B1";#N/A,#N/A,FALSE,"SCH_B2";#N/A,#N/A,FALSE,"SCH_B2.1";#N/A,#N/A,FALSE,"SCH_B2.2";#N/A,#N/A,FALSE,"SCH_B2.3";#N/A,#N/A,FALSE,"SCH_B2.4";#N/A,#N/A,FALSE,"SCH_B3";#N/A,#N/A,FALSE,"SCH_B3.1";#N/A,#N/A,FALSE,"SCH_C1-a";#N/A,#N/A,FALSE,"SCH_C2";#N/A,#N/A,FALSE,"SCH_C2.1";#N/A,#N/A,FALSE,"SCH_D1A";#N/A,#N/A,FALSE,"SCH_D2";#N/A,#N/A,FALSE,"SCH_D2.1";#N/A,#N/A,FALSE,"SCH_E1";#N/A,#N/A,FALSE,"SCH_F1";#N/A,#N/A,FALSE,"SCH_F-2";#N/A,#N/A,FALSE,"SCH_F-3";#N/A,#N/A,FALSE,"SCH_H1";#N/A,#N/A,FALSE,"SCH_H2";#N/A,#N/A,FALSE,"SCH_H2.1";#N/A,#N/A,FALSE,"SCH_I1";#N/A,#N/A,FALSE,"SCH_I1a";#N/A,#N/A,FALSE,"SCH_J1";#N/A,#N/A,FALSE,"SCH_J3";#N/A,#N/A,FALSE,"SCH_J4"}</definedName>
    <definedName name="wrn.MFR." localSheetId="0" hidden="1">{#N/A,#N/A,FALSE,"Index";#N/A,#N/A,FALSE,"SCH_B1";#N/A,#N/A,FALSE,"SCH_B2";#N/A,#N/A,FALSE,"SCH_B2.1";#N/A,#N/A,FALSE,"SCH_B2.2";#N/A,#N/A,FALSE,"SCH_B2.3";#N/A,#N/A,FALSE,"SCH_B2.4";#N/A,#N/A,FALSE,"SCH_B3";#N/A,#N/A,FALSE,"SCH_B3.1";#N/A,#N/A,FALSE,"SCH_C1-a";#N/A,#N/A,FALSE,"SCH_C2";#N/A,#N/A,FALSE,"SCH_C2.1";#N/A,#N/A,FALSE,"SCH_D1A";#N/A,#N/A,FALSE,"SCH_D2";#N/A,#N/A,FALSE,"SCH_D2.1";#N/A,#N/A,FALSE,"SCH_E1";#N/A,#N/A,FALSE,"SCH_F1";#N/A,#N/A,FALSE,"SCH_F-2";#N/A,#N/A,FALSE,"SCH_F-3";#N/A,#N/A,FALSE,"SCH_H1";#N/A,#N/A,FALSE,"SCH_H2";#N/A,#N/A,FALSE,"SCH_H2.1";#N/A,#N/A,FALSE,"SCH_I1";#N/A,#N/A,FALSE,"SCH_I1a";#N/A,#N/A,FALSE,"SCH_J1";#N/A,#N/A,FALSE,"SCH_J3";#N/A,#N/A,FALSE,"SCH_J4"}</definedName>
    <definedName name="wrn.MFR." localSheetId="1" hidden="1">{#N/A,#N/A,FALSE,"Index";#N/A,#N/A,FALSE,"SCH_B1";#N/A,#N/A,FALSE,"SCH_B2";#N/A,#N/A,FALSE,"SCH_B2.1";#N/A,#N/A,FALSE,"SCH_B2.2";#N/A,#N/A,FALSE,"SCH_B2.3";#N/A,#N/A,FALSE,"SCH_B2.4";#N/A,#N/A,FALSE,"SCH_B3";#N/A,#N/A,FALSE,"SCH_B3.1";#N/A,#N/A,FALSE,"SCH_C1-a";#N/A,#N/A,FALSE,"SCH_C2";#N/A,#N/A,FALSE,"SCH_C2.1";#N/A,#N/A,FALSE,"SCH_D1A";#N/A,#N/A,FALSE,"SCH_D2";#N/A,#N/A,FALSE,"SCH_D2.1";#N/A,#N/A,FALSE,"SCH_E1";#N/A,#N/A,FALSE,"SCH_F1";#N/A,#N/A,FALSE,"SCH_F-2";#N/A,#N/A,FALSE,"SCH_F-3";#N/A,#N/A,FALSE,"SCH_H1";#N/A,#N/A,FALSE,"SCH_H2";#N/A,#N/A,FALSE,"SCH_H2.1";#N/A,#N/A,FALSE,"SCH_I1";#N/A,#N/A,FALSE,"SCH_I1a";#N/A,#N/A,FALSE,"SCH_J1";#N/A,#N/A,FALSE,"SCH_J3";#N/A,#N/A,FALSE,"SCH_J4"}</definedName>
    <definedName name="wrn.MFR." localSheetId="2" hidden="1">{#N/A,#N/A,FALSE,"Index";#N/A,#N/A,FALSE,"SCH_B1";#N/A,#N/A,FALSE,"SCH_B2";#N/A,#N/A,FALSE,"SCH_B2.1";#N/A,#N/A,FALSE,"SCH_B2.2";#N/A,#N/A,FALSE,"SCH_B2.3";#N/A,#N/A,FALSE,"SCH_B2.4";#N/A,#N/A,FALSE,"SCH_B3";#N/A,#N/A,FALSE,"SCH_B3.1";#N/A,#N/A,FALSE,"SCH_C1-a";#N/A,#N/A,FALSE,"SCH_C2";#N/A,#N/A,FALSE,"SCH_C2.1";#N/A,#N/A,FALSE,"SCH_D1A";#N/A,#N/A,FALSE,"SCH_D2";#N/A,#N/A,FALSE,"SCH_D2.1";#N/A,#N/A,FALSE,"SCH_E1";#N/A,#N/A,FALSE,"SCH_F1";#N/A,#N/A,FALSE,"SCH_F-2";#N/A,#N/A,FALSE,"SCH_F-3";#N/A,#N/A,FALSE,"SCH_H1";#N/A,#N/A,FALSE,"SCH_H2";#N/A,#N/A,FALSE,"SCH_H2.1";#N/A,#N/A,FALSE,"SCH_I1";#N/A,#N/A,FALSE,"SCH_I1a";#N/A,#N/A,FALSE,"SCH_J1";#N/A,#N/A,FALSE,"SCH_J3";#N/A,#N/A,FALSE,"SCH_J4"}</definedName>
    <definedName name="wrn.MFR." localSheetId="3" hidden="1">{#N/A,#N/A,FALSE,"Index";#N/A,#N/A,FALSE,"SCH_B1";#N/A,#N/A,FALSE,"SCH_B2";#N/A,#N/A,FALSE,"SCH_B2.1";#N/A,#N/A,FALSE,"SCH_B2.2";#N/A,#N/A,FALSE,"SCH_B2.3";#N/A,#N/A,FALSE,"SCH_B2.4";#N/A,#N/A,FALSE,"SCH_B3";#N/A,#N/A,FALSE,"SCH_B3.1";#N/A,#N/A,FALSE,"SCH_C1-a";#N/A,#N/A,FALSE,"SCH_C2";#N/A,#N/A,FALSE,"SCH_C2.1";#N/A,#N/A,FALSE,"SCH_D1A";#N/A,#N/A,FALSE,"SCH_D2";#N/A,#N/A,FALSE,"SCH_D2.1";#N/A,#N/A,FALSE,"SCH_E1";#N/A,#N/A,FALSE,"SCH_F1";#N/A,#N/A,FALSE,"SCH_F-2";#N/A,#N/A,FALSE,"SCH_F-3";#N/A,#N/A,FALSE,"SCH_H1";#N/A,#N/A,FALSE,"SCH_H2";#N/A,#N/A,FALSE,"SCH_H2.1";#N/A,#N/A,FALSE,"SCH_I1";#N/A,#N/A,FALSE,"SCH_I1a";#N/A,#N/A,FALSE,"SCH_J1";#N/A,#N/A,FALSE,"SCH_J3";#N/A,#N/A,FALSE,"SCH_J4"}</definedName>
    <definedName name="wrn.MFR." localSheetId="4" hidden="1">{#N/A,#N/A,FALSE,"Index";#N/A,#N/A,FALSE,"SCH_B1";#N/A,#N/A,FALSE,"SCH_B2";#N/A,#N/A,FALSE,"SCH_B2.1";#N/A,#N/A,FALSE,"SCH_B2.2";#N/A,#N/A,FALSE,"SCH_B2.3";#N/A,#N/A,FALSE,"SCH_B2.4";#N/A,#N/A,FALSE,"SCH_B3";#N/A,#N/A,FALSE,"SCH_B3.1";#N/A,#N/A,FALSE,"SCH_C1-a";#N/A,#N/A,FALSE,"SCH_C2";#N/A,#N/A,FALSE,"SCH_C2.1";#N/A,#N/A,FALSE,"SCH_D1A";#N/A,#N/A,FALSE,"SCH_D2";#N/A,#N/A,FALSE,"SCH_D2.1";#N/A,#N/A,FALSE,"SCH_E1";#N/A,#N/A,FALSE,"SCH_F1";#N/A,#N/A,FALSE,"SCH_F-2";#N/A,#N/A,FALSE,"SCH_F-3";#N/A,#N/A,FALSE,"SCH_H1";#N/A,#N/A,FALSE,"SCH_H2";#N/A,#N/A,FALSE,"SCH_H2.1";#N/A,#N/A,FALSE,"SCH_I1";#N/A,#N/A,FALSE,"SCH_I1a";#N/A,#N/A,FALSE,"SCH_J1";#N/A,#N/A,FALSE,"SCH_J3";#N/A,#N/A,FALSE,"SCH_J4"}</definedName>
    <definedName name="wrn.MFR." localSheetId="5" hidden="1">{#N/A,#N/A,FALSE,"Index";#N/A,#N/A,FALSE,"SCH_B1";#N/A,#N/A,FALSE,"SCH_B2";#N/A,#N/A,FALSE,"SCH_B2.1";#N/A,#N/A,FALSE,"SCH_B2.2";#N/A,#N/A,FALSE,"SCH_B2.3";#N/A,#N/A,FALSE,"SCH_B2.4";#N/A,#N/A,FALSE,"SCH_B3";#N/A,#N/A,FALSE,"SCH_B3.1";#N/A,#N/A,FALSE,"SCH_C1-a";#N/A,#N/A,FALSE,"SCH_C2";#N/A,#N/A,FALSE,"SCH_C2.1";#N/A,#N/A,FALSE,"SCH_D1A";#N/A,#N/A,FALSE,"SCH_D2";#N/A,#N/A,FALSE,"SCH_D2.1";#N/A,#N/A,FALSE,"SCH_E1";#N/A,#N/A,FALSE,"SCH_F1";#N/A,#N/A,FALSE,"SCH_F-2";#N/A,#N/A,FALSE,"SCH_F-3";#N/A,#N/A,FALSE,"SCH_H1";#N/A,#N/A,FALSE,"SCH_H2";#N/A,#N/A,FALSE,"SCH_H2.1";#N/A,#N/A,FALSE,"SCH_I1";#N/A,#N/A,FALSE,"SCH_I1a";#N/A,#N/A,FALSE,"SCH_J1";#N/A,#N/A,FALSE,"SCH_J3";#N/A,#N/A,FALSE,"SCH_J4"}</definedName>
    <definedName name="wrn.MFR." localSheetId="6" hidden="1">{#N/A,#N/A,FALSE,"Index";#N/A,#N/A,FALSE,"SCH_B1";#N/A,#N/A,FALSE,"SCH_B2";#N/A,#N/A,FALSE,"SCH_B2.1";#N/A,#N/A,FALSE,"SCH_B2.2";#N/A,#N/A,FALSE,"SCH_B2.3";#N/A,#N/A,FALSE,"SCH_B2.4";#N/A,#N/A,FALSE,"SCH_B3";#N/A,#N/A,FALSE,"SCH_B3.1";#N/A,#N/A,FALSE,"SCH_C1-a";#N/A,#N/A,FALSE,"SCH_C2";#N/A,#N/A,FALSE,"SCH_C2.1";#N/A,#N/A,FALSE,"SCH_D1A";#N/A,#N/A,FALSE,"SCH_D2";#N/A,#N/A,FALSE,"SCH_D2.1";#N/A,#N/A,FALSE,"SCH_E1";#N/A,#N/A,FALSE,"SCH_F1";#N/A,#N/A,FALSE,"SCH_F-2";#N/A,#N/A,FALSE,"SCH_F-3";#N/A,#N/A,FALSE,"SCH_H1";#N/A,#N/A,FALSE,"SCH_H2";#N/A,#N/A,FALSE,"SCH_H2.1";#N/A,#N/A,FALSE,"SCH_I1";#N/A,#N/A,FALSE,"SCH_I1a";#N/A,#N/A,FALSE,"SCH_J1";#N/A,#N/A,FALSE,"SCH_J3";#N/A,#N/A,FALSE,"SCH_J4"}</definedName>
    <definedName name="wrn.MFR." localSheetId="8" hidden="1">{#N/A,#N/A,FALSE,"Index";#N/A,#N/A,FALSE,"SCH_B1";#N/A,#N/A,FALSE,"SCH_B2";#N/A,#N/A,FALSE,"SCH_B2.1";#N/A,#N/A,FALSE,"SCH_B2.2";#N/A,#N/A,FALSE,"SCH_B2.3";#N/A,#N/A,FALSE,"SCH_B2.4";#N/A,#N/A,FALSE,"SCH_B3";#N/A,#N/A,FALSE,"SCH_B3.1";#N/A,#N/A,FALSE,"SCH_C1-a";#N/A,#N/A,FALSE,"SCH_C2";#N/A,#N/A,FALSE,"SCH_C2.1";#N/A,#N/A,FALSE,"SCH_D1A";#N/A,#N/A,FALSE,"SCH_D2";#N/A,#N/A,FALSE,"SCH_D2.1";#N/A,#N/A,FALSE,"SCH_E1";#N/A,#N/A,FALSE,"SCH_F1";#N/A,#N/A,FALSE,"SCH_F-2";#N/A,#N/A,FALSE,"SCH_F-3";#N/A,#N/A,FALSE,"SCH_H1";#N/A,#N/A,FALSE,"SCH_H2";#N/A,#N/A,FALSE,"SCH_H2.1";#N/A,#N/A,FALSE,"SCH_I1";#N/A,#N/A,FALSE,"SCH_I1a";#N/A,#N/A,FALSE,"SCH_J1";#N/A,#N/A,FALSE,"SCH_J3";#N/A,#N/A,FALSE,"SCH_J4"}</definedName>
    <definedName name="wrn.MFR." hidden="1">{#N/A,#N/A,FALSE,"Index";#N/A,#N/A,FALSE,"SCH_B1";#N/A,#N/A,FALSE,"SCH_B2";#N/A,#N/A,FALSE,"SCH_B2.1";#N/A,#N/A,FALSE,"SCH_B2.2";#N/A,#N/A,FALSE,"SCH_B2.3";#N/A,#N/A,FALSE,"SCH_B2.4";#N/A,#N/A,FALSE,"SCH_B3";#N/A,#N/A,FALSE,"SCH_B3.1";#N/A,#N/A,FALSE,"SCH_C1-a";#N/A,#N/A,FALSE,"SCH_C2";#N/A,#N/A,FALSE,"SCH_C2.1";#N/A,#N/A,FALSE,"SCH_D1A";#N/A,#N/A,FALSE,"SCH_D2";#N/A,#N/A,FALSE,"SCH_D2.1";#N/A,#N/A,FALSE,"SCH_E1";#N/A,#N/A,FALSE,"SCH_F1";#N/A,#N/A,FALSE,"SCH_F-2";#N/A,#N/A,FALSE,"SCH_F-3";#N/A,#N/A,FALSE,"SCH_H1";#N/A,#N/A,FALSE,"SCH_H2";#N/A,#N/A,FALSE,"SCH_H2.1";#N/A,#N/A,FALSE,"SCH_I1";#N/A,#N/A,FALSE,"SCH_I1a";#N/A,#N/A,FALSE,"SCH_J1";#N/A,#N/A,FALSE,"SCH_J3";#N/A,#N/A,FALSE,"SCH_J4"}</definedName>
    <definedName name="wrn.SUP." localSheetId="18" hidden="1">{#N/A,#N/A,FALSE,"WP_B5";#N/A,#N/A,FALSE,"WP_B6";#N/A,#N/A,FALSE,"WP_B6.1";#N/A,#N/A,FALSE,"WP_B6.2";#N/A,#N/A,FALSE,"WP_B7";#N/A,#N/A,FALSE,"WP_B8";#N/A,#N/A,FALSE,"WP_B9";#N/A,#N/A,FALSE,"WP_C1";#N/A,#N/A,FALSE,"WP_C1.1";"WP_C1.2.1",#N/A,FALSE,"WP_C1.2";"WP_C1.2.2",#N/A,FALSE,"WP_C1.2";"WP_C1.2.3",#N/A,FALSE,"WP_C1.2";"WP_C1.2.4",#N/A,FALSE,"WP_C1.2";"WP_C1.2.5",#N/A,FALSE,"WP_C1.2";#N/A,#N/A,FALSE,"WP_C4";#N/A,#N/A,FALSE,"WP_C4a";#N/A,#N/A,FALSE,"WP_C4.1";#N/A,#N/A,FALSE,"WP_C4.2";#N/A,#N/A,FALSE,"WP_C4.3";#N/A,#N/A,FALSE,"WP_C5";#N/A,#N/A,FALSE,"WP_C7";#N/A,#N/A,FALSE,"WP_C8";#N/A,#N/A,FALSE,"WP_C9";#N/A,#N/A,FALSE,"WP_C10";#N/A,#N/A,FALSE,"WP_C11";#N/A,#N/A,FALSE,"WP_C12";#N/A,#N/A,FALSE,"WP_C13";#N/A,#N/A,FALSE,"WP_C14";"WP_D1.1",#N/A,FALSE,"WP_D1";"WP_D1.2",#N/A,FALSE,"WP_D1";"WP_D1.3",#N/A,FALSE,"WP_D1";"WP_D1.4",#N/A,FALSE,"WP_D1";"WP_D1.5",#N/A,FALSE,"WP_D1";#N/A,#N/A,FALSE,"WP_E1 ";#N/A,#N/A,FALSE,"WP_E1.1";#N/A,#N/A,FALSE,"WP_E2";#N/A,#N/A,FALSE,"WP_E3";#N/A,#N/A,FALSE,"WP_E4";#N/A,#N/A,FALSE,"WP_F1";#N/A,#N/A,FALSE,"WP_F-2";#N/A,#N/A,FALSE,"WP_F-2-1";#N/A,#N/A,FALSE,"WP_F-2-2";#N/A,#N/A,FALSE,"WP_F-3";#N/A,#N/A,FALSE,"WP_F-3-1";#N/A,#N/A,FALSE,"WP_F-3-2";#N/A,#N/A,FALSE,"WP_F-4";#N/A,#N/A,FALSE,"WP_F-4.1";#N/A,#N/A,FALSE,"WP_F-4.2";#N/A,#N/A,FALSE,"WP_F-5";#N/A,#N/A,FALSE,"WP_F-6";#N/A,#N/A,FALSE,"WP_F-7"}</definedName>
    <definedName name="wrn.SUP." localSheetId="22" hidden="1">{#N/A,#N/A,FALSE,"WP_B5";#N/A,#N/A,FALSE,"WP_B6";#N/A,#N/A,FALSE,"WP_B6.1";#N/A,#N/A,FALSE,"WP_B6.2";#N/A,#N/A,FALSE,"WP_B7";#N/A,#N/A,FALSE,"WP_B8";#N/A,#N/A,FALSE,"WP_B9";#N/A,#N/A,FALSE,"WP_C1";#N/A,#N/A,FALSE,"WP_C1.1";"WP_C1.2.1",#N/A,FALSE,"WP_C1.2";"WP_C1.2.2",#N/A,FALSE,"WP_C1.2";"WP_C1.2.3",#N/A,FALSE,"WP_C1.2";"WP_C1.2.4",#N/A,FALSE,"WP_C1.2";"WP_C1.2.5",#N/A,FALSE,"WP_C1.2";#N/A,#N/A,FALSE,"WP_C4";#N/A,#N/A,FALSE,"WP_C4a";#N/A,#N/A,FALSE,"WP_C4.1";#N/A,#N/A,FALSE,"WP_C4.2";#N/A,#N/A,FALSE,"WP_C4.3";#N/A,#N/A,FALSE,"WP_C5";#N/A,#N/A,FALSE,"WP_C7";#N/A,#N/A,FALSE,"WP_C8";#N/A,#N/A,FALSE,"WP_C9";#N/A,#N/A,FALSE,"WP_C10";#N/A,#N/A,FALSE,"WP_C11";#N/A,#N/A,FALSE,"WP_C12";#N/A,#N/A,FALSE,"WP_C13";#N/A,#N/A,FALSE,"WP_C14";"WP_D1.1",#N/A,FALSE,"WP_D1";"WP_D1.2",#N/A,FALSE,"WP_D1";"WP_D1.3",#N/A,FALSE,"WP_D1";"WP_D1.4",#N/A,FALSE,"WP_D1";"WP_D1.5",#N/A,FALSE,"WP_D1";#N/A,#N/A,FALSE,"WP_E1 ";#N/A,#N/A,FALSE,"WP_E1.1";#N/A,#N/A,FALSE,"WP_E2";#N/A,#N/A,FALSE,"WP_E3";#N/A,#N/A,FALSE,"WP_E4";#N/A,#N/A,FALSE,"WP_F1";#N/A,#N/A,FALSE,"WP_F-2";#N/A,#N/A,FALSE,"WP_F-2-1";#N/A,#N/A,FALSE,"WP_F-2-2";#N/A,#N/A,FALSE,"WP_F-3";#N/A,#N/A,FALSE,"WP_F-3-1";#N/A,#N/A,FALSE,"WP_F-3-2";#N/A,#N/A,FALSE,"WP_F-4";#N/A,#N/A,FALSE,"WP_F-4.1";#N/A,#N/A,FALSE,"WP_F-4.2";#N/A,#N/A,FALSE,"WP_F-5";#N/A,#N/A,FALSE,"WP_F-6";#N/A,#N/A,FALSE,"WP_F-7"}</definedName>
    <definedName name="wrn.SUP." localSheetId="21" hidden="1">{#N/A,#N/A,FALSE,"WP_B5";#N/A,#N/A,FALSE,"WP_B6";#N/A,#N/A,FALSE,"WP_B6.1";#N/A,#N/A,FALSE,"WP_B6.2";#N/A,#N/A,FALSE,"WP_B7";#N/A,#N/A,FALSE,"WP_B8";#N/A,#N/A,FALSE,"WP_B9";#N/A,#N/A,FALSE,"WP_C1";#N/A,#N/A,FALSE,"WP_C1.1";"WP_C1.2.1",#N/A,FALSE,"WP_C1.2";"WP_C1.2.2",#N/A,FALSE,"WP_C1.2";"WP_C1.2.3",#N/A,FALSE,"WP_C1.2";"WP_C1.2.4",#N/A,FALSE,"WP_C1.2";"WP_C1.2.5",#N/A,FALSE,"WP_C1.2";#N/A,#N/A,FALSE,"WP_C4";#N/A,#N/A,FALSE,"WP_C4a";#N/A,#N/A,FALSE,"WP_C4.1";#N/A,#N/A,FALSE,"WP_C4.2";#N/A,#N/A,FALSE,"WP_C4.3";#N/A,#N/A,FALSE,"WP_C5";#N/A,#N/A,FALSE,"WP_C7";#N/A,#N/A,FALSE,"WP_C8";#N/A,#N/A,FALSE,"WP_C9";#N/A,#N/A,FALSE,"WP_C10";#N/A,#N/A,FALSE,"WP_C11";#N/A,#N/A,FALSE,"WP_C12";#N/A,#N/A,FALSE,"WP_C13";#N/A,#N/A,FALSE,"WP_C14";"WP_D1.1",#N/A,FALSE,"WP_D1";"WP_D1.2",#N/A,FALSE,"WP_D1";"WP_D1.3",#N/A,FALSE,"WP_D1";"WP_D1.4",#N/A,FALSE,"WP_D1";"WP_D1.5",#N/A,FALSE,"WP_D1";#N/A,#N/A,FALSE,"WP_E1 ";#N/A,#N/A,FALSE,"WP_E1.1";#N/A,#N/A,FALSE,"WP_E2";#N/A,#N/A,FALSE,"WP_E3";#N/A,#N/A,FALSE,"WP_E4";#N/A,#N/A,FALSE,"WP_F1";#N/A,#N/A,FALSE,"WP_F-2";#N/A,#N/A,FALSE,"WP_F-2-1";#N/A,#N/A,FALSE,"WP_F-2-2";#N/A,#N/A,FALSE,"WP_F-3";#N/A,#N/A,FALSE,"WP_F-3-1";#N/A,#N/A,FALSE,"WP_F-3-2";#N/A,#N/A,FALSE,"WP_F-4";#N/A,#N/A,FALSE,"WP_F-4.1";#N/A,#N/A,FALSE,"WP_F-4.2";#N/A,#N/A,FALSE,"WP_F-5";#N/A,#N/A,FALSE,"WP_F-6";#N/A,#N/A,FALSE,"WP_F-7"}</definedName>
    <definedName name="wrn.SUP." localSheetId="0" hidden="1">{#N/A,#N/A,FALSE,"WP_B5";#N/A,#N/A,FALSE,"WP_B6";#N/A,#N/A,FALSE,"WP_B6.1";#N/A,#N/A,FALSE,"WP_B6.2";#N/A,#N/A,FALSE,"WP_B7";#N/A,#N/A,FALSE,"WP_B8";#N/A,#N/A,FALSE,"WP_B9";#N/A,#N/A,FALSE,"WP_C1";#N/A,#N/A,FALSE,"WP_C1.1";"WP_C1.2.1",#N/A,FALSE,"WP_C1.2";"WP_C1.2.2",#N/A,FALSE,"WP_C1.2";"WP_C1.2.3",#N/A,FALSE,"WP_C1.2";"WP_C1.2.4",#N/A,FALSE,"WP_C1.2";"WP_C1.2.5",#N/A,FALSE,"WP_C1.2";#N/A,#N/A,FALSE,"WP_C4";#N/A,#N/A,FALSE,"WP_C4a";#N/A,#N/A,FALSE,"WP_C4.1";#N/A,#N/A,FALSE,"WP_C4.2";#N/A,#N/A,FALSE,"WP_C4.3";#N/A,#N/A,FALSE,"WP_C5";#N/A,#N/A,FALSE,"WP_C7";#N/A,#N/A,FALSE,"WP_C8";#N/A,#N/A,FALSE,"WP_C9";#N/A,#N/A,FALSE,"WP_C10";#N/A,#N/A,FALSE,"WP_C11";#N/A,#N/A,FALSE,"WP_C12";#N/A,#N/A,FALSE,"WP_C13";#N/A,#N/A,FALSE,"WP_C14";"WP_D1.1",#N/A,FALSE,"WP_D1";"WP_D1.2",#N/A,FALSE,"WP_D1";"WP_D1.3",#N/A,FALSE,"WP_D1";"WP_D1.4",#N/A,FALSE,"WP_D1";"WP_D1.5",#N/A,FALSE,"WP_D1";#N/A,#N/A,FALSE,"WP_E1 ";#N/A,#N/A,FALSE,"WP_E1.1";#N/A,#N/A,FALSE,"WP_E2";#N/A,#N/A,FALSE,"WP_E3";#N/A,#N/A,FALSE,"WP_E4";#N/A,#N/A,FALSE,"WP_F1";#N/A,#N/A,FALSE,"WP_F-2";#N/A,#N/A,FALSE,"WP_F-2-1";#N/A,#N/A,FALSE,"WP_F-2-2";#N/A,#N/A,FALSE,"WP_F-3";#N/A,#N/A,FALSE,"WP_F-3-1";#N/A,#N/A,FALSE,"WP_F-3-2";#N/A,#N/A,FALSE,"WP_F-4";#N/A,#N/A,FALSE,"WP_F-4.1";#N/A,#N/A,FALSE,"WP_F-4.2";#N/A,#N/A,FALSE,"WP_F-5";#N/A,#N/A,FALSE,"WP_F-6";#N/A,#N/A,FALSE,"WP_F-7"}</definedName>
    <definedName name="wrn.SUP." localSheetId="1" hidden="1">{#N/A,#N/A,FALSE,"WP_B5";#N/A,#N/A,FALSE,"WP_B6";#N/A,#N/A,FALSE,"WP_B6.1";#N/A,#N/A,FALSE,"WP_B6.2";#N/A,#N/A,FALSE,"WP_B7";#N/A,#N/A,FALSE,"WP_B8";#N/A,#N/A,FALSE,"WP_B9";#N/A,#N/A,FALSE,"WP_C1";#N/A,#N/A,FALSE,"WP_C1.1";"WP_C1.2.1",#N/A,FALSE,"WP_C1.2";"WP_C1.2.2",#N/A,FALSE,"WP_C1.2";"WP_C1.2.3",#N/A,FALSE,"WP_C1.2";"WP_C1.2.4",#N/A,FALSE,"WP_C1.2";"WP_C1.2.5",#N/A,FALSE,"WP_C1.2";#N/A,#N/A,FALSE,"WP_C4";#N/A,#N/A,FALSE,"WP_C4a";#N/A,#N/A,FALSE,"WP_C4.1";#N/A,#N/A,FALSE,"WP_C4.2";#N/A,#N/A,FALSE,"WP_C4.3";#N/A,#N/A,FALSE,"WP_C5";#N/A,#N/A,FALSE,"WP_C7";#N/A,#N/A,FALSE,"WP_C8";#N/A,#N/A,FALSE,"WP_C9";#N/A,#N/A,FALSE,"WP_C10";#N/A,#N/A,FALSE,"WP_C11";#N/A,#N/A,FALSE,"WP_C12";#N/A,#N/A,FALSE,"WP_C13";#N/A,#N/A,FALSE,"WP_C14";"WP_D1.1",#N/A,FALSE,"WP_D1";"WP_D1.2",#N/A,FALSE,"WP_D1";"WP_D1.3",#N/A,FALSE,"WP_D1";"WP_D1.4",#N/A,FALSE,"WP_D1";"WP_D1.5",#N/A,FALSE,"WP_D1";#N/A,#N/A,FALSE,"WP_E1 ";#N/A,#N/A,FALSE,"WP_E1.1";#N/A,#N/A,FALSE,"WP_E2";#N/A,#N/A,FALSE,"WP_E3";#N/A,#N/A,FALSE,"WP_E4";#N/A,#N/A,FALSE,"WP_F1";#N/A,#N/A,FALSE,"WP_F-2";#N/A,#N/A,FALSE,"WP_F-2-1";#N/A,#N/A,FALSE,"WP_F-2-2";#N/A,#N/A,FALSE,"WP_F-3";#N/A,#N/A,FALSE,"WP_F-3-1";#N/A,#N/A,FALSE,"WP_F-3-2";#N/A,#N/A,FALSE,"WP_F-4";#N/A,#N/A,FALSE,"WP_F-4.1";#N/A,#N/A,FALSE,"WP_F-4.2";#N/A,#N/A,FALSE,"WP_F-5";#N/A,#N/A,FALSE,"WP_F-6";#N/A,#N/A,FALSE,"WP_F-7"}</definedName>
    <definedName name="wrn.SUP." localSheetId="2" hidden="1">{#N/A,#N/A,FALSE,"WP_B5";#N/A,#N/A,FALSE,"WP_B6";#N/A,#N/A,FALSE,"WP_B6.1";#N/A,#N/A,FALSE,"WP_B6.2";#N/A,#N/A,FALSE,"WP_B7";#N/A,#N/A,FALSE,"WP_B8";#N/A,#N/A,FALSE,"WP_B9";#N/A,#N/A,FALSE,"WP_C1";#N/A,#N/A,FALSE,"WP_C1.1";"WP_C1.2.1",#N/A,FALSE,"WP_C1.2";"WP_C1.2.2",#N/A,FALSE,"WP_C1.2";"WP_C1.2.3",#N/A,FALSE,"WP_C1.2";"WP_C1.2.4",#N/A,FALSE,"WP_C1.2";"WP_C1.2.5",#N/A,FALSE,"WP_C1.2";#N/A,#N/A,FALSE,"WP_C4";#N/A,#N/A,FALSE,"WP_C4a";#N/A,#N/A,FALSE,"WP_C4.1";#N/A,#N/A,FALSE,"WP_C4.2";#N/A,#N/A,FALSE,"WP_C4.3";#N/A,#N/A,FALSE,"WP_C5";#N/A,#N/A,FALSE,"WP_C7";#N/A,#N/A,FALSE,"WP_C8";#N/A,#N/A,FALSE,"WP_C9";#N/A,#N/A,FALSE,"WP_C10";#N/A,#N/A,FALSE,"WP_C11";#N/A,#N/A,FALSE,"WP_C12";#N/A,#N/A,FALSE,"WP_C13";#N/A,#N/A,FALSE,"WP_C14";"WP_D1.1",#N/A,FALSE,"WP_D1";"WP_D1.2",#N/A,FALSE,"WP_D1";"WP_D1.3",#N/A,FALSE,"WP_D1";"WP_D1.4",#N/A,FALSE,"WP_D1";"WP_D1.5",#N/A,FALSE,"WP_D1";#N/A,#N/A,FALSE,"WP_E1 ";#N/A,#N/A,FALSE,"WP_E1.1";#N/A,#N/A,FALSE,"WP_E2";#N/A,#N/A,FALSE,"WP_E3";#N/A,#N/A,FALSE,"WP_E4";#N/A,#N/A,FALSE,"WP_F1";#N/A,#N/A,FALSE,"WP_F-2";#N/A,#N/A,FALSE,"WP_F-2-1";#N/A,#N/A,FALSE,"WP_F-2-2";#N/A,#N/A,FALSE,"WP_F-3";#N/A,#N/A,FALSE,"WP_F-3-1";#N/A,#N/A,FALSE,"WP_F-3-2";#N/A,#N/A,FALSE,"WP_F-4";#N/A,#N/A,FALSE,"WP_F-4.1";#N/A,#N/A,FALSE,"WP_F-4.2";#N/A,#N/A,FALSE,"WP_F-5";#N/A,#N/A,FALSE,"WP_F-6";#N/A,#N/A,FALSE,"WP_F-7"}</definedName>
    <definedName name="wrn.SUP." localSheetId="3" hidden="1">{#N/A,#N/A,FALSE,"WP_B5";#N/A,#N/A,FALSE,"WP_B6";#N/A,#N/A,FALSE,"WP_B6.1";#N/A,#N/A,FALSE,"WP_B6.2";#N/A,#N/A,FALSE,"WP_B7";#N/A,#N/A,FALSE,"WP_B8";#N/A,#N/A,FALSE,"WP_B9";#N/A,#N/A,FALSE,"WP_C1";#N/A,#N/A,FALSE,"WP_C1.1";"WP_C1.2.1",#N/A,FALSE,"WP_C1.2";"WP_C1.2.2",#N/A,FALSE,"WP_C1.2";"WP_C1.2.3",#N/A,FALSE,"WP_C1.2";"WP_C1.2.4",#N/A,FALSE,"WP_C1.2";"WP_C1.2.5",#N/A,FALSE,"WP_C1.2";#N/A,#N/A,FALSE,"WP_C4";#N/A,#N/A,FALSE,"WP_C4a";#N/A,#N/A,FALSE,"WP_C4.1";#N/A,#N/A,FALSE,"WP_C4.2";#N/A,#N/A,FALSE,"WP_C4.3";#N/A,#N/A,FALSE,"WP_C5";#N/A,#N/A,FALSE,"WP_C7";#N/A,#N/A,FALSE,"WP_C8";#N/A,#N/A,FALSE,"WP_C9";#N/A,#N/A,FALSE,"WP_C10";#N/A,#N/A,FALSE,"WP_C11";#N/A,#N/A,FALSE,"WP_C12";#N/A,#N/A,FALSE,"WP_C13";#N/A,#N/A,FALSE,"WP_C14";"WP_D1.1",#N/A,FALSE,"WP_D1";"WP_D1.2",#N/A,FALSE,"WP_D1";"WP_D1.3",#N/A,FALSE,"WP_D1";"WP_D1.4",#N/A,FALSE,"WP_D1";"WP_D1.5",#N/A,FALSE,"WP_D1";#N/A,#N/A,FALSE,"WP_E1 ";#N/A,#N/A,FALSE,"WP_E1.1";#N/A,#N/A,FALSE,"WP_E2";#N/A,#N/A,FALSE,"WP_E3";#N/A,#N/A,FALSE,"WP_E4";#N/A,#N/A,FALSE,"WP_F1";#N/A,#N/A,FALSE,"WP_F-2";#N/A,#N/A,FALSE,"WP_F-2-1";#N/A,#N/A,FALSE,"WP_F-2-2";#N/A,#N/A,FALSE,"WP_F-3";#N/A,#N/A,FALSE,"WP_F-3-1";#N/A,#N/A,FALSE,"WP_F-3-2";#N/A,#N/A,FALSE,"WP_F-4";#N/A,#N/A,FALSE,"WP_F-4.1";#N/A,#N/A,FALSE,"WP_F-4.2";#N/A,#N/A,FALSE,"WP_F-5";#N/A,#N/A,FALSE,"WP_F-6";#N/A,#N/A,FALSE,"WP_F-7"}</definedName>
    <definedName name="wrn.SUP." localSheetId="4" hidden="1">{#N/A,#N/A,FALSE,"WP_B5";#N/A,#N/A,FALSE,"WP_B6";#N/A,#N/A,FALSE,"WP_B6.1";#N/A,#N/A,FALSE,"WP_B6.2";#N/A,#N/A,FALSE,"WP_B7";#N/A,#N/A,FALSE,"WP_B8";#N/A,#N/A,FALSE,"WP_B9";#N/A,#N/A,FALSE,"WP_C1";#N/A,#N/A,FALSE,"WP_C1.1";"WP_C1.2.1",#N/A,FALSE,"WP_C1.2";"WP_C1.2.2",#N/A,FALSE,"WP_C1.2";"WP_C1.2.3",#N/A,FALSE,"WP_C1.2";"WP_C1.2.4",#N/A,FALSE,"WP_C1.2";"WP_C1.2.5",#N/A,FALSE,"WP_C1.2";#N/A,#N/A,FALSE,"WP_C4";#N/A,#N/A,FALSE,"WP_C4a";#N/A,#N/A,FALSE,"WP_C4.1";#N/A,#N/A,FALSE,"WP_C4.2";#N/A,#N/A,FALSE,"WP_C4.3";#N/A,#N/A,FALSE,"WP_C5";#N/A,#N/A,FALSE,"WP_C7";#N/A,#N/A,FALSE,"WP_C8";#N/A,#N/A,FALSE,"WP_C9";#N/A,#N/A,FALSE,"WP_C10";#N/A,#N/A,FALSE,"WP_C11";#N/A,#N/A,FALSE,"WP_C12";#N/A,#N/A,FALSE,"WP_C13";#N/A,#N/A,FALSE,"WP_C14";"WP_D1.1",#N/A,FALSE,"WP_D1";"WP_D1.2",#N/A,FALSE,"WP_D1";"WP_D1.3",#N/A,FALSE,"WP_D1";"WP_D1.4",#N/A,FALSE,"WP_D1";"WP_D1.5",#N/A,FALSE,"WP_D1";#N/A,#N/A,FALSE,"WP_E1 ";#N/A,#N/A,FALSE,"WP_E1.1";#N/A,#N/A,FALSE,"WP_E2";#N/A,#N/A,FALSE,"WP_E3";#N/A,#N/A,FALSE,"WP_E4";#N/A,#N/A,FALSE,"WP_F1";#N/A,#N/A,FALSE,"WP_F-2";#N/A,#N/A,FALSE,"WP_F-2-1";#N/A,#N/A,FALSE,"WP_F-2-2";#N/A,#N/A,FALSE,"WP_F-3";#N/A,#N/A,FALSE,"WP_F-3-1";#N/A,#N/A,FALSE,"WP_F-3-2";#N/A,#N/A,FALSE,"WP_F-4";#N/A,#N/A,FALSE,"WP_F-4.1";#N/A,#N/A,FALSE,"WP_F-4.2";#N/A,#N/A,FALSE,"WP_F-5";#N/A,#N/A,FALSE,"WP_F-6";#N/A,#N/A,FALSE,"WP_F-7"}</definedName>
    <definedName name="wrn.SUP." localSheetId="5" hidden="1">{#N/A,#N/A,FALSE,"WP_B5";#N/A,#N/A,FALSE,"WP_B6";#N/A,#N/A,FALSE,"WP_B6.1";#N/A,#N/A,FALSE,"WP_B6.2";#N/A,#N/A,FALSE,"WP_B7";#N/A,#N/A,FALSE,"WP_B8";#N/A,#N/A,FALSE,"WP_B9";#N/A,#N/A,FALSE,"WP_C1";#N/A,#N/A,FALSE,"WP_C1.1";"WP_C1.2.1",#N/A,FALSE,"WP_C1.2";"WP_C1.2.2",#N/A,FALSE,"WP_C1.2";"WP_C1.2.3",#N/A,FALSE,"WP_C1.2";"WP_C1.2.4",#N/A,FALSE,"WP_C1.2";"WP_C1.2.5",#N/A,FALSE,"WP_C1.2";#N/A,#N/A,FALSE,"WP_C4";#N/A,#N/A,FALSE,"WP_C4a";#N/A,#N/A,FALSE,"WP_C4.1";#N/A,#N/A,FALSE,"WP_C4.2";#N/A,#N/A,FALSE,"WP_C4.3";#N/A,#N/A,FALSE,"WP_C5";#N/A,#N/A,FALSE,"WP_C7";#N/A,#N/A,FALSE,"WP_C8";#N/A,#N/A,FALSE,"WP_C9";#N/A,#N/A,FALSE,"WP_C10";#N/A,#N/A,FALSE,"WP_C11";#N/A,#N/A,FALSE,"WP_C12";#N/A,#N/A,FALSE,"WP_C13";#N/A,#N/A,FALSE,"WP_C14";"WP_D1.1",#N/A,FALSE,"WP_D1";"WP_D1.2",#N/A,FALSE,"WP_D1";"WP_D1.3",#N/A,FALSE,"WP_D1";"WP_D1.4",#N/A,FALSE,"WP_D1";"WP_D1.5",#N/A,FALSE,"WP_D1";#N/A,#N/A,FALSE,"WP_E1 ";#N/A,#N/A,FALSE,"WP_E1.1";#N/A,#N/A,FALSE,"WP_E2";#N/A,#N/A,FALSE,"WP_E3";#N/A,#N/A,FALSE,"WP_E4";#N/A,#N/A,FALSE,"WP_F1";#N/A,#N/A,FALSE,"WP_F-2";#N/A,#N/A,FALSE,"WP_F-2-1";#N/A,#N/A,FALSE,"WP_F-2-2";#N/A,#N/A,FALSE,"WP_F-3";#N/A,#N/A,FALSE,"WP_F-3-1";#N/A,#N/A,FALSE,"WP_F-3-2";#N/A,#N/A,FALSE,"WP_F-4";#N/A,#N/A,FALSE,"WP_F-4.1";#N/A,#N/A,FALSE,"WP_F-4.2";#N/A,#N/A,FALSE,"WP_F-5";#N/A,#N/A,FALSE,"WP_F-6";#N/A,#N/A,FALSE,"WP_F-7"}</definedName>
    <definedName name="wrn.SUP." localSheetId="6" hidden="1">{#N/A,#N/A,FALSE,"WP_B5";#N/A,#N/A,FALSE,"WP_B6";#N/A,#N/A,FALSE,"WP_B6.1";#N/A,#N/A,FALSE,"WP_B6.2";#N/A,#N/A,FALSE,"WP_B7";#N/A,#N/A,FALSE,"WP_B8";#N/A,#N/A,FALSE,"WP_B9";#N/A,#N/A,FALSE,"WP_C1";#N/A,#N/A,FALSE,"WP_C1.1";"WP_C1.2.1",#N/A,FALSE,"WP_C1.2";"WP_C1.2.2",#N/A,FALSE,"WP_C1.2";"WP_C1.2.3",#N/A,FALSE,"WP_C1.2";"WP_C1.2.4",#N/A,FALSE,"WP_C1.2";"WP_C1.2.5",#N/A,FALSE,"WP_C1.2";#N/A,#N/A,FALSE,"WP_C4";#N/A,#N/A,FALSE,"WP_C4a";#N/A,#N/A,FALSE,"WP_C4.1";#N/A,#N/A,FALSE,"WP_C4.2";#N/A,#N/A,FALSE,"WP_C4.3";#N/A,#N/A,FALSE,"WP_C5";#N/A,#N/A,FALSE,"WP_C7";#N/A,#N/A,FALSE,"WP_C8";#N/A,#N/A,FALSE,"WP_C9";#N/A,#N/A,FALSE,"WP_C10";#N/A,#N/A,FALSE,"WP_C11";#N/A,#N/A,FALSE,"WP_C12";#N/A,#N/A,FALSE,"WP_C13";#N/A,#N/A,FALSE,"WP_C14";"WP_D1.1",#N/A,FALSE,"WP_D1";"WP_D1.2",#N/A,FALSE,"WP_D1";"WP_D1.3",#N/A,FALSE,"WP_D1";"WP_D1.4",#N/A,FALSE,"WP_D1";"WP_D1.5",#N/A,FALSE,"WP_D1";#N/A,#N/A,FALSE,"WP_E1 ";#N/A,#N/A,FALSE,"WP_E1.1";#N/A,#N/A,FALSE,"WP_E2";#N/A,#N/A,FALSE,"WP_E3";#N/A,#N/A,FALSE,"WP_E4";#N/A,#N/A,FALSE,"WP_F1";#N/A,#N/A,FALSE,"WP_F-2";#N/A,#N/A,FALSE,"WP_F-2-1";#N/A,#N/A,FALSE,"WP_F-2-2";#N/A,#N/A,FALSE,"WP_F-3";#N/A,#N/A,FALSE,"WP_F-3-1";#N/A,#N/A,FALSE,"WP_F-3-2";#N/A,#N/A,FALSE,"WP_F-4";#N/A,#N/A,FALSE,"WP_F-4.1";#N/A,#N/A,FALSE,"WP_F-4.2";#N/A,#N/A,FALSE,"WP_F-5";#N/A,#N/A,FALSE,"WP_F-6";#N/A,#N/A,FALSE,"WP_F-7"}</definedName>
    <definedName name="wrn.SUP." localSheetId="8" hidden="1">{#N/A,#N/A,FALSE,"WP_B5";#N/A,#N/A,FALSE,"WP_B6";#N/A,#N/A,FALSE,"WP_B6.1";#N/A,#N/A,FALSE,"WP_B6.2";#N/A,#N/A,FALSE,"WP_B7";#N/A,#N/A,FALSE,"WP_B8";#N/A,#N/A,FALSE,"WP_B9";#N/A,#N/A,FALSE,"WP_C1";#N/A,#N/A,FALSE,"WP_C1.1";"WP_C1.2.1",#N/A,FALSE,"WP_C1.2";"WP_C1.2.2",#N/A,FALSE,"WP_C1.2";"WP_C1.2.3",#N/A,FALSE,"WP_C1.2";"WP_C1.2.4",#N/A,FALSE,"WP_C1.2";"WP_C1.2.5",#N/A,FALSE,"WP_C1.2";#N/A,#N/A,FALSE,"WP_C4";#N/A,#N/A,FALSE,"WP_C4a";#N/A,#N/A,FALSE,"WP_C4.1";#N/A,#N/A,FALSE,"WP_C4.2";#N/A,#N/A,FALSE,"WP_C4.3";#N/A,#N/A,FALSE,"WP_C5";#N/A,#N/A,FALSE,"WP_C7";#N/A,#N/A,FALSE,"WP_C8";#N/A,#N/A,FALSE,"WP_C9";#N/A,#N/A,FALSE,"WP_C10";#N/A,#N/A,FALSE,"WP_C11";#N/A,#N/A,FALSE,"WP_C12";#N/A,#N/A,FALSE,"WP_C13";#N/A,#N/A,FALSE,"WP_C14";"WP_D1.1",#N/A,FALSE,"WP_D1";"WP_D1.2",#N/A,FALSE,"WP_D1";"WP_D1.3",#N/A,FALSE,"WP_D1";"WP_D1.4",#N/A,FALSE,"WP_D1";"WP_D1.5",#N/A,FALSE,"WP_D1";#N/A,#N/A,FALSE,"WP_E1 ";#N/A,#N/A,FALSE,"WP_E1.1";#N/A,#N/A,FALSE,"WP_E2";#N/A,#N/A,FALSE,"WP_E3";#N/A,#N/A,FALSE,"WP_E4";#N/A,#N/A,FALSE,"WP_F1";#N/A,#N/A,FALSE,"WP_F-2";#N/A,#N/A,FALSE,"WP_F-2-1";#N/A,#N/A,FALSE,"WP_F-2-2";#N/A,#N/A,FALSE,"WP_F-3";#N/A,#N/A,FALSE,"WP_F-3-1";#N/A,#N/A,FALSE,"WP_F-3-2";#N/A,#N/A,FALSE,"WP_F-4";#N/A,#N/A,FALSE,"WP_F-4.1";#N/A,#N/A,FALSE,"WP_F-4.2";#N/A,#N/A,FALSE,"WP_F-5";#N/A,#N/A,FALSE,"WP_F-6";#N/A,#N/A,FALSE,"WP_F-7"}</definedName>
    <definedName name="wrn.SUP." hidden="1">{#N/A,#N/A,FALSE,"WP_B5";#N/A,#N/A,FALSE,"WP_B6";#N/A,#N/A,FALSE,"WP_B6.1";#N/A,#N/A,FALSE,"WP_B6.2";#N/A,#N/A,FALSE,"WP_B7";#N/A,#N/A,FALSE,"WP_B8";#N/A,#N/A,FALSE,"WP_B9";#N/A,#N/A,FALSE,"WP_C1";#N/A,#N/A,FALSE,"WP_C1.1";"WP_C1.2.1",#N/A,FALSE,"WP_C1.2";"WP_C1.2.2",#N/A,FALSE,"WP_C1.2";"WP_C1.2.3",#N/A,FALSE,"WP_C1.2";"WP_C1.2.4",#N/A,FALSE,"WP_C1.2";"WP_C1.2.5",#N/A,FALSE,"WP_C1.2";#N/A,#N/A,FALSE,"WP_C4";#N/A,#N/A,FALSE,"WP_C4a";#N/A,#N/A,FALSE,"WP_C4.1";#N/A,#N/A,FALSE,"WP_C4.2";#N/A,#N/A,FALSE,"WP_C4.3";#N/A,#N/A,FALSE,"WP_C5";#N/A,#N/A,FALSE,"WP_C7";#N/A,#N/A,FALSE,"WP_C8";#N/A,#N/A,FALSE,"WP_C9";#N/A,#N/A,FALSE,"WP_C10";#N/A,#N/A,FALSE,"WP_C11";#N/A,#N/A,FALSE,"WP_C12";#N/A,#N/A,FALSE,"WP_C13";#N/A,#N/A,FALSE,"WP_C14";"WP_D1.1",#N/A,FALSE,"WP_D1";"WP_D1.2",#N/A,FALSE,"WP_D1";"WP_D1.3",#N/A,FALSE,"WP_D1";"WP_D1.4",#N/A,FALSE,"WP_D1";"WP_D1.5",#N/A,FALSE,"WP_D1";#N/A,#N/A,FALSE,"WP_E1 ";#N/A,#N/A,FALSE,"WP_E1.1";#N/A,#N/A,FALSE,"WP_E2";#N/A,#N/A,FALSE,"WP_E3";#N/A,#N/A,FALSE,"WP_E4";#N/A,#N/A,FALSE,"WP_F1";#N/A,#N/A,FALSE,"WP_F-2";#N/A,#N/A,FALSE,"WP_F-2-1";#N/A,#N/A,FALSE,"WP_F-2-2";#N/A,#N/A,FALSE,"WP_F-3";#N/A,#N/A,FALSE,"WP_F-3-1";#N/A,#N/A,FALSE,"WP_F-3-2";#N/A,#N/A,FALSE,"WP_F-4";#N/A,#N/A,FALSE,"WP_F-4.1";#N/A,#N/A,FALSE,"WP_F-4.2";#N/A,#N/A,FALSE,"WP_F-5";#N/A,#N/A,FALSE,"WP_F-6";#N/A,#N/A,FALSE,"WP_F-7"}</definedName>
    <definedName name="xxx" hidden="1">{"'Sheet1'!$A$1:$O$40"}</definedName>
    <definedName name="Yield">'[18]Dividend Yield - Utility'!$B$8:$D$53</definedName>
    <definedName name="z">#REF!</definedName>
    <definedName name="zzz" hidden="1">{"'Sheet1'!$A$1:$O$40"}</definedName>
  </definedNames>
  <calcPr calcId="191029"/>
</workbook>
</file>

<file path=xl/calcChain.xml><?xml version="1.0" encoding="utf-8"?>
<calcChain xmlns="http://schemas.openxmlformats.org/spreadsheetml/2006/main">
  <c r="W30" i="19" l="1"/>
  <c r="W27" i="19"/>
  <c r="V30" i="19"/>
  <c r="V27" i="19"/>
  <c r="S30" i="19"/>
  <c r="R30" i="19"/>
  <c r="Q30" i="19"/>
  <c r="P30" i="19"/>
  <c r="O30" i="19"/>
  <c r="N30" i="19"/>
  <c r="M30" i="19"/>
  <c r="L30" i="19"/>
  <c r="K30" i="19"/>
  <c r="J30" i="19"/>
  <c r="I30" i="19"/>
  <c r="H30" i="19"/>
  <c r="G30" i="19"/>
  <c r="F30" i="19"/>
  <c r="E30" i="19"/>
  <c r="D30" i="19"/>
  <c r="C30" i="19"/>
  <c r="S27" i="19"/>
  <c r="R27" i="19"/>
  <c r="Q27" i="19"/>
  <c r="P27" i="19"/>
  <c r="O27" i="19"/>
  <c r="N27" i="19"/>
  <c r="M27" i="19"/>
  <c r="L27" i="19"/>
  <c r="K27" i="19"/>
  <c r="J27" i="19"/>
  <c r="I27" i="19"/>
  <c r="H27" i="19"/>
  <c r="G27" i="19"/>
  <c r="F27" i="19"/>
  <c r="E27" i="19"/>
  <c r="D27" i="19"/>
  <c r="C27" i="19"/>
  <c r="B30" i="19"/>
  <c r="B27" i="19"/>
  <c r="X30" i="19"/>
  <c r="X27" i="19"/>
  <c r="U30" i="19"/>
  <c r="T30" i="19"/>
  <c r="U18" i="19"/>
  <c r="U19" i="19"/>
  <c r="U20" i="19"/>
  <c r="U21" i="19"/>
  <c r="U22" i="19"/>
  <c r="U23" i="19"/>
  <c r="U24" i="19"/>
  <c r="U27" i="19"/>
  <c r="T18" i="19"/>
  <c r="T19" i="19"/>
  <c r="T20" i="19"/>
  <c r="T22" i="19"/>
  <c r="T23" i="19"/>
  <c r="T24" i="19"/>
  <c r="T27" i="19"/>
  <c r="U18" i="20"/>
  <c r="U19" i="20"/>
  <c r="U20" i="20"/>
  <c r="U21" i="20"/>
  <c r="U22" i="20"/>
  <c r="U23" i="20"/>
  <c r="U24" i="20"/>
  <c r="U27" i="20"/>
  <c r="T18" i="20"/>
  <c r="T19" i="20"/>
  <c r="T20" i="20"/>
  <c r="T22" i="20"/>
  <c r="T23" i="20"/>
  <c r="T24" i="20"/>
  <c r="T27" i="20"/>
  <c r="S30" i="20"/>
  <c r="R30" i="20"/>
  <c r="Q30" i="20"/>
  <c r="P30" i="20"/>
  <c r="O30" i="20"/>
  <c r="N30" i="20"/>
  <c r="M30" i="20"/>
  <c r="L30" i="20"/>
  <c r="K30" i="20"/>
  <c r="J30" i="20"/>
  <c r="I30" i="20"/>
  <c r="H30" i="20"/>
  <c r="G30" i="20"/>
  <c r="F30" i="20"/>
  <c r="E30" i="20"/>
  <c r="D30" i="20"/>
  <c r="C30" i="20"/>
  <c r="S27" i="20"/>
  <c r="R27" i="20"/>
  <c r="Q27" i="20"/>
  <c r="P27" i="20"/>
  <c r="O27" i="20"/>
  <c r="N27" i="20"/>
  <c r="M27" i="20"/>
  <c r="L27" i="20"/>
  <c r="K27" i="20"/>
  <c r="J27" i="20"/>
  <c r="I27" i="20"/>
  <c r="H27" i="20"/>
  <c r="G27" i="20"/>
  <c r="F27" i="20"/>
  <c r="E27" i="20"/>
  <c r="D27" i="20"/>
  <c r="C27" i="20"/>
  <c r="B30" i="20"/>
  <c r="B27" i="20"/>
  <c r="U30" i="20"/>
  <c r="T30" i="20"/>
  <c r="F14" i="116"/>
  <c r="J16" i="116"/>
  <c r="G13" i="115"/>
  <c r="M13" i="115"/>
  <c r="F15" i="116"/>
  <c r="J17" i="116"/>
  <c r="G14" i="115"/>
  <c r="M14" i="115"/>
  <c r="F16" i="116"/>
  <c r="J18" i="116"/>
  <c r="G15" i="115"/>
  <c r="M15" i="115"/>
  <c r="F17" i="116"/>
  <c r="J19" i="116"/>
  <c r="G16" i="115"/>
  <c r="M16" i="115"/>
  <c r="F18" i="116"/>
  <c r="J20" i="116"/>
  <c r="G20" i="115"/>
  <c r="M20" i="115"/>
  <c r="F19" i="116"/>
  <c r="J21" i="116"/>
  <c r="G21" i="115"/>
  <c r="M21" i="115"/>
  <c r="F20" i="116"/>
  <c r="J22" i="116"/>
  <c r="G22" i="115"/>
  <c r="M22" i="115"/>
  <c r="F21" i="116"/>
  <c r="J23" i="116"/>
  <c r="G23" i="115"/>
  <c r="M23" i="115"/>
  <c r="F22" i="116"/>
  <c r="J24" i="116"/>
  <c r="G27" i="115"/>
  <c r="M27" i="115"/>
  <c r="F23" i="116"/>
  <c r="J25" i="116"/>
  <c r="G28" i="115"/>
  <c r="M28" i="115"/>
  <c r="F24" i="116"/>
  <c r="J26" i="116"/>
  <c r="G29" i="115"/>
  <c r="M29" i="115"/>
  <c r="F25" i="116"/>
  <c r="J27" i="116"/>
  <c r="G30" i="115"/>
  <c r="M30" i="115"/>
  <c r="F26" i="116"/>
  <c r="J28" i="116"/>
  <c r="G34" i="115"/>
  <c r="M34" i="115"/>
  <c r="F27" i="116"/>
  <c r="J29" i="116"/>
  <c r="G35" i="115"/>
  <c r="M35" i="115"/>
  <c r="F28" i="116"/>
  <c r="J30" i="116"/>
  <c r="G36" i="115"/>
  <c r="M36" i="115"/>
  <c r="F29" i="116"/>
  <c r="J31" i="116"/>
  <c r="G37" i="115"/>
  <c r="M37" i="115"/>
  <c r="F30" i="116"/>
  <c r="J32" i="116"/>
  <c r="G41" i="115"/>
  <c r="M41" i="115"/>
  <c r="F31" i="116"/>
  <c r="J33" i="116"/>
  <c r="G42" i="115"/>
  <c r="M42" i="115"/>
  <c r="F32" i="116"/>
  <c r="J34" i="116"/>
  <c r="G43" i="115"/>
  <c r="M43" i="115"/>
  <c r="F33" i="116"/>
  <c r="J35" i="116"/>
  <c r="G44" i="115"/>
  <c r="M44" i="115"/>
  <c r="F34" i="116"/>
  <c r="J36" i="116"/>
  <c r="G49" i="115"/>
  <c r="M49" i="115"/>
  <c r="F35" i="116"/>
  <c r="J37" i="116"/>
  <c r="G50" i="115"/>
  <c r="M50" i="115"/>
  <c r="M55" i="115"/>
  <c r="F13" i="116"/>
  <c r="K16" i="116"/>
  <c r="H13" i="115"/>
  <c r="N13" i="115"/>
  <c r="K17" i="116"/>
  <c r="H14" i="115"/>
  <c r="N14" i="115"/>
  <c r="K18" i="116"/>
  <c r="H15" i="115"/>
  <c r="N15" i="115"/>
  <c r="K19" i="116"/>
  <c r="H16" i="115"/>
  <c r="N16" i="115"/>
  <c r="K20" i="116"/>
  <c r="H20" i="115"/>
  <c r="N20" i="115"/>
  <c r="K21" i="116"/>
  <c r="H21" i="115"/>
  <c r="N21" i="115"/>
  <c r="K22" i="116"/>
  <c r="H22" i="115"/>
  <c r="N22" i="115"/>
  <c r="K23" i="116"/>
  <c r="H23" i="115"/>
  <c r="N23" i="115"/>
  <c r="K24" i="116"/>
  <c r="H27" i="115"/>
  <c r="N27" i="115"/>
  <c r="K25" i="116"/>
  <c r="H28" i="115"/>
  <c r="N28" i="115"/>
  <c r="K26" i="116"/>
  <c r="H29" i="115"/>
  <c r="N29" i="115"/>
  <c r="K27" i="116"/>
  <c r="H30" i="115"/>
  <c r="N30" i="115"/>
  <c r="K28" i="116"/>
  <c r="H34" i="115"/>
  <c r="N34" i="115"/>
  <c r="K29" i="116"/>
  <c r="H35" i="115"/>
  <c r="N35" i="115"/>
  <c r="K30" i="116"/>
  <c r="H36" i="115"/>
  <c r="N36" i="115"/>
  <c r="K31" i="116"/>
  <c r="H37" i="115"/>
  <c r="N37" i="115"/>
  <c r="K32" i="116"/>
  <c r="H41" i="115"/>
  <c r="N41" i="115"/>
  <c r="K33" i="116"/>
  <c r="H42" i="115"/>
  <c r="N42" i="115"/>
  <c r="K34" i="116"/>
  <c r="H43" i="115"/>
  <c r="N43" i="115"/>
  <c r="K35" i="116"/>
  <c r="H44" i="115"/>
  <c r="N44" i="115"/>
  <c r="K36" i="116"/>
  <c r="H49" i="115"/>
  <c r="N49" i="115"/>
  <c r="K37" i="116"/>
  <c r="H50" i="115"/>
  <c r="N50" i="115"/>
  <c r="N55" i="115"/>
  <c r="H16" i="116"/>
  <c r="E13" i="115"/>
  <c r="K13" i="115"/>
  <c r="H17" i="116"/>
  <c r="E14" i="115"/>
  <c r="K14" i="115"/>
  <c r="H18" i="116"/>
  <c r="E15" i="115"/>
  <c r="K15" i="115"/>
  <c r="H19" i="116"/>
  <c r="E16" i="115"/>
  <c r="K16" i="115"/>
  <c r="H20" i="116"/>
  <c r="E20" i="115"/>
  <c r="K20" i="115"/>
  <c r="H21" i="116"/>
  <c r="E21" i="115"/>
  <c r="K21" i="115"/>
  <c r="H22" i="116"/>
  <c r="E22" i="115"/>
  <c r="K22" i="115"/>
  <c r="H23" i="116"/>
  <c r="E23" i="115"/>
  <c r="K23" i="115"/>
  <c r="H24" i="116"/>
  <c r="E27" i="115"/>
  <c r="K27" i="115"/>
  <c r="H25" i="116"/>
  <c r="E28" i="115"/>
  <c r="K28" i="115"/>
  <c r="H26" i="116"/>
  <c r="E29" i="115"/>
  <c r="K29" i="115"/>
  <c r="H27" i="116"/>
  <c r="E30" i="115"/>
  <c r="K30" i="115"/>
  <c r="H28" i="116"/>
  <c r="E34" i="115"/>
  <c r="K34" i="115"/>
  <c r="H29" i="116"/>
  <c r="E35" i="115"/>
  <c r="K35" i="115"/>
  <c r="H30" i="116"/>
  <c r="E36" i="115"/>
  <c r="K36" i="115"/>
  <c r="H31" i="116"/>
  <c r="E37" i="115"/>
  <c r="K37" i="115"/>
  <c r="H32" i="116"/>
  <c r="E41" i="115"/>
  <c r="K41" i="115"/>
  <c r="H33" i="116"/>
  <c r="E42" i="115"/>
  <c r="K42" i="115"/>
  <c r="H34" i="116"/>
  <c r="E43" i="115"/>
  <c r="K43" i="115"/>
  <c r="H35" i="116"/>
  <c r="E44" i="115"/>
  <c r="K44" i="115"/>
  <c r="F36" i="116"/>
  <c r="H36" i="116"/>
  <c r="E49" i="115"/>
  <c r="K49" i="115"/>
  <c r="F37" i="116"/>
  <c r="H37" i="116"/>
  <c r="E50" i="115"/>
  <c r="K50" i="115"/>
  <c r="K55" i="115"/>
  <c r="F12" i="116"/>
  <c r="L16" i="116"/>
  <c r="I13" i="115"/>
  <c r="O13" i="115"/>
  <c r="L17" i="116"/>
  <c r="I14" i="115"/>
  <c r="O14" i="115"/>
  <c r="L18" i="116"/>
  <c r="I15" i="115"/>
  <c r="O15" i="115"/>
  <c r="L19" i="116"/>
  <c r="I16" i="115"/>
  <c r="O16" i="115"/>
  <c r="L20" i="116"/>
  <c r="I20" i="115"/>
  <c r="O20" i="115"/>
  <c r="L21" i="116"/>
  <c r="I21" i="115"/>
  <c r="O21" i="115"/>
  <c r="L22" i="116"/>
  <c r="I22" i="115"/>
  <c r="O22" i="115"/>
  <c r="L23" i="116"/>
  <c r="I23" i="115"/>
  <c r="O23" i="115"/>
  <c r="L24" i="116"/>
  <c r="I27" i="115"/>
  <c r="O27" i="115"/>
  <c r="L25" i="116"/>
  <c r="I28" i="115"/>
  <c r="O28" i="115"/>
  <c r="L26" i="116"/>
  <c r="I29" i="115"/>
  <c r="O29" i="115"/>
  <c r="L27" i="116"/>
  <c r="I30" i="115"/>
  <c r="O30" i="115"/>
  <c r="L28" i="116"/>
  <c r="I34" i="115"/>
  <c r="O34" i="115"/>
  <c r="L29" i="116"/>
  <c r="I35" i="115"/>
  <c r="O35" i="115"/>
  <c r="L30" i="116"/>
  <c r="I36" i="115"/>
  <c r="O36" i="115"/>
  <c r="L31" i="116"/>
  <c r="I37" i="115"/>
  <c r="O37" i="115"/>
  <c r="L32" i="116"/>
  <c r="I41" i="115"/>
  <c r="O41" i="115"/>
  <c r="L33" i="116"/>
  <c r="I42" i="115"/>
  <c r="O42" i="115"/>
  <c r="L34" i="116"/>
  <c r="I43" i="115"/>
  <c r="O43" i="115"/>
  <c r="L35" i="116"/>
  <c r="I44" i="115"/>
  <c r="O44" i="115"/>
  <c r="L36" i="116"/>
  <c r="I49" i="115"/>
  <c r="O49" i="115"/>
  <c r="L37" i="116"/>
  <c r="I50" i="115"/>
  <c r="O50" i="115"/>
  <c r="O55" i="115"/>
  <c r="I16" i="116"/>
  <c r="F13" i="115"/>
  <c r="L13" i="115"/>
  <c r="I17" i="116"/>
  <c r="F14" i="115"/>
  <c r="L14" i="115"/>
  <c r="I18" i="116"/>
  <c r="F15" i="115"/>
  <c r="L15" i="115"/>
  <c r="I19" i="116"/>
  <c r="F16" i="115"/>
  <c r="L16" i="115"/>
  <c r="I20" i="116"/>
  <c r="F20" i="115"/>
  <c r="L20" i="115"/>
  <c r="I21" i="116"/>
  <c r="F21" i="115"/>
  <c r="L21" i="115"/>
  <c r="I22" i="116"/>
  <c r="F22" i="115"/>
  <c r="L22" i="115"/>
  <c r="I23" i="116"/>
  <c r="F23" i="115"/>
  <c r="L23" i="115"/>
  <c r="I24" i="116"/>
  <c r="F27" i="115"/>
  <c r="L27" i="115"/>
  <c r="I25" i="116"/>
  <c r="F28" i="115"/>
  <c r="L28" i="115"/>
  <c r="I26" i="116"/>
  <c r="F29" i="115"/>
  <c r="L29" i="115"/>
  <c r="I27" i="116"/>
  <c r="F30" i="115"/>
  <c r="L30" i="115"/>
  <c r="I28" i="116"/>
  <c r="F34" i="115"/>
  <c r="L34" i="115"/>
  <c r="I29" i="116"/>
  <c r="F35" i="115"/>
  <c r="L35" i="115"/>
  <c r="I30" i="116"/>
  <c r="F36" i="115"/>
  <c r="L36" i="115"/>
  <c r="I31" i="116"/>
  <c r="F37" i="115"/>
  <c r="L37" i="115"/>
  <c r="I32" i="116"/>
  <c r="F41" i="115"/>
  <c r="L41" i="115"/>
  <c r="I33" i="116"/>
  <c r="F42" i="115"/>
  <c r="L42" i="115"/>
  <c r="I34" i="116"/>
  <c r="F43" i="115"/>
  <c r="L43" i="115"/>
  <c r="I35" i="116"/>
  <c r="F44" i="115"/>
  <c r="L44" i="115"/>
  <c r="I36" i="116"/>
  <c r="F49" i="115"/>
  <c r="L49" i="115"/>
  <c r="I37" i="116"/>
  <c r="F50" i="115"/>
  <c r="L50" i="115"/>
  <c r="L55" i="115"/>
  <c r="I55" i="115"/>
  <c r="H55" i="115"/>
  <c r="G55" i="115"/>
  <c r="F55" i="115"/>
  <c r="E55" i="115"/>
  <c r="C55" i="115"/>
  <c r="O52" i="115"/>
  <c r="N52" i="115"/>
  <c r="M52" i="115"/>
  <c r="L52" i="115"/>
  <c r="K52" i="115"/>
  <c r="I52" i="115"/>
  <c r="H52" i="115"/>
  <c r="G52" i="115"/>
  <c r="F52" i="115"/>
  <c r="E52" i="115"/>
  <c r="C52" i="115"/>
  <c r="O46" i="115"/>
  <c r="N46" i="115"/>
  <c r="M46" i="115"/>
  <c r="L46" i="115"/>
  <c r="K46" i="115"/>
  <c r="I46" i="115"/>
  <c r="H46" i="115"/>
  <c r="G46" i="115"/>
  <c r="F46" i="115"/>
  <c r="E46" i="115"/>
  <c r="C46" i="115"/>
  <c r="O39" i="115"/>
  <c r="N39" i="115"/>
  <c r="M39" i="115"/>
  <c r="L39" i="115"/>
  <c r="K39" i="115"/>
  <c r="I39" i="115"/>
  <c r="H39" i="115"/>
  <c r="G39" i="115"/>
  <c r="F39" i="115"/>
  <c r="E39" i="115"/>
  <c r="C39" i="115"/>
  <c r="O32" i="115"/>
  <c r="N32" i="115"/>
  <c r="M32" i="115"/>
  <c r="L32" i="115"/>
  <c r="K32" i="115"/>
  <c r="I32" i="115"/>
  <c r="H32" i="115"/>
  <c r="G32" i="115"/>
  <c r="F32" i="115"/>
  <c r="E32" i="115"/>
  <c r="C32" i="115"/>
  <c r="O25" i="115"/>
  <c r="N25" i="115"/>
  <c r="M25" i="115"/>
  <c r="L25" i="115"/>
  <c r="K25" i="115"/>
  <c r="I25" i="115"/>
  <c r="H25" i="115"/>
  <c r="G25" i="115"/>
  <c r="F25" i="115"/>
  <c r="E25" i="115"/>
  <c r="C25" i="115"/>
  <c r="O18" i="115"/>
  <c r="N18" i="115"/>
  <c r="M18" i="115"/>
  <c r="L18" i="115"/>
  <c r="K18" i="115"/>
  <c r="I18" i="115"/>
  <c r="H18" i="115"/>
  <c r="G18" i="115"/>
  <c r="F18" i="115"/>
  <c r="E18" i="115"/>
  <c r="C18" i="115"/>
  <c r="G13" i="97"/>
  <c r="G15" i="97"/>
  <c r="G19" i="97"/>
  <c r="H15" i="97"/>
  <c r="H18" i="97"/>
  <c r="F15" i="97"/>
  <c r="F18" i="97"/>
  <c r="D16" i="12"/>
  <c r="G16" i="12"/>
  <c r="I16" i="12"/>
  <c r="H16" i="13"/>
  <c r="D19" i="16"/>
  <c r="L16" i="13"/>
  <c r="E19" i="16"/>
  <c r="F17" i="14"/>
  <c r="F19" i="16"/>
  <c r="K17" i="14"/>
  <c r="G19" i="16"/>
  <c r="G14" i="114"/>
  <c r="I14" i="114"/>
  <c r="H19" i="16"/>
  <c r="I19" i="16"/>
  <c r="C19" i="16"/>
  <c r="D17" i="12"/>
  <c r="G17" i="12"/>
  <c r="I17" i="12"/>
  <c r="H17" i="13"/>
  <c r="D20" i="16"/>
  <c r="L17" i="13"/>
  <c r="E20" i="16"/>
  <c r="F18" i="14"/>
  <c r="F20" i="16"/>
  <c r="K18" i="14"/>
  <c r="G20" i="16"/>
  <c r="G15" i="114"/>
  <c r="I15" i="114"/>
  <c r="H20" i="16"/>
  <c r="I20" i="16"/>
  <c r="C20" i="16"/>
  <c r="D18" i="12"/>
  <c r="G18" i="12"/>
  <c r="I18" i="12"/>
  <c r="H18" i="13"/>
  <c r="D21" i="16"/>
  <c r="L18" i="13"/>
  <c r="E21" i="16"/>
  <c r="F19" i="14"/>
  <c r="F21" i="16"/>
  <c r="K19" i="14"/>
  <c r="G21" i="16"/>
  <c r="I16" i="114"/>
  <c r="H21" i="16"/>
  <c r="I21" i="16"/>
  <c r="C21" i="16"/>
  <c r="D19" i="12"/>
  <c r="G19" i="12"/>
  <c r="I19" i="12"/>
  <c r="H19" i="13"/>
  <c r="D22" i="16"/>
  <c r="L19" i="13"/>
  <c r="E22" i="16"/>
  <c r="F20" i="14"/>
  <c r="F22" i="16"/>
  <c r="K20" i="14"/>
  <c r="G22" i="16"/>
  <c r="G17" i="114"/>
  <c r="I17" i="114"/>
  <c r="H22" i="16"/>
  <c r="I22" i="16"/>
  <c r="C22" i="16"/>
  <c r="D20" i="12"/>
  <c r="G20" i="12"/>
  <c r="I20" i="12"/>
  <c r="H20" i="13"/>
  <c r="D23" i="16"/>
  <c r="L20" i="13"/>
  <c r="E23" i="16"/>
  <c r="F21" i="14"/>
  <c r="F23" i="16"/>
  <c r="K21" i="14"/>
  <c r="G23" i="16"/>
  <c r="G18" i="114"/>
  <c r="I18" i="114"/>
  <c r="H23" i="16"/>
  <c r="I23" i="16"/>
  <c r="C23" i="16"/>
  <c r="D21" i="12"/>
  <c r="G21" i="12"/>
  <c r="I21" i="12"/>
  <c r="H21" i="13"/>
  <c r="D24" i="16"/>
  <c r="L21" i="13"/>
  <c r="E24" i="16"/>
  <c r="F22" i="14"/>
  <c r="F24" i="16"/>
  <c r="K22" i="14"/>
  <c r="G24" i="16"/>
  <c r="G19" i="114"/>
  <c r="I19" i="114"/>
  <c r="H24" i="16"/>
  <c r="I24" i="16"/>
  <c r="C24" i="16"/>
  <c r="D22" i="12"/>
  <c r="G22" i="12"/>
  <c r="I22" i="12"/>
  <c r="H22" i="13"/>
  <c r="D25" i="16"/>
  <c r="L22" i="13"/>
  <c r="E25" i="16"/>
  <c r="F23" i="14"/>
  <c r="F25" i="16"/>
  <c r="K23" i="14"/>
  <c r="G25" i="16"/>
  <c r="G20" i="114"/>
  <c r="I20" i="114"/>
  <c r="H25" i="16"/>
  <c r="I25" i="16"/>
  <c r="C25" i="16"/>
  <c r="C31" i="16"/>
  <c r="I31" i="16"/>
  <c r="I37" i="16"/>
  <c r="H31" i="16"/>
  <c r="H37" i="16"/>
  <c r="G31" i="16"/>
  <c r="G37" i="16"/>
  <c r="F31" i="16"/>
  <c r="F37" i="16"/>
  <c r="E31" i="16"/>
  <c r="E37" i="16"/>
  <c r="D31" i="16"/>
  <c r="D37" i="16"/>
  <c r="C28" i="16"/>
  <c r="I28" i="16"/>
  <c r="I34" i="16"/>
  <c r="H28" i="16"/>
  <c r="H34" i="16"/>
  <c r="G28" i="16"/>
  <c r="G34" i="16"/>
  <c r="F28" i="16"/>
  <c r="F34" i="16"/>
  <c r="E28" i="16"/>
  <c r="E34" i="16"/>
  <c r="D28" i="16"/>
  <c r="D34" i="16"/>
  <c r="J19" i="16"/>
  <c r="J20" i="16"/>
  <c r="J21" i="16"/>
  <c r="J22" i="16"/>
  <c r="J23" i="16"/>
  <c r="J24" i="16"/>
  <c r="J25" i="16"/>
  <c r="J31" i="16"/>
  <c r="J28" i="16"/>
  <c r="C22" i="114"/>
  <c r="E40" i="39"/>
  <c r="C18" i="39"/>
  <c r="E18" i="39"/>
  <c r="I18" i="39"/>
  <c r="C19" i="39"/>
  <c r="E19" i="39"/>
  <c r="G19" i="39"/>
  <c r="I19" i="39"/>
  <c r="C20" i="39"/>
  <c r="E20" i="39"/>
  <c r="G20" i="39"/>
  <c r="I20" i="39"/>
  <c r="C21" i="39"/>
  <c r="E21" i="39"/>
  <c r="G21" i="39"/>
  <c r="I21" i="39"/>
  <c r="C22" i="39"/>
  <c r="E22" i="39"/>
  <c r="G22" i="39"/>
  <c r="I22" i="39"/>
  <c r="C23" i="39"/>
  <c r="E23" i="39"/>
  <c r="G23" i="39"/>
  <c r="I23" i="39"/>
  <c r="C24" i="39"/>
  <c r="E24" i="39"/>
  <c r="G24" i="39"/>
  <c r="I24" i="39"/>
  <c r="I30" i="39"/>
  <c r="I27" i="39"/>
  <c r="G22" i="114"/>
  <c r="K25" i="14"/>
  <c r="F25" i="14"/>
  <c r="L24" i="13"/>
  <c r="H24" i="13"/>
  <c r="I24" i="12"/>
  <c r="H27" i="100"/>
  <c r="H25" i="100"/>
  <c r="G16" i="100"/>
  <c r="G17" i="100"/>
  <c r="G18" i="100"/>
  <c r="G19" i="100"/>
  <c r="G20" i="100"/>
  <c r="G21" i="100"/>
  <c r="G22" i="100"/>
  <c r="G27" i="100"/>
  <c r="G25" i="100"/>
  <c r="F27" i="100"/>
  <c r="E27" i="100"/>
  <c r="D27" i="100"/>
  <c r="C27" i="100"/>
  <c r="F25" i="100"/>
  <c r="E25" i="100"/>
  <c r="D25" i="100"/>
  <c r="C25" i="100"/>
  <c r="B27" i="100"/>
  <c r="B25" i="100"/>
  <c r="H24" i="23"/>
  <c r="E24" i="23"/>
  <c r="C24" i="23"/>
  <c r="G2" i="80"/>
  <c r="L2" i="82"/>
  <c r="E2" i="84" s="1"/>
  <c r="F2" i="98" s="1"/>
  <c r="D2" i="73" s="1"/>
  <c r="F2" i="90" s="1"/>
  <c r="G2" i="100" s="1"/>
  <c r="E2" i="75" s="1"/>
  <c r="G2" i="12" s="1"/>
  <c r="K2" i="13" s="1"/>
  <c r="J2" i="14" s="1"/>
  <c r="G3" i="39"/>
  <c r="K1" i="116"/>
  <c r="K15" i="116"/>
  <c r="J15" i="116"/>
  <c r="I15" i="116"/>
  <c r="H15" i="116"/>
  <c r="J14" i="116"/>
  <c r="I14" i="116"/>
  <c r="H14" i="116"/>
  <c r="I13" i="116"/>
  <c r="H13" i="116"/>
  <c r="H12" i="116"/>
  <c r="A21" i="12"/>
  <c r="A21" i="13"/>
  <c r="A22" i="14"/>
  <c r="F55" i="56"/>
  <c r="D55" i="56"/>
  <c r="G57" i="55"/>
  <c r="I57" i="55"/>
  <c r="G16" i="55"/>
  <c r="I16" i="55"/>
  <c r="G17" i="55"/>
  <c r="I17" i="55"/>
  <c r="G18" i="55"/>
  <c r="I18" i="55"/>
  <c r="G19" i="55"/>
  <c r="I19" i="55"/>
  <c r="G20" i="55"/>
  <c r="I20" i="55"/>
  <c r="G21" i="55"/>
  <c r="I21" i="55"/>
  <c r="G22" i="55"/>
  <c r="I22" i="55"/>
  <c r="G23" i="55"/>
  <c r="I23" i="55"/>
  <c r="G24" i="55"/>
  <c r="I24" i="55"/>
  <c r="G25" i="55"/>
  <c r="I25" i="55"/>
  <c r="G26" i="55"/>
  <c r="I26" i="55"/>
  <c r="G27" i="55"/>
  <c r="I27" i="55"/>
  <c r="G28" i="55"/>
  <c r="I28" i="55"/>
  <c r="G29" i="55"/>
  <c r="I29" i="55"/>
  <c r="G30" i="55"/>
  <c r="I30" i="55"/>
  <c r="G31" i="55"/>
  <c r="I31" i="55"/>
  <c r="G32" i="55"/>
  <c r="I32" i="55"/>
  <c r="G33" i="55"/>
  <c r="I33" i="55"/>
  <c r="G34" i="55"/>
  <c r="I34" i="55"/>
  <c r="G35" i="55"/>
  <c r="I35" i="55"/>
  <c r="G36" i="55"/>
  <c r="I36" i="55"/>
  <c r="G37" i="55"/>
  <c r="I37" i="55"/>
  <c r="G38" i="55"/>
  <c r="I38" i="55"/>
  <c r="G39" i="55"/>
  <c r="I39" i="55"/>
  <c r="G40" i="55"/>
  <c r="I40" i="55"/>
  <c r="G41" i="55"/>
  <c r="I41" i="55"/>
  <c r="G42" i="55"/>
  <c r="I42" i="55"/>
  <c r="G43" i="55"/>
  <c r="I43" i="55"/>
  <c r="G44" i="55"/>
  <c r="I44" i="55"/>
  <c r="G45" i="55"/>
  <c r="I45" i="55"/>
  <c r="G46" i="55"/>
  <c r="I46" i="55"/>
  <c r="G47" i="55"/>
  <c r="I47" i="55"/>
  <c r="G48" i="55"/>
  <c r="I48" i="55"/>
  <c r="G49" i="55"/>
  <c r="I49" i="55"/>
  <c r="G50" i="55"/>
  <c r="I50" i="55"/>
  <c r="G51" i="55"/>
  <c r="I51" i="55"/>
  <c r="G52" i="55"/>
  <c r="I52" i="55"/>
  <c r="G53" i="55"/>
  <c r="I53" i="55"/>
  <c r="G54" i="55"/>
  <c r="I54" i="55"/>
  <c r="G55" i="55"/>
  <c r="I55" i="55"/>
  <c r="G56" i="55"/>
  <c r="I56" i="55"/>
  <c r="I60" i="55"/>
  <c r="A5" i="13"/>
  <c r="A5" i="14"/>
  <c r="A5" i="114"/>
  <c r="L1" i="82"/>
  <c r="E1" i="84" s="1"/>
  <c r="F1" i="90"/>
  <c r="K1" i="13"/>
  <c r="J1" i="14"/>
  <c r="G1" i="114"/>
  <c r="E22" i="114"/>
  <c r="I22" i="114"/>
  <c r="A22" i="114"/>
  <c r="A22" i="12"/>
  <c r="A22" i="13"/>
  <c r="A23" i="14"/>
  <c r="A20" i="114"/>
  <c r="A19" i="114"/>
  <c r="A20" i="12"/>
  <c r="A20" i="13"/>
  <c r="A21" i="14"/>
  <c r="A18" i="114"/>
  <c r="A19" i="13"/>
  <c r="A20" i="14"/>
  <c r="A17" i="114"/>
  <c r="A18" i="12"/>
  <c r="A18" i="13"/>
  <c r="A19" i="14"/>
  <c r="A16" i="114"/>
  <c r="A17" i="12"/>
  <c r="A17" i="13"/>
  <c r="A18" i="14"/>
  <c r="A15" i="114"/>
  <c r="A16" i="12"/>
  <c r="A16" i="13"/>
  <c r="A17" i="14"/>
  <c r="A14" i="114"/>
  <c r="A14" i="13"/>
  <c r="A15" i="14"/>
  <c r="A12" i="114"/>
  <c r="A10" i="13"/>
  <c r="A11" i="14"/>
  <c r="A9" i="114"/>
  <c r="E33" i="90"/>
  <c r="D33" i="90"/>
  <c r="C33" i="90"/>
  <c r="F32" i="90"/>
  <c r="E32" i="90"/>
  <c r="D32" i="90"/>
  <c r="C32" i="90"/>
  <c r="B32" i="73"/>
  <c r="C31" i="73"/>
  <c r="B31" i="73"/>
  <c r="C32" i="73"/>
  <c r="D31" i="73"/>
  <c r="C22" i="73"/>
  <c r="C19" i="73"/>
  <c r="B20" i="73"/>
  <c r="B19" i="73"/>
  <c r="C15" i="73"/>
  <c r="B15" i="73"/>
  <c r="B40" i="90"/>
  <c r="C28" i="73"/>
  <c r="B28" i="73"/>
  <c r="D27" i="73"/>
  <c r="C27" i="73"/>
  <c r="B27" i="73"/>
  <c r="E29" i="90"/>
  <c r="D29" i="90"/>
  <c r="C29" i="90"/>
  <c r="F28" i="90"/>
  <c r="E28" i="90"/>
  <c r="D28" i="90"/>
  <c r="C28" i="90"/>
  <c r="D25" i="90"/>
  <c r="C25" i="90"/>
  <c r="E25" i="90"/>
  <c r="F24" i="90"/>
  <c r="E24" i="90"/>
  <c r="D24" i="90"/>
  <c r="C24" i="90"/>
  <c r="E21" i="90"/>
  <c r="D21" i="90"/>
  <c r="C21" i="90"/>
  <c r="F20" i="90"/>
  <c r="E20" i="90"/>
  <c r="D20" i="90"/>
  <c r="C20" i="90"/>
  <c r="E17" i="90"/>
  <c r="D17" i="90"/>
  <c r="C17" i="90"/>
  <c r="F16" i="90"/>
  <c r="E16" i="90"/>
  <c r="D16" i="90"/>
  <c r="C16" i="90"/>
  <c r="B18" i="97"/>
  <c r="A19" i="100"/>
  <c r="A21" i="39"/>
  <c r="A21" i="19"/>
  <c r="A21" i="20"/>
  <c r="A18" i="23"/>
  <c r="A22" i="16"/>
  <c r="C24" i="73"/>
  <c r="B24" i="73"/>
  <c r="D23" i="73"/>
  <c r="C23" i="73"/>
  <c r="B23" i="73"/>
  <c r="C20" i="73"/>
  <c r="D19" i="73"/>
  <c r="C16" i="73"/>
  <c r="B16" i="73"/>
  <c r="D15" i="73"/>
  <c r="A22" i="100"/>
  <c r="A21" i="100"/>
  <c r="A20" i="100"/>
  <c r="A18" i="100"/>
  <c r="A17" i="100"/>
  <c r="A20" i="39"/>
  <c r="A20" i="19"/>
  <c r="A20" i="20"/>
  <c r="A17" i="23"/>
  <c r="A21" i="16"/>
  <c r="A24" i="16"/>
  <c r="A23" i="39"/>
  <c r="A23" i="19"/>
  <c r="A23" i="20"/>
  <c r="A20" i="23"/>
  <c r="A20" i="16"/>
  <c r="A19" i="39"/>
  <c r="A19" i="19"/>
  <c r="A19" i="20"/>
  <c r="A16" i="23"/>
  <c r="A25" i="16"/>
  <c r="A24" i="39"/>
  <c r="A24" i="19"/>
  <c r="A24" i="20"/>
  <c r="A21" i="23"/>
  <c r="A22" i="39"/>
  <c r="A22" i="19"/>
  <c r="A22" i="20"/>
  <c r="A19" i="23"/>
  <c r="A23" i="16"/>
  <c r="A16" i="100"/>
  <c r="A14" i="100"/>
  <c r="D53" i="56"/>
  <c r="F53" i="56"/>
  <c r="D15" i="25"/>
  <c r="U12" i="20"/>
  <c r="A30" i="20"/>
  <c r="A27" i="20"/>
  <c r="F15" i="25"/>
  <c r="E15" i="25"/>
  <c r="F10" i="75"/>
  <c r="F11" i="75"/>
  <c r="A16" i="55"/>
  <c r="A17" i="55"/>
  <c r="A18" i="55"/>
  <c r="A19" i="55"/>
  <c r="A20" i="55"/>
  <c r="A21" i="55"/>
  <c r="A22" i="55"/>
  <c r="A23" i="55"/>
  <c r="A24" i="55"/>
  <c r="A25" i="55"/>
  <c r="A26" i="55"/>
  <c r="A27" i="55"/>
  <c r="A28" i="55"/>
  <c r="A29" i="55"/>
  <c r="A30" i="55"/>
  <c r="A31" i="55"/>
  <c r="A32" i="55"/>
  <c r="A33" i="55"/>
  <c r="A34" i="55"/>
  <c r="A39" i="55"/>
  <c r="A40" i="55"/>
  <c r="A41" i="55"/>
  <c r="A42" i="55"/>
  <c r="A5" i="16"/>
  <c r="A5" i="39"/>
  <c r="A5" i="19"/>
  <c r="A5" i="20"/>
  <c r="A12" i="16"/>
  <c r="A12" i="39"/>
  <c r="A12" i="19"/>
  <c r="A10" i="23"/>
  <c r="A16" i="16"/>
  <c r="A16" i="39"/>
  <c r="A16" i="19"/>
  <c r="A16" i="20"/>
  <c r="A33" i="14"/>
  <c r="A33" i="20"/>
  <c r="T12" i="20"/>
  <c r="A13" i="23"/>
  <c r="A19" i="16"/>
  <c r="B15" i="25"/>
  <c r="A18" i="39"/>
  <c r="A18" i="19"/>
  <c r="A18" i="20"/>
  <c r="A15" i="23"/>
  <c r="I1" i="16"/>
  <c r="T1" i="20"/>
  <c r="F1" i="25"/>
  <c r="G2" i="114" l="1"/>
  <c r="I2" i="16"/>
  <c r="H2" i="55" s="1"/>
  <c r="G2" i="39" s="1"/>
  <c r="V2" i="19" s="1"/>
  <c r="T2" i="20" s="1"/>
  <c r="F2" i="56" s="1"/>
  <c r="G2" i="23" s="1"/>
  <c r="F2" i="25" s="1"/>
  <c r="N2" i="115" s="1"/>
  <c r="K2" i="116" s="1"/>
</calcChain>
</file>

<file path=xl/sharedStrings.xml><?xml version="1.0" encoding="utf-8"?>
<sst xmlns="http://schemas.openxmlformats.org/spreadsheetml/2006/main" count="563" uniqueCount="331">
  <si>
    <t>YEAR</t>
  </si>
  <si>
    <t>1992</t>
  </si>
  <si>
    <t>1993</t>
  </si>
  <si>
    <t>1994</t>
  </si>
  <si>
    <t>1995</t>
  </si>
  <si>
    <t>1996</t>
  </si>
  <si>
    <t>1997</t>
  </si>
  <si>
    <t>GROWTH</t>
  </si>
  <si>
    <t>RATE</t>
  </si>
  <si>
    <t>S&amp;P</t>
  </si>
  <si>
    <t>Year</t>
  </si>
  <si>
    <t>CAPITAL STRUCTURE RATIOS</t>
  </si>
  <si>
    <t>COMMON</t>
  </si>
  <si>
    <t>STOCK</t>
  </si>
  <si>
    <t>LONG-TERM</t>
  </si>
  <si>
    <t>SHORT-TERM</t>
  </si>
  <si>
    <t>COMPANY</t>
  </si>
  <si>
    <t>A-</t>
  </si>
  <si>
    <t>VALUE LINE</t>
  </si>
  <si>
    <t>SAFETY</t>
  </si>
  <si>
    <t>DIVIDEND YIELD</t>
  </si>
  <si>
    <t>AVERAGE</t>
  </si>
  <si>
    <t>DPS</t>
  </si>
  <si>
    <t>HIGH</t>
  </si>
  <si>
    <t>LOW</t>
  </si>
  <si>
    <t>YIELD</t>
  </si>
  <si>
    <t>RETENTION GROWTH RATES</t>
  </si>
  <si>
    <t>Source:  Value Line Investment Survey.</t>
  </si>
  <si>
    <t>Average</t>
  </si>
  <si>
    <t>PER SHARE GROWTH RATES</t>
  </si>
  <si>
    <t>5-Year Historic Growth Rates</t>
  </si>
  <si>
    <t>EPS</t>
  </si>
  <si>
    <t>BVPS</t>
  </si>
  <si>
    <t>DCF COST RATES</t>
  </si>
  <si>
    <t>Sources:  Prior pages of this schedule.</t>
  </si>
  <si>
    <t>ADJUSTED</t>
  </si>
  <si>
    <t>HISTORIC</t>
  </si>
  <si>
    <t>RETENTION</t>
  </si>
  <si>
    <t>PROSPECTIVE</t>
  </si>
  <si>
    <t>PER SHARE</t>
  </si>
  <si>
    <t>DCF</t>
  </si>
  <si>
    <t>RATES</t>
  </si>
  <si>
    <t>CAPM COST RATES</t>
  </si>
  <si>
    <t>Sources:  Value Line Investment Survey, Standard &amp; Poor's Analysts' Handbook, Federal Reserve.</t>
  </si>
  <si>
    <t>RISK-FREE</t>
  </si>
  <si>
    <t>BETA</t>
  </si>
  <si>
    <t>CAPM</t>
  </si>
  <si>
    <t>RATES OF RETURN ON AVERAGE COMMON EQUITY</t>
  </si>
  <si>
    <t>MARKET TO BOOK RATIOS</t>
  </si>
  <si>
    <t>ROE</t>
  </si>
  <si>
    <t>STANDARD &amp; POOR'S 500 COMPOSITE</t>
  </si>
  <si>
    <t>RETURNS AND MARKET-TO-BOOK RATIOS</t>
  </si>
  <si>
    <t>Averages:</t>
  </si>
  <si>
    <t xml:space="preserve">  RETURN ON</t>
  </si>
  <si>
    <t>AVERAGE EQUITY</t>
  </si>
  <si>
    <t>MARKET-TO</t>
  </si>
  <si>
    <t>BOOK RATIO</t>
  </si>
  <si>
    <t>FINANCIAL</t>
  </si>
  <si>
    <t>STRENGTH</t>
  </si>
  <si>
    <t>B++</t>
  </si>
  <si>
    <t>A</t>
  </si>
  <si>
    <t>RISK INDICATORS</t>
  </si>
  <si>
    <t>GROUP</t>
  </si>
  <si>
    <t>S &amp; P's 500</t>
  </si>
  <si>
    <t>Composite</t>
  </si>
  <si>
    <t>Sources:  Value Line Investment Survey, Standard &amp; Poor's Stock Guide.</t>
  </si>
  <si>
    <t>Definitions:</t>
  </si>
  <si>
    <t>Safety rankings are in a range of 1 to 5, with 1 representing the highest safety or lowest risk.</t>
  </si>
  <si>
    <t>Beta reflects the variability of a particular stock, relative to the market as a whole.  A stock with</t>
  </si>
  <si>
    <t>a beta of 1.0 moves in concert with the market, a stock with a beta below 1.0 is less variable</t>
  </si>
  <si>
    <t>than the market, and a stock with a beta above 1.0 is more variable than the market.</t>
  </si>
  <si>
    <t>Financial strengths range from C to A++, with the latter representing the highest level.</t>
  </si>
  <si>
    <t>Common stock rankings range from D to A+, with the later representing the highest level.</t>
  </si>
  <si>
    <t>FIN STR</t>
  </si>
  <si>
    <t>Source:  Calculations made from data contained in Value Line Investment Survey.</t>
  </si>
  <si>
    <t>Median</t>
  </si>
  <si>
    <t>RISK</t>
  </si>
  <si>
    <t>PREMIUM</t>
  </si>
  <si>
    <t>Mean</t>
  </si>
  <si>
    <t>Source:  Yahoo! Finance.</t>
  </si>
  <si>
    <t>20-YEAR U.S. TREASURY BOND YIELDS</t>
  </si>
  <si>
    <t>RISK PREMIUMS</t>
  </si>
  <si>
    <t>20-YEAR</t>
  </si>
  <si>
    <t>T-BOND</t>
  </si>
  <si>
    <t>Rate</t>
  </si>
  <si>
    <t>Composite - Mean</t>
  </si>
  <si>
    <t>Composite - Median</t>
  </si>
  <si>
    <t>Moody's</t>
  </si>
  <si>
    <t>Common</t>
  </si>
  <si>
    <t>Value</t>
  </si>
  <si>
    <t>Bond</t>
  </si>
  <si>
    <t>Equity</t>
  </si>
  <si>
    <t>Line</t>
  </si>
  <si>
    <t>Rating</t>
  </si>
  <si>
    <t>Ratio</t>
  </si>
  <si>
    <t>Safety</t>
  </si>
  <si>
    <t>Page 1 of 2</t>
  </si>
  <si>
    <t>Page 2 of 2</t>
  </si>
  <si>
    <t>Month</t>
  </si>
  <si>
    <t>20-year Treasury Bonds</t>
  </si>
  <si>
    <t>Market</t>
  </si>
  <si>
    <t>Capitalization</t>
  </si>
  <si>
    <t>PROXY COMPANIES</t>
  </si>
  <si>
    <t>Qtr</t>
  </si>
  <si>
    <t>A3</t>
  </si>
  <si>
    <t>BASIS FOR SELECTION</t>
  </si>
  <si>
    <t>2002-2008</t>
  </si>
  <si>
    <t>Note:  negative values not used in calculations.</t>
  </si>
  <si>
    <t>ECONOMIC INDICATORS</t>
  </si>
  <si>
    <t>Real</t>
  </si>
  <si>
    <t>Industrial</t>
  </si>
  <si>
    <t>Unemploy-</t>
  </si>
  <si>
    <t>GDP*</t>
  </si>
  <si>
    <t>Production</t>
  </si>
  <si>
    <t>ment</t>
  </si>
  <si>
    <t>Consumer</t>
  </si>
  <si>
    <t>Growth</t>
  </si>
  <si>
    <t>Price Index</t>
  </si>
  <si>
    <t>1975 - 1982 Cycle</t>
  </si>
  <si>
    <t>1975</t>
  </si>
  <si>
    <t>1976</t>
  </si>
  <si>
    <t>1977</t>
  </si>
  <si>
    <t>1978</t>
  </si>
  <si>
    <t>1979</t>
  </si>
  <si>
    <t>1980</t>
  </si>
  <si>
    <t>1981</t>
  </si>
  <si>
    <t>1982</t>
  </si>
  <si>
    <t>1983 - 1991 Cycle</t>
  </si>
  <si>
    <t>1983</t>
  </si>
  <si>
    <t>1984</t>
  </si>
  <si>
    <t>1985</t>
  </si>
  <si>
    <t>1986</t>
  </si>
  <si>
    <t>1987</t>
  </si>
  <si>
    <t>1988</t>
  </si>
  <si>
    <t>1989</t>
  </si>
  <si>
    <t>1990</t>
  </si>
  <si>
    <t>1991</t>
  </si>
  <si>
    <t>1992 - 2001 Cycle</t>
  </si>
  <si>
    <t xml:space="preserve"> </t>
  </si>
  <si>
    <t>2002 - 2009 Cycle</t>
  </si>
  <si>
    <t>Current Cycle</t>
  </si>
  <si>
    <t>*GDP=Gross Domestic Product</t>
  </si>
  <si>
    <t>Source:  Council of Economic Advisors, Economic Indicators, various issues.</t>
  </si>
  <si>
    <t>INTEREST RATES</t>
  </si>
  <si>
    <t>US Treasury</t>
  </si>
  <si>
    <t>Utility</t>
  </si>
  <si>
    <t>Prime</t>
  </si>
  <si>
    <t xml:space="preserve"> T Bills</t>
  </si>
  <si>
    <t xml:space="preserve"> T Bonds</t>
  </si>
  <si>
    <t>Bonds</t>
  </si>
  <si>
    <t>3 Month</t>
  </si>
  <si>
    <t>10 Year</t>
  </si>
  <si>
    <t xml:space="preserve">   Aaa</t>
  </si>
  <si>
    <t xml:space="preserve">    Aa</t>
  </si>
  <si>
    <t xml:space="preserve">    A</t>
  </si>
  <si>
    <t xml:space="preserve">   Baa</t>
  </si>
  <si>
    <t>[1]</t>
  </si>
  <si>
    <t>[1] Note:  Moody's has not published Aaa utility bond yields since 2001.</t>
  </si>
  <si>
    <t>STOCK PRICE INDICATORS</t>
  </si>
  <si>
    <t>NASDAQ</t>
  </si>
  <si>
    <t>Composite [1]</t>
  </si>
  <si>
    <t>DJIA</t>
  </si>
  <si>
    <t>E/P</t>
  </si>
  <si>
    <t>[1] Note:  this source did not publish the S&amp;P Composite prior to 1988 and the NASDAQ</t>
  </si>
  <si>
    <t>Composite prior to 1991.</t>
  </si>
  <si>
    <t>A+</t>
  </si>
  <si>
    <t>TOTAL COST OF CAPITAL</t>
  </si>
  <si>
    <t>Item</t>
  </si>
  <si>
    <t>Cost</t>
  </si>
  <si>
    <t>Weighted Cost</t>
  </si>
  <si>
    <t>Long-Term Debt</t>
  </si>
  <si>
    <t>Common Equity</t>
  </si>
  <si>
    <t>Total</t>
  </si>
  <si>
    <t>HISTORY OF CREDIT RATINGS</t>
  </si>
  <si>
    <t>A2</t>
  </si>
  <si>
    <t xml:space="preserve">DEBT </t>
  </si>
  <si>
    <t xml:space="preserve">  DEBT </t>
  </si>
  <si>
    <t>($000)</t>
  </si>
  <si>
    <t>Percent  1/</t>
  </si>
  <si>
    <t>Proxy Group</t>
  </si>
  <si>
    <t>Note:  Percentages exclude short-term debt.</t>
  </si>
  <si>
    <t>Value Line</t>
  </si>
  <si>
    <t>Baa1</t>
  </si>
  <si>
    <t>Baa2</t>
  </si>
  <si>
    <t>BBB+</t>
  </si>
  <si>
    <t>BBB</t>
  </si>
  <si>
    <t>Source:  Standard &amp; Poor's, Duff &amp; Phelps Handbook.</t>
  </si>
  <si>
    <t>Source:  Standard &amp; Poor's.</t>
  </si>
  <si>
    <t>Atmos Energy Corp.</t>
  </si>
  <si>
    <t>New Jersey Resources Corp.</t>
  </si>
  <si>
    <t>South Jersey Industries, Inc.</t>
  </si>
  <si>
    <t>Southwest Gas Holdings, Inc.</t>
  </si>
  <si>
    <t>Spire Inc.</t>
  </si>
  <si>
    <t>Sources:  Value Line, Standard &amp; Poor's, Moody's.</t>
  </si>
  <si>
    <t>Page 1 of 3</t>
  </si>
  <si>
    <t>Page 2 of 3</t>
  </si>
  <si>
    <t>Page 3 of 3</t>
  </si>
  <si>
    <t>PREFERRED</t>
  </si>
  <si>
    <t>Q1</t>
  </si>
  <si>
    <t>Jan</t>
  </si>
  <si>
    <t>Feb</t>
  </si>
  <si>
    <t>Mar</t>
  </si>
  <si>
    <t>Apr</t>
  </si>
  <si>
    <t>May</t>
  </si>
  <si>
    <t>One Gas Inc.</t>
  </si>
  <si>
    <t xml:space="preserve">BBB </t>
  </si>
  <si>
    <t>Company</t>
  </si>
  <si>
    <t>nmf 1/</t>
  </si>
  <si>
    <t>growth rate for Northwest Natural Gas.  These largely reflect the reported -$1.94 EPS for the Company in 2017, which in turn was</t>
  </si>
  <si>
    <t>largely the result of a -$3.14 EPS for the last quarter of 2017 as a result of "a $192.5 million asset impairment on its Gill Ranch gas</t>
  </si>
  <si>
    <t>storage facility, as a result of a strategic review…." (per Value Line, dated March 2, 2018).</t>
  </si>
  <si>
    <t>Sources:  Council of Economic Advisors, Economic Indicators; Mergent Bond Record.</t>
  </si>
  <si>
    <t>nmf</t>
  </si>
  <si>
    <t>Northwest Natural Holding Co.</t>
  </si>
  <si>
    <t>2009-2018</t>
  </si>
  <si>
    <t>2/</t>
  </si>
  <si>
    <t>CASCADE NATURAL GAS CORPORATION</t>
  </si>
  <si>
    <t>Cascade Natural Gas</t>
  </si>
  <si>
    <t>MDU Resources</t>
  </si>
  <si>
    <t>Fitch</t>
  </si>
  <si>
    <t>CASCADE NATURAL GAS</t>
  </si>
  <si>
    <t>EQUITY  1/</t>
  </si>
  <si>
    <t>1/  Less Investment in Subsidiary.</t>
  </si>
  <si>
    <t>EQUITY 1/</t>
  </si>
  <si>
    <t>1/  Less Investments in Subsidiary.</t>
  </si>
  <si>
    <t>CASCADE NATURAL GAS COMPANY</t>
  </si>
  <si>
    <t>COMMON EQUITY RATIOS (EXCLUDING SHORT-TERM DEBT)</t>
  </si>
  <si>
    <t>Note:  Percentages may not total 100.0% due to rounding.</t>
  </si>
  <si>
    <t>2023-25</t>
  </si>
  <si>
    <t>1/  Not meaningful EPS growth rates.  Value Line reports a -17.0% EPS growth rate of the past five years and 24.5% projected EPS</t>
  </si>
  <si>
    <t>2015-2019</t>
  </si>
  <si>
    <t>2023-2025</t>
  </si>
  <si>
    <t>2015 - 2019</t>
  </si>
  <si>
    <t>DEBT 2/</t>
  </si>
  <si>
    <t>Source:  WUTC Staff Data Request No. 61.</t>
  </si>
  <si>
    <t>MDU RESOURCES</t>
  </si>
  <si>
    <t>Source:  Response to WUTC Staff Data Request No. 63.</t>
  </si>
  <si>
    <t>First Call</t>
  </si>
  <si>
    <t>Zacks</t>
  </si>
  <si>
    <t>FORECAST</t>
  </si>
  <si>
    <t>Q2</t>
  </si>
  <si>
    <t>June</t>
  </si>
  <si>
    <t>July</t>
  </si>
  <si>
    <t>Aug</t>
  </si>
  <si>
    <t>Sep</t>
  </si>
  <si>
    <t>Q3</t>
  </si>
  <si>
    <t>1/ Hypothetical capital structure, as recommended by Mr. Parcell.</t>
  </si>
  <si>
    <t>Exh. DCP-3</t>
  </si>
  <si>
    <t>Exh. DCP-4</t>
  </si>
  <si>
    <t>Exh. DCP-5</t>
  </si>
  <si>
    <t>Exh. DCP-6</t>
  </si>
  <si>
    <t>Exh. DCP-7</t>
  </si>
  <si>
    <t>Exh. DCP-8</t>
  </si>
  <si>
    <t>Exh. DCP-9</t>
  </si>
  <si>
    <t>Est'd '17-'19 to '23-'25 Growth Rates</t>
  </si>
  <si>
    <t>EPS GROWTH FORECASTS</t>
  </si>
  <si>
    <t>Exh. DCP-10</t>
  </si>
  <si>
    <t>Exh. DCP-11</t>
  </si>
  <si>
    <t>Aug 20</t>
  </si>
  <si>
    <t>Sep 20</t>
  </si>
  <si>
    <t>Exh. DCP-12</t>
  </si>
  <si>
    <t>Exh. DCP-13</t>
  </si>
  <si>
    <t>2009-2019</t>
  </si>
  <si>
    <t>Exh. DCP-14</t>
  </si>
  <si>
    <t>Exh. DCP-15</t>
  </si>
  <si>
    <t>July - September 2020</t>
  </si>
  <si>
    <t>Jul 20</t>
  </si>
  <si>
    <t>Avg. Auth.</t>
  </si>
  <si>
    <t>Period</t>
  </si>
  <si>
    <t>ROE 1/</t>
  </si>
  <si>
    <t>0 Qtr</t>
  </si>
  <si>
    <t>1 Qtr</t>
  </si>
  <si>
    <t>2 Qtr</t>
  </si>
  <si>
    <t>3 Qtr</t>
  </si>
  <si>
    <t>4 Qtr</t>
  </si>
  <si>
    <t>2014 1Q</t>
  </si>
  <si>
    <t>2014 2Q</t>
  </si>
  <si>
    <t>2014 3Q</t>
  </si>
  <si>
    <t>2014 4Q</t>
  </si>
  <si>
    <t>2015 1Q</t>
  </si>
  <si>
    <t>2015 2Q</t>
  </si>
  <si>
    <t>2015 3Q</t>
  </si>
  <si>
    <t>2015 4Q</t>
  </si>
  <si>
    <t>2015 Avg</t>
  </si>
  <si>
    <t>2016 1Q</t>
  </si>
  <si>
    <t>2016 2Q</t>
  </si>
  <si>
    <t>2016 3Q</t>
  </si>
  <si>
    <t>2016 4Q</t>
  </si>
  <si>
    <t>2016 Avg</t>
  </si>
  <si>
    <t>2017 1Q</t>
  </si>
  <si>
    <t>2017 2Q</t>
  </si>
  <si>
    <t>2017 3Q</t>
  </si>
  <si>
    <t>2017 4Q</t>
  </si>
  <si>
    <t>2017 Avg</t>
  </si>
  <si>
    <t>2018 1Q</t>
  </si>
  <si>
    <t>2018 2Q</t>
  </si>
  <si>
    <t>2018 3Q</t>
  </si>
  <si>
    <t>2018 4Q</t>
  </si>
  <si>
    <t>2018 Avg</t>
  </si>
  <si>
    <t>2019 1Q</t>
  </si>
  <si>
    <t>2019 2Q</t>
  </si>
  <si>
    <t>2019 Avg</t>
  </si>
  <si>
    <t>Quarterly Averages with Lags of:</t>
  </si>
  <si>
    <t>Month 1</t>
  </si>
  <si>
    <t>Month 2</t>
  </si>
  <si>
    <t>Month 3</t>
  </si>
  <si>
    <t>Source:  Mergent Bond Record.</t>
  </si>
  <si>
    <t>2019 3Q</t>
  </si>
  <si>
    <t>2019 4Q</t>
  </si>
  <si>
    <t>2020 1Q</t>
  </si>
  <si>
    <t>2020 2Q</t>
  </si>
  <si>
    <t>2020 Avg</t>
  </si>
  <si>
    <t>2015-2020</t>
  </si>
  <si>
    <t>1/ Quarterly authorized ROEs as contained in Ms. Bulkley's testimony, Exhibit No.___(AEB-2), Schedule 5, page 2.</t>
  </si>
  <si>
    <t>Quarterly Average BBB-rated utillty bond yields with lag of:</t>
  </si>
  <si>
    <t>Risk Premium over BBB-rated utility bond yields with lag of:</t>
  </si>
  <si>
    <t>AVERAGE MONTHLY YIELDS ON BBB-RATED PUBLIC UTILITY BONDS</t>
  </si>
  <si>
    <t>A1</t>
  </si>
  <si>
    <t>ISSUER RATINGS</t>
  </si>
  <si>
    <t>Docket UG-200568</t>
  </si>
  <si>
    <t>Page 1 of 1</t>
  </si>
  <si>
    <t>2002 - 2019</t>
  </si>
  <si>
    <t>2/  Line of credit  included in long-term debe amounts.</t>
  </si>
  <si>
    <t>2/  Cost rate of long-term debt, as contained in company filing.</t>
  </si>
  <si>
    <t>Page 1 of 5</t>
  </si>
  <si>
    <t>Page 2 of 5</t>
  </si>
  <si>
    <t>Page 3 of 5</t>
  </si>
  <si>
    <t>Page 4 of 5</t>
  </si>
  <si>
    <t>Page 5 of 5</t>
  </si>
  <si>
    <t>RISK PREMIUM OF AUTHORIZED RETURNS ON EQUITY OF NATURAL GAS UITILITIES OVER YIELDS OF A-RATED PUBLIC UTILITY BONDS</t>
  </si>
  <si>
    <t>Oct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</si>
</sst>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5" formatCode="&quot;$&quot;#,##0_);\(&quot;$&quot;#,##0\)"/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0.0"/>
    <numFmt numFmtId="166" formatCode="[$$-409]#,##0"/>
    <numFmt numFmtId="167" formatCode="[$$-409]#,##0.00"/>
    <numFmt numFmtId="168" formatCode="&quot;$&quot;#,##0.00"/>
    <numFmt numFmtId="169" formatCode="&quot;$&quot;#,##0"/>
    <numFmt numFmtId="170" formatCode="&quot;$&quot;#,##0.000"/>
    <numFmt numFmtId="171" formatCode="0.000000"/>
    <numFmt numFmtId="172" formatCode="_([$€-2]* #,##0.00_);_([$€-2]* \(#,##0.00\);_([$€-2]* &quot;-&quot;??_)"/>
    <numFmt numFmtId="173" formatCode="0.0000"/>
    <numFmt numFmtId="174" formatCode="0.000%"/>
  </numFmts>
  <fonts count="72">
    <font>
      <sz val="12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8"/>
      <name val="Arial"/>
      <family val="2"/>
    </font>
    <font>
      <b/>
      <sz val="16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2"/>
      <name val="Tms Rmn"/>
    </font>
    <font>
      <b/>
      <sz val="18"/>
      <name val="Arial"/>
      <family val="2"/>
    </font>
    <font>
      <b/>
      <sz val="12"/>
      <name val="Tms Rmn"/>
    </font>
    <font>
      <sz val="10"/>
      <color indexed="8"/>
      <name val="Arial"/>
      <family val="2"/>
    </font>
    <font>
      <b/>
      <i/>
      <sz val="10"/>
      <color indexed="8"/>
      <name val="Arial"/>
      <family val="2"/>
    </font>
    <font>
      <b/>
      <sz val="10"/>
      <color indexed="9"/>
      <name val="Arial"/>
      <family val="2"/>
    </font>
    <font>
      <b/>
      <sz val="11"/>
      <color indexed="21"/>
      <name val="Arial"/>
      <family val="2"/>
    </font>
    <font>
      <b/>
      <sz val="22"/>
      <color indexed="21"/>
      <name val="Times New Roman"/>
      <family val="1"/>
    </font>
    <font>
      <sz val="12"/>
      <color indexed="13"/>
      <name val="Tms Rmn"/>
    </font>
    <font>
      <sz val="12"/>
      <name val="SWISS"/>
    </font>
    <font>
      <b/>
      <sz val="12"/>
      <name val="SWISS"/>
    </font>
    <font>
      <b/>
      <sz val="10"/>
      <name val="Arial"/>
      <family val="2"/>
    </font>
    <font>
      <sz val="10"/>
      <color indexed="9"/>
      <name val="Arial"/>
      <family val="2"/>
    </font>
    <font>
      <sz val="10"/>
      <color indexed="20"/>
      <name val="Arial"/>
      <family val="2"/>
    </font>
    <font>
      <sz val="9"/>
      <color indexed="8"/>
      <name val="Calibri"/>
      <family val="2"/>
    </font>
    <font>
      <b/>
      <sz val="10"/>
      <color indexed="52"/>
      <name val="Arial"/>
      <family val="2"/>
    </font>
    <font>
      <sz val="11"/>
      <color indexed="8"/>
      <name val="Calibri"/>
      <family val="2"/>
    </font>
    <font>
      <sz val="10"/>
      <name val="MS Serif"/>
      <family val="1"/>
    </font>
    <font>
      <i/>
      <sz val="10"/>
      <color indexed="23"/>
      <name val="Arial"/>
      <family val="2"/>
    </font>
    <font>
      <sz val="18"/>
      <name val="Arial"/>
      <family val="2"/>
    </font>
    <font>
      <i/>
      <sz val="12"/>
      <name val="Arial"/>
      <family val="2"/>
    </font>
    <font>
      <sz val="12"/>
      <name val="Times New Roman"/>
      <family val="1"/>
    </font>
    <font>
      <sz val="18"/>
      <name val="Times New Roman"/>
      <family val="1"/>
    </font>
    <font>
      <sz val="8"/>
      <name val="Times New Roman"/>
      <family val="1"/>
    </font>
    <font>
      <i/>
      <sz val="12"/>
      <name val="Times New Roman"/>
      <family val="1"/>
    </font>
    <font>
      <sz val="10"/>
      <color indexed="17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sz val="10"/>
      <color indexed="62"/>
      <name val="Arial"/>
      <family val="2"/>
    </font>
    <font>
      <sz val="10"/>
      <color indexed="52"/>
      <name val="Arial"/>
      <family val="2"/>
    </font>
    <font>
      <sz val="10"/>
      <color indexed="60"/>
      <name val="Arial"/>
      <family val="2"/>
    </font>
    <font>
      <sz val="12"/>
      <name val="Verdana"/>
      <family val="2"/>
    </font>
    <font>
      <sz val="11"/>
      <color indexed="8"/>
      <name val="Arial"/>
      <family val="2"/>
    </font>
    <font>
      <sz val="8"/>
      <name val="Helv"/>
    </font>
    <font>
      <sz val="11"/>
      <color theme="1"/>
      <name val="Palatino Linotype"/>
      <family val="2"/>
    </font>
    <font>
      <sz val="10"/>
      <name val="Courier"/>
      <family val="3"/>
    </font>
    <font>
      <sz val="12"/>
      <name val="Helv"/>
    </font>
    <font>
      <b/>
      <sz val="10"/>
      <color indexed="63"/>
      <name val="Arial"/>
      <family val="2"/>
    </font>
    <font>
      <sz val="10"/>
      <name val="MS Sans Serif"/>
      <family val="2"/>
    </font>
    <font>
      <b/>
      <sz val="10"/>
      <name val="MS Sans Serif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b/>
      <sz val="14"/>
      <color indexed="9"/>
      <name val="Arial"/>
      <family val="2"/>
    </font>
    <font>
      <b/>
      <sz val="12"/>
      <color indexed="9"/>
      <name val="Arial"/>
      <family val="2"/>
    </font>
    <font>
      <b/>
      <i/>
      <sz val="8"/>
      <color indexed="9"/>
      <name val="Arial"/>
      <family val="2"/>
    </font>
    <font>
      <b/>
      <sz val="8"/>
      <name val="Arial"/>
      <family val="2"/>
    </font>
    <font>
      <b/>
      <i/>
      <sz val="10"/>
      <color indexed="63"/>
      <name val="Arial"/>
      <family val="2"/>
    </font>
    <font>
      <sz val="10"/>
      <color indexed="8"/>
      <name val="Times New Roman"/>
      <family val="1"/>
    </font>
    <font>
      <b/>
      <sz val="12"/>
      <color indexed="8"/>
      <name val="Tahoma"/>
      <family val="2"/>
    </font>
    <font>
      <b/>
      <sz val="10"/>
      <color indexed="8"/>
      <name val="Times New Roman"/>
      <family val="1"/>
    </font>
    <font>
      <b/>
      <sz val="18"/>
      <color indexed="56"/>
      <name val="Cambria"/>
      <family val="2"/>
    </font>
    <font>
      <sz val="12"/>
      <name val="Arial"/>
    </font>
    <font>
      <u/>
      <sz val="12"/>
      <name val="Arial"/>
      <family val="2"/>
    </font>
    <font>
      <b/>
      <sz val="11"/>
      <name val="Arial"/>
      <family val="2"/>
    </font>
  </fonts>
  <fills count="44">
    <fill>
      <patternFill patternType="none"/>
    </fill>
    <fill>
      <patternFill patternType="gray125"/>
    </fill>
    <fill>
      <patternFill patternType="solid">
        <fgColor indexed="13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12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mediumGray">
        <fgColor indexed="22"/>
      </patternFill>
    </fill>
    <fill>
      <patternFill patternType="solid">
        <fgColor indexed="4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40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5"/>
      </patternFill>
    </fill>
    <fill>
      <patternFill patternType="solid">
        <fgColor indexed="63"/>
        <bgColor indexed="64"/>
      </patternFill>
    </fill>
    <fill>
      <patternFill patternType="solid">
        <fgColor indexed="8"/>
        <bgColor indexed="64"/>
      </patternFill>
    </fill>
  </fills>
  <borders count="2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dashed">
        <color indexed="55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/>
      <bottom style="medium">
        <color indexed="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85">
    <xf numFmtId="0" fontId="0" fillId="0" borderId="0"/>
    <xf numFmtId="3" fontId="11" fillId="0" borderId="0" applyFont="0" applyFill="0" applyBorder="0" applyAlignment="0" applyProtection="0"/>
    <xf numFmtId="5" fontId="11" fillId="0" borderId="0" applyFill="0" applyBorder="0" applyAlignment="0" applyProtection="0"/>
    <xf numFmtId="0" fontId="13" fillId="0" borderId="0"/>
    <xf numFmtId="0" fontId="13" fillId="0" borderId="0"/>
    <xf numFmtId="0" fontId="13" fillId="0" borderId="1"/>
    <xf numFmtId="0" fontId="11" fillId="0" borderId="0" applyFont="0" applyFill="0" applyBorder="0" applyAlignment="0" applyProtection="0"/>
    <xf numFmtId="2" fontId="11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5" fillId="2" borderId="1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40" fontId="16" fillId="3" borderId="0">
      <alignment horizontal="right"/>
    </xf>
    <xf numFmtId="0" fontId="17" fillId="4" borderId="0">
      <alignment horizontal="center"/>
    </xf>
    <xf numFmtId="0" fontId="18" fillId="5" borderId="2"/>
    <xf numFmtId="0" fontId="19" fillId="0" borderId="0" applyBorder="0">
      <alignment horizontal="centerContinuous"/>
    </xf>
    <xf numFmtId="0" fontId="20" fillId="0" borderId="0" applyBorder="0">
      <alignment horizontal="centerContinuous"/>
    </xf>
    <xf numFmtId="0" fontId="13" fillId="0" borderId="0"/>
    <xf numFmtId="0" fontId="13" fillId="0" borderId="0"/>
    <xf numFmtId="0" fontId="13" fillId="0" borderId="1"/>
    <xf numFmtId="0" fontId="13" fillId="0" borderId="1"/>
    <xf numFmtId="0" fontId="21" fillId="6" borderId="0"/>
    <xf numFmtId="0" fontId="21" fillId="6" borderId="0"/>
    <xf numFmtId="0" fontId="11" fillId="0" borderId="3" applyNumberFormat="0" applyFont="0" applyFill="0" applyAlignment="0" applyProtection="0"/>
    <xf numFmtId="0" fontId="15" fillId="0" borderId="4"/>
    <xf numFmtId="0" fontId="15" fillId="0" borderId="4"/>
    <xf numFmtId="0" fontId="15" fillId="0" borderId="1"/>
    <xf numFmtId="0" fontId="15" fillId="0" borderId="1"/>
    <xf numFmtId="0" fontId="5" fillId="0" borderId="0"/>
    <xf numFmtId="167" fontId="5" fillId="0" borderId="0"/>
    <xf numFmtId="167" fontId="5" fillId="0" borderId="0"/>
    <xf numFmtId="0" fontId="2" fillId="0" borderId="0"/>
    <xf numFmtId="44" fontId="11" fillId="0" borderId="0" applyFont="0" applyFill="0" applyBorder="0" applyAlignment="0" applyProtection="0"/>
    <xf numFmtId="0" fontId="5" fillId="0" borderId="0"/>
    <xf numFmtId="0" fontId="11" fillId="0" borderId="0"/>
    <xf numFmtId="171" fontId="11" fillId="0" borderId="0">
      <alignment horizontal="left" wrapText="1"/>
    </xf>
    <xf numFmtId="171" fontId="11" fillId="0" borderId="0">
      <alignment horizontal="left" wrapText="1"/>
    </xf>
    <xf numFmtId="171" fontId="11" fillId="0" borderId="0">
      <alignment horizontal="left" wrapText="1"/>
    </xf>
    <xf numFmtId="171" fontId="11" fillId="0" borderId="0">
      <alignment horizontal="left" wrapText="1"/>
    </xf>
    <xf numFmtId="171" fontId="11" fillId="0" borderId="0">
      <alignment horizontal="left" wrapText="1"/>
    </xf>
    <xf numFmtId="171" fontId="11" fillId="0" borderId="0">
      <alignment horizontal="left" wrapText="1"/>
    </xf>
    <xf numFmtId="171" fontId="11" fillId="0" borderId="0">
      <alignment horizontal="left" wrapText="1"/>
    </xf>
    <xf numFmtId="171" fontId="11" fillId="0" borderId="0">
      <alignment horizontal="left" wrapText="1"/>
    </xf>
    <xf numFmtId="171" fontId="11" fillId="0" borderId="0">
      <alignment horizontal="left" wrapText="1"/>
    </xf>
    <xf numFmtId="171" fontId="11" fillId="0" borderId="0">
      <alignment horizontal="left" wrapText="1"/>
    </xf>
    <xf numFmtId="171" fontId="11" fillId="0" borderId="0">
      <alignment horizontal="left" wrapText="1"/>
    </xf>
    <xf numFmtId="171" fontId="11" fillId="0" borderId="0">
      <alignment horizontal="left" wrapText="1"/>
    </xf>
    <xf numFmtId="171" fontId="11" fillId="0" borderId="0">
      <alignment horizontal="left" wrapText="1"/>
    </xf>
    <xf numFmtId="171" fontId="11" fillId="0" borderId="0">
      <alignment horizontal="left" wrapText="1"/>
    </xf>
    <xf numFmtId="171" fontId="11" fillId="0" borderId="0">
      <alignment horizontal="left" wrapText="1"/>
    </xf>
    <xf numFmtId="171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71" fontId="11" fillId="0" borderId="0">
      <alignment horizontal="left" wrapText="1"/>
    </xf>
    <xf numFmtId="171" fontId="11" fillId="0" borderId="0">
      <alignment horizontal="left" wrapText="1"/>
    </xf>
    <xf numFmtId="171" fontId="11" fillId="0" borderId="0">
      <alignment horizontal="left" wrapText="1"/>
    </xf>
    <xf numFmtId="171" fontId="11" fillId="0" borderId="0">
      <alignment horizontal="left" wrapText="1"/>
    </xf>
    <xf numFmtId="171" fontId="11" fillId="0" borderId="0">
      <alignment horizontal="left" wrapText="1"/>
    </xf>
    <xf numFmtId="171" fontId="11" fillId="0" borderId="0">
      <alignment horizontal="left" wrapText="1"/>
    </xf>
    <xf numFmtId="171" fontId="11" fillId="0" borderId="0">
      <alignment horizontal="left" wrapText="1"/>
    </xf>
    <xf numFmtId="171" fontId="11" fillId="0" borderId="0">
      <alignment horizontal="left" wrapText="1"/>
    </xf>
    <xf numFmtId="171" fontId="11" fillId="0" borderId="0">
      <alignment horizontal="left" wrapText="1"/>
    </xf>
    <xf numFmtId="171" fontId="11" fillId="0" borderId="0">
      <alignment horizontal="left" wrapText="1"/>
    </xf>
    <xf numFmtId="171" fontId="11" fillId="0" borderId="0">
      <alignment horizontal="left" wrapText="1"/>
    </xf>
    <xf numFmtId="171" fontId="11" fillId="0" borderId="0">
      <alignment horizontal="left" wrapText="1"/>
    </xf>
    <xf numFmtId="171" fontId="11" fillId="0" borderId="0">
      <alignment horizontal="left" wrapText="1"/>
    </xf>
    <xf numFmtId="171" fontId="11" fillId="0" borderId="0">
      <alignment horizontal="left" wrapText="1"/>
    </xf>
    <xf numFmtId="171" fontId="11" fillId="0" borderId="0">
      <alignment horizontal="left" wrapText="1"/>
    </xf>
    <xf numFmtId="171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165" fontId="11" fillId="0" borderId="0">
      <alignment horizontal="left" wrapText="1"/>
    </xf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25" fillId="17" borderId="0" applyNumberFormat="0" applyBorder="0" applyAlignment="0" applyProtection="0"/>
    <xf numFmtId="0" fontId="25" fillId="17" borderId="0" applyNumberFormat="0" applyBorder="0" applyAlignment="0" applyProtection="0"/>
    <xf numFmtId="0" fontId="25" fillId="17" borderId="0" applyNumberFormat="0" applyBorder="0" applyAlignment="0" applyProtection="0"/>
    <xf numFmtId="0" fontId="25" fillId="17" borderId="0" applyNumberFormat="0" applyBorder="0" applyAlignment="0" applyProtection="0"/>
    <xf numFmtId="0" fontId="25" fillId="17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25" fillId="21" borderId="0" applyNumberFormat="0" applyBorder="0" applyAlignment="0" applyProtection="0"/>
    <xf numFmtId="0" fontId="25" fillId="21" borderId="0" applyNumberFormat="0" applyBorder="0" applyAlignment="0" applyProtection="0"/>
    <xf numFmtId="0" fontId="25" fillId="21" borderId="0" applyNumberFormat="0" applyBorder="0" applyAlignment="0" applyProtection="0"/>
    <xf numFmtId="0" fontId="25" fillId="21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3" borderId="0" applyNumberFormat="0" applyBorder="0" applyAlignment="0" applyProtection="0"/>
    <xf numFmtId="0" fontId="25" fillId="23" borderId="0" applyNumberFormat="0" applyBorder="0" applyAlignment="0" applyProtection="0"/>
    <xf numFmtId="0" fontId="25" fillId="23" borderId="0" applyNumberFormat="0" applyBorder="0" applyAlignment="0" applyProtection="0"/>
    <xf numFmtId="0" fontId="25" fillId="23" borderId="0" applyNumberFormat="0" applyBorder="0" applyAlignment="0" applyProtection="0"/>
    <xf numFmtId="0" fontId="25" fillId="23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5" fillId="0" borderId="0">
      <alignment horizontal="center"/>
    </xf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7" fillId="0" borderId="9" applyNumberFormat="0" applyFont="0" applyProtection="0">
      <alignment wrapText="1"/>
    </xf>
    <xf numFmtId="0" fontId="28" fillId="25" borderId="10" applyNumberFormat="0" applyAlignment="0" applyProtection="0"/>
    <xf numFmtId="0" fontId="28" fillId="25" borderId="10" applyNumberFormat="0" applyAlignment="0" applyProtection="0"/>
    <xf numFmtId="0" fontId="28" fillId="25" borderId="10" applyNumberFormat="0" applyAlignment="0" applyProtection="0"/>
    <xf numFmtId="0" fontId="28" fillId="25" borderId="10" applyNumberFormat="0" applyAlignment="0" applyProtection="0"/>
    <xf numFmtId="0" fontId="28" fillId="25" borderId="10" applyNumberFormat="0" applyAlignment="0" applyProtection="0"/>
    <xf numFmtId="0" fontId="18" fillId="26" borderId="11" applyNumberFormat="0" applyAlignment="0" applyProtection="0"/>
    <xf numFmtId="0" fontId="18" fillId="26" borderId="11" applyNumberFormat="0" applyAlignment="0" applyProtection="0"/>
    <xf numFmtId="0" fontId="18" fillId="26" borderId="11" applyNumberFormat="0" applyAlignment="0" applyProtection="0"/>
    <xf numFmtId="0" fontId="18" fillId="26" borderId="11" applyNumberFormat="0" applyAlignment="0" applyProtection="0"/>
    <xf numFmtId="0" fontId="18" fillId="26" borderId="11" applyNumberFormat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9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Protection="0"/>
    <xf numFmtId="0" fontId="9" fillId="0" borderId="0" applyProtection="0"/>
    <xf numFmtId="0" fontId="33" fillId="0" borderId="0" applyProtection="0"/>
    <xf numFmtId="0" fontId="34" fillId="0" borderId="0" applyProtection="0"/>
    <xf numFmtId="0" fontId="35" fillId="0" borderId="0" applyProtection="0"/>
    <xf numFmtId="0" fontId="36" fillId="0" borderId="0" applyProtection="0"/>
    <xf numFmtId="0" fontId="37" fillId="0" borderId="0" applyProtection="0"/>
    <xf numFmtId="0" fontId="38" fillId="9" borderId="0" applyNumberFormat="0" applyBorder="0" applyAlignment="0" applyProtection="0"/>
    <xf numFmtId="0" fontId="38" fillId="9" borderId="0" applyNumberFormat="0" applyBorder="0" applyAlignment="0" applyProtection="0"/>
    <xf numFmtId="0" fontId="38" fillId="9" borderId="0" applyNumberFormat="0" applyBorder="0" applyAlignment="0" applyProtection="0"/>
    <xf numFmtId="0" fontId="38" fillId="9" borderId="0" applyNumberFormat="0" applyBorder="0" applyAlignment="0" applyProtection="0"/>
    <xf numFmtId="0" fontId="38" fillId="9" borderId="0" applyNumberFormat="0" applyBorder="0" applyAlignment="0" applyProtection="0"/>
    <xf numFmtId="0" fontId="39" fillId="0" borderId="12" applyNumberFormat="0" applyFill="0" applyAlignment="0" applyProtection="0"/>
    <xf numFmtId="0" fontId="39" fillId="0" borderId="12" applyNumberFormat="0" applyFill="0" applyAlignment="0" applyProtection="0"/>
    <xf numFmtId="0" fontId="39" fillId="0" borderId="12" applyNumberFormat="0" applyFill="0" applyAlignment="0" applyProtection="0"/>
    <xf numFmtId="0" fontId="39" fillId="0" borderId="12" applyNumberFormat="0" applyFill="0" applyAlignment="0" applyProtection="0"/>
    <xf numFmtId="0" fontId="39" fillId="0" borderId="12" applyNumberFormat="0" applyFill="0" applyAlignment="0" applyProtection="0"/>
    <xf numFmtId="0" fontId="40" fillId="0" borderId="13" applyNumberFormat="0" applyFill="0" applyAlignment="0" applyProtection="0"/>
    <xf numFmtId="0" fontId="40" fillId="0" borderId="13" applyNumberFormat="0" applyFill="0" applyAlignment="0" applyProtection="0"/>
    <xf numFmtId="0" fontId="40" fillId="0" borderId="13" applyNumberFormat="0" applyFill="0" applyAlignment="0" applyProtection="0"/>
    <xf numFmtId="0" fontId="40" fillId="0" borderId="13" applyNumberFormat="0" applyFill="0" applyAlignment="0" applyProtection="0"/>
    <xf numFmtId="0" fontId="40" fillId="0" borderId="13" applyNumberFormat="0" applyFill="0" applyAlignment="0" applyProtection="0"/>
    <xf numFmtId="0" fontId="41" fillId="0" borderId="14" applyNumberFormat="0" applyFill="0" applyAlignment="0" applyProtection="0"/>
    <xf numFmtId="0" fontId="41" fillId="0" borderId="14" applyNumberFormat="0" applyFill="0" applyAlignment="0" applyProtection="0"/>
    <xf numFmtId="0" fontId="41" fillId="0" borderId="14" applyNumberFormat="0" applyFill="0" applyAlignment="0" applyProtection="0"/>
    <xf numFmtId="0" fontId="41" fillId="0" borderId="14" applyNumberFormat="0" applyFill="0" applyAlignment="0" applyProtection="0"/>
    <xf numFmtId="0" fontId="41" fillId="0" borderId="14" applyNumberFormat="0" applyFill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14" fillId="0" borderId="0" applyProtection="0"/>
    <xf numFmtId="0" fontId="3" fillId="0" borderId="0" applyProtection="0"/>
    <xf numFmtId="0" fontId="11" fillId="0" borderId="0" applyNumberFormat="0" applyFill="0" applyBorder="0" applyProtection="0">
      <alignment wrapText="1"/>
    </xf>
    <xf numFmtId="0" fontId="24" fillId="27" borderId="0" applyNumberFormat="0" applyBorder="0" applyProtection="0">
      <alignment vertical="top" wrapText="1"/>
    </xf>
    <xf numFmtId="0" fontId="11" fillId="0" borderId="0" applyNumberFormat="0" applyFill="0" applyBorder="0" applyProtection="0">
      <alignment wrapText="1"/>
    </xf>
    <xf numFmtId="0" fontId="11" fillId="0" borderId="0" applyNumberFormat="0" applyFill="0" applyBorder="0" applyProtection="0">
      <alignment horizontal="justify" vertical="top" wrapText="1"/>
    </xf>
    <xf numFmtId="0" fontId="42" fillId="12" borderId="10" applyNumberFormat="0" applyAlignment="0" applyProtection="0"/>
    <xf numFmtId="0" fontId="42" fillId="12" borderId="10" applyNumberFormat="0" applyAlignment="0" applyProtection="0"/>
    <xf numFmtId="0" fontId="42" fillId="12" borderId="10" applyNumberFormat="0" applyAlignment="0" applyProtection="0"/>
    <xf numFmtId="0" fontId="42" fillId="12" borderId="10" applyNumberFormat="0" applyAlignment="0" applyProtection="0"/>
    <xf numFmtId="0" fontId="42" fillId="12" borderId="10" applyNumberFormat="0" applyAlignment="0" applyProtection="0"/>
    <xf numFmtId="0" fontId="9" fillId="28" borderId="0"/>
    <xf numFmtId="0" fontId="43" fillId="0" borderId="15" applyNumberFormat="0" applyFill="0" applyAlignment="0" applyProtection="0"/>
    <xf numFmtId="0" fontId="43" fillId="0" borderId="15" applyNumberFormat="0" applyFill="0" applyAlignment="0" applyProtection="0"/>
    <xf numFmtId="0" fontId="43" fillId="0" borderId="15" applyNumberFormat="0" applyFill="0" applyAlignment="0" applyProtection="0"/>
    <xf numFmtId="0" fontId="43" fillId="0" borderId="15" applyNumberFormat="0" applyFill="0" applyAlignment="0" applyProtection="0"/>
    <xf numFmtId="0" fontId="43" fillId="0" borderId="15" applyNumberFormat="0" applyFill="0" applyAlignment="0" applyProtection="0"/>
    <xf numFmtId="0" fontId="44" fillId="29" borderId="0" applyNumberFormat="0" applyBorder="0" applyAlignment="0" applyProtection="0"/>
    <xf numFmtId="0" fontId="44" fillId="29" borderId="0" applyNumberFormat="0" applyBorder="0" applyAlignment="0" applyProtection="0"/>
    <xf numFmtId="0" fontId="44" fillId="29" borderId="0" applyNumberFormat="0" applyBorder="0" applyAlignment="0" applyProtection="0"/>
    <xf numFmtId="0" fontId="44" fillId="29" borderId="0" applyNumberFormat="0" applyBorder="0" applyAlignment="0" applyProtection="0"/>
    <xf numFmtId="0" fontId="44" fillId="29" borderId="0" applyNumberFormat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45" fillId="0" borderId="0"/>
    <xf numFmtId="0" fontId="11" fillId="0" borderId="0"/>
    <xf numFmtId="0" fontId="46" fillId="0" borderId="0"/>
    <xf numFmtId="0" fontId="29" fillId="0" borderId="0"/>
    <xf numFmtId="0" fontId="11" fillId="0" borderId="0"/>
    <xf numFmtId="0" fontId="11" fillId="0" borderId="0"/>
    <xf numFmtId="0" fontId="29" fillId="0" borderId="0"/>
    <xf numFmtId="0" fontId="29" fillId="0" borderId="0"/>
    <xf numFmtId="0" fontId="46" fillId="0" borderId="0"/>
    <xf numFmtId="0" fontId="46" fillId="0" borderId="0"/>
    <xf numFmtId="0" fontId="11" fillId="0" borderId="0"/>
    <xf numFmtId="37" fontId="47" fillId="0" borderId="0"/>
    <xf numFmtId="0" fontId="29" fillId="0" borderId="0"/>
    <xf numFmtId="0" fontId="29" fillId="0" borderId="0"/>
    <xf numFmtId="0" fontId="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9" fillId="0" borderId="0"/>
    <xf numFmtId="0" fontId="48" fillId="0" borderId="0"/>
    <xf numFmtId="0" fontId="49" fillId="0" borderId="0"/>
    <xf numFmtId="0" fontId="48" fillId="0" borderId="0"/>
    <xf numFmtId="0" fontId="11" fillId="0" borderId="0"/>
    <xf numFmtId="0" fontId="29" fillId="0" borderId="0"/>
    <xf numFmtId="0" fontId="11" fillId="0" borderId="0"/>
    <xf numFmtId="0" fontId="11" fillId="0" borderId="0"/>
    <xf numFmtId="0" fontId="50" fillId="0" borderId="0"/>
    <xf numFmtId="0" fontId="29" fillId="0" borderId="0"/>
    <xf numFmtId="0" fontId="46" fillId="0" borderId="0"/>
    <xf numFmtId="0" fontId="11" fillId="0" borderId="0"/>
    <xf numFmtId="0" fontId="46" fillId="0" borderId="0"/>
    <xf numFmtId="0" fontId="11" fillId="0" borderId="0"/>
    <xf numFmtId="0" fontId="5" fillId="0" borderId="0">
      <alignment vertical="top"/>
    </xf>
    <xf numFmtId="0" fontId="11" fillId="0" borderId="0"/>
    <xf numFmtId="0" fontId="11" fillId="0" borderId="0"/>
    <xf numFmtId="0" fontId="11" fillId="0" borderId="0"/>
    <xf numFmtId="0" fontId="5" fillId="0" borderId="0">
      <alignment vertical="top"/>
    </xf>
    <xf numFmtId="0" fontId="1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1" fillId="0" borderId="0"/>
    <xf numFmtId="0" fontId="11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1" fillId="0" borderId="0"/>
    <xf numFmtId="0" fontId="5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top"/>
    </xf>
    <xf numFmtId="0" fontId="5" fillId="0" borderId="0"/>
    <xf numFmtId="0" fontId="5" fillId="0" borderId="0"/>
    <xf numFmtId="0" fontId="5" fillId="0" borderId="0"/>
    <xf numFmtId="0" fontId="5" fillId="0" borderId="0"/>
    <xf numFmtId="0" fontId="29" fillId="0" borderId="0"/>
    <xf numFmtId="0" fontId="11" fillId="30" borderId="16" applyNumberFormat="0" applyFont="0" applyAlignment="0" applyProtection="0"/>
    <xf numFmtId="0" fontId="11" fillId="30" borderId="16" applyNumberFormat="0" applyFont="0" applyAlignment="0" applyProtection="0"/>
    <xf numFmtId="0" fontId="11" fillId="30" borderId="16" applyNumberFormat="0" applyFont="0" applyAlignment="0" applyProtection="0"/>
    <xf numFmtId="0" fontId="11" fillId="30" borderId="16" applyNumberFormat="0" applyFont="0" applyAlignment="0" applyProtection="0"/>
    <xf numFmtId="0" fontId="11" fillId="30" borderId="16" applyNumberFormat="0" applyFont="0" applyAlignment="0" applyProtection="0"/>
    <xf numFmtId="0" fontId="51" fillId="25" borderId="17" applyNumberFormat="0" applyAlignment="0" applyProtection="0"/>
    <xf numFmtId="0" fontId="51" fillId="25" borderId="17" applyNumberFormat="0" applyAlignment="0" applyProtection="0"/>
    <xf numFmtId="0" fontId="51" fillId="25" borderId="17" applyNumberFormat="0" applyAlignment="0" applyProtection="0"/>
    <xf numFmtId="0" fontId="51" fillId="25" borderId="17" applyNumberFormat="0" applyAlignment="0" applyProtection="0"/>
    <xf numFmtId="0" fontId="51" fillId="25" borderId="17" applyNumberFormat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52" fillId="0" borderId="0" applyNumberFormat="0" applyFont="0" applyFill="0" applyBorder="0" applyAlignment="0" applyProtection="0">
      <alignment horizontal="left"/>
    </xf>
    <xf numFmtId="15" fontId="52" fillId="0" borderId="0" applyFont="0" applyFill="0" applyBorder="0" applyAlignment="0" applyProtection="0"/>
    <xf numFmtId="4" fontId="52" fillId="0" borderId="0" applyFont="0" applyFill="0" applyBorder="0" applyAlignment="0" applyProtection="0"/>
    <xf numFmtId="0" fontId="53" fillId="0" borderId="18">
      <alignment horizontal="center"/>
    </xf>
    <xf numFmtId="3" fontId="52" fillId="0" borderId="0" applyFont="0" applyFill="0" applyBorder="0" applyAlignment="0" applyProtection="0"/>
    <xf numFmtId="0" fontId="52" fillId="31" borderId="0" applyNumberFormat="0" applyFont="0" applyBorder="0" applyAlignment="0" applyProtection="0"/>
    <xf numFmtId="4" fontId="54" fillId="29" borderId="19" applyNumberFormat="0" applyProtection="0">
      <alignment vertical="center"/>
    </xf>
    <xf numFmtId="4" fontId="55" fillId="32" borderId="19" applyNumberFormat="0" applyProtection="0">
      <alignment vertical="center"/>
    </xf>
    <xf numFmtId="4" fontId="54" fillId="32" borderId="19" applyNumberFormat="0" applyProtection="0">
      <alignment horizontal="left" vertical="center" indent="1"/>
    </xf>
    <xf numFmtId="0" fontId="54" fillId="32" borderId="19" applyNumberFormat="0" applyProtection="0">
      <alignment horizontal="left" vertical="top" indent="1"/>
    </xf>
    <xf numFmtId="4" fontId="54" fillId="33" borderId="0" applyNumberFormat="0" applyProtection="0">
      <alignment horizontal="left" vertical="center" indent="1"/>
    </xf>
    <xf numFmtId="4" fontId="16" fillId="8" borderId="19" applyNumberFormat="0" applyProtection="0">
      <alignment horizontal="right" vertical="center"/>
    </xf>
    <xf numFmtId="4" fontId="16" fillId="14" borderId="19" applyNumberFormat="0" applyProtection="0">
      <alignment horizontal="right" vertical="center"/>
    </xf>
    <xf numFmtId="4" fontId="16" fillId="22" borderId="19" applyNumberFormat="0" applyProtection="0">
      <alignment horizontal="right" vertical="center"/>
    </xf>
    <xf numFmtId="4" fontId="16" fillId="16" borderId="19" applyNumberFormat="0" applyProtection="0">
      <alignment horizontal="right" vertical="center"/>
    </xf>
    <xf numFmtId="4" fontId="16" fillId="20" borderId="19" applyNumberFormat="0" applyProtection="0">
      <alignment horizontal="right" vertical="center"/>
    </xf>
    <xf numFmtId="4" fontId="16" fillId="24" borderId="19" applyNumberFormat="0" applyProtection="0">
      <alignment horizontal="right" vertical="center"/>
    </xf>
    <xf numFmtId="4" fontId="16" fillId="23" borderId="19" applyNumberFormat="0" applyProtection="0">
      <alignment horizontal="right" vertical="center"/>
    </xf>
    <xf numFmtId="4" fontId="16" fillId="34" borderId="19" applyNumberFormat="0" applyProtection="0">
      <alignment horizontal="right" vertical="center"/>
    </xf>
    <xf numFmtId="4" fontId="16" fillId="15" borderId="19" applyNumberFormat="0" applyProtection="0">
      <alignment horizontal="right" vertical="center"/>
    </xf>
    <xf numFmtId="4" fontId="54" fillId="35" borderId="20" applyNumberFormat="0" applyProtection="0">
      <alignment horizontal="left" vertical="center" indent="1"/>
    </xf>
    <xf numFmtId="4" fontId="16" fillId="36" borderId="0" applyNumberFormat="0" applyProtection="0">
      <alignment horizontal="left" vertical="center" indent="1"/>
    </xf>
    <xf numFmtId="4" fontId="56" fillId="37" borderId="0" applyNumberFormat="0" applyProtection="0">
      <alignment horizontal="left" vertical="center" indent="1"/>
    </xf>
    <xf numFmtId="4" fontId="16" fillId="38" borderId="19" applyNumberFormat="0" applyProtection="0">
      <alignment horizontal="right" vertical="center"/>
    </xf>
    <xf numFmtId="4" fontId="16" fillId="36" borderId="0" applyNumberFormat="0" applyProtection="0">
      <alignment horizontal="left" vertical="center" indent="1"/>
    </xf>
    <xf numFmtId="4" fontId="16" fillId="33" borderId="0" applyNumberFormat="0" applyProtection="0">
      <alignment horizontal="left" vertical="center" indent="1"/>
    </xf>
    <xf numFmtId="0" fontId="11" fillId="37" borderId="19" applyNumberFormat="0" applyProtection="0">
      <alignment horizontal="left" vertical="center" indent="1"/>
    </xf>
    <xf numFmtId="0" fontId="11" fillId="37" borderId="19" applyNumberFormat="0" applyProtection="0">
      <alignment horizontal="left" vertical="top" indent="1"/>
    </xf>
    <xf numFmtId="0" fontId="11" fillId="33" borderId="19" applyNumberFormat="0" applyProtection="0">
      <alignment horizontal="left" vertical="center" indent="1"/>
    </xf>
    <xf numFmtId="0" fontId="11" fillId="33" borderId="19" applyNumberFormat="0" applyProtection="0">
      <alignment horizontal="left" vertical="top" indent="1"/>
    </xf>
    <xf numFmtId="0" fontId="11" fillId="39" borderId="19" applyNumberFormat="0" applyProtection="0">
      <alignment horizontal="left" vertical="center" indent="1"/>
    </xf>
    <xf numFmtId="0" fontId="11" fillId="39" borderId="19" applyNumberFormat="0" applyProtection="0">
      <alignment horizontal="left" vertical="top" indent="1"/>
    </xf>
    <xf numFmtId="0" fontId="11" fillId="40" borderId="19" applyNumberFormat="0" applyProtection="0">
      <alignment horizontal="left" vertical="center" indent="1"/>
    </xf>
    <xf numFmtId="0" fontId="11" fillId="40" borderId="19" applyNumberFormat="0" applyProtection="0">
      <alignment horizontal="left" vertical="top" indent="1"/>
    </xf>
    <xf numFmtId="4" fontId="16" fillId="4" borderId="19" applyNumberFormat="0" applyProtection="0">
      <alignment vertical="center"/>
    </xf>
    <xf numFmtId="4" fontId="57" fillId="4" borderId="19" applyNumberFormat="0" applyProtection="0">
      <alignment vertical="center"/>
    </xf>
    <xf numFmtId="4" fontId="16" fillId="4" borderId="19" applyNumberFormat="0" applyProtection="0">
      <alignment horizontal="left" vertical="center" indent="1"/>
    </xf>
    <xf numFmtId="0" fontId="16" fillId="4" borderId="19" applyNumberFormat="0" applyProtection="0">
      <alignment horizontal="left" vertical="top" indent="1"/>
    </xf>
    <xf numFmtId="4" fontId="16" fillId="36" borderId="19" applyNumberFormat="0" applyProtection="0">
      <alignment horizontal="right" vertical="center"/>
    </xf>
    <xf numFmtId="4" fontId="57" fillId="36" borderId="19" applyNumberFormat="0" applyProtection="0">
      <alignment horizontal="right" vertical="center"/>
    </xf>
    <xf numFmtId="4" fontId="16" fillId="38" borderId="19" applyNumberFormat="0" applyProtection="0">
      <alignment horizontal="left" vertical="center" indent="1"/>
    </xf>
    <xf numFmtId="0" fontId="16" fillId="33" borderId="19" applyNumberFormat="0" applyProtection="0">
      <alignment horizontal="left" vertical="top" indent="1"/>
    </xf>
    <xf numFmtId="4" fontId="58" fillId="41" borderId="0" applyNumberFormat="0" applyProtection="0">
      <alignment horizontal="left" vertical="center" indent="1"/>
    </xf>
    <xf numFmtId="4" fontId="59" fillId="36" borderId="19" applyNumberFormat="0" applyProtection="0">
      <alignment horizontal="right" vertical="center"/>
    </xf>
    <xf numFmtId="171" fontId="11" fillId="0" borderId="0">
      <alignment horizontal="left" wrapText="1"/>
    </xf>
    <xf numFmtId="0" fontId="11" fillId="27" borderId="0" applyNumberFormat="0" applyFont="0" applyBorder="0" applyAlignment="0" applyProtection="0"/>
    <xf numFmtId="0" fontId="11" fillId="27" borderId="0" applyNumberFormat="0" applyFont="0" applyBorder="0" applyAlignment="0" applyProtection="0"/>
    <xf numFmtId="0" fontId="11" fillId="27" borderId="0" applyNumberFormat="0" applyFont="0" applyBorder="0" applyAlignment="0" applyProtection="0"/>
    <xf numFmtId="0" fontId="11" fillId="27" borderId="0" applyNumberFormat="0" applyFont="0" applyBorder="0" applyAlignment="0" applyProtection="0"/>
    <xf numFmtId="0" fontId="11" fillId="27" borderId="0" applyNumberFormat="0" applyFont="0" applyBorder="0" applyAlignment="0" applyProtection="0"/>
    <xf numFmtId="0" fontId="11" fillId="27" borderId="0" applyNumberFormat="0" applyFont="0" applyBorder="0" applyAlignment="0" applyProtection="0"/>
    <xf numFmtId="0" fontId="60" fillId="42" borderId="0" applyNumberFormat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wrapText="1"/>
    </xf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wrapText="1"/>
    </xf>
    <xf numFmtId="0" fontId="61" fillId="42" borderId="0" applyNumberFormat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>
      <alignment wrapText="1"/>
    </xf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>
      <alignment wrapText="1"/>
    </xf>
    <xf numFmtId="0" fontId="24" fillId="0" borderId="0" applyNumberFormat="0" applyFill="0" applyBorder="0" applyAlignment="0" applyProtection="0"/>
    <xf numFmtId="0" fontId="18" fillId="43" borderId="0" applyNumberFormat="0" applyBorder="0" applyAlignment="0" applyProtection="0"/>
    <xf numFmtId="0" fontId="18" fillId="43" borderId="0" applyNumberFormat="0" applyBorder="0" applyAlignment="0" applyProtection="0">
      <alignment wrapText="1"/>
    </xf>
    <xf numFmtId="0" fontId="18" fillId="43" borderId="0" applyNumberFormat="0" applyBorder="0" applyAlignment="0" applyProtection="0"/>
    <xf numFmtId="0" fontId="18" fillId="43" borderId="0" applyNumberFormat="0" applyBorder="0" applyAlignment="0" applyProtection="0">
      <alignment wrapText="1"/>
    </xf>
    <xf numFmtId="0" fontId="18" fillId="43" borderId="0" applyNumberFormat="0" applyBorder="0" applyAlignment="0" applyProtection="0"/>
    <xf numFmtId="0" fontId="18" fillId="43" borderId="0" applyNumberFormat="0" applyBorder="0" applyAlignment="0" applyProtection="0"/>
    <xf numFmtId="0" fontId="18" fillId="43" borderId="0" applyNumberFormat="0" applyBorder="0" applyProtection="0">
      <alignment horizontal="center"/>
    </xf>
    <xf numFmtId="0" fontId="62" fillId="43" borderId="0" applyNumberFormat="0" applyBorder="0" applyAlignment="0" applyProtection="0"/>
    <xf numFmtId="0" fontId="11" fillId="0" borderId="0" applyNumberFormat="0" applyFont="0" applyFill="0" applyBorder="0" applyProtection="0">
      <alignment horizontal="right"/>
    </xf>
    <xf numFmtId="0" fontId="11" fillId="0" borderId="0" applyNumberFormat="0" applyFont="0" applyFill="0" applyBorder="0" applyProtection="0">
      <alignment horizontal="left"/>
    </xf>
    <xf numFmtId="0" fontId="9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11" fillId="27" borderId="0" applyNumberFormat="0" applyFont="0" applyBorder="0" applyAlignment="0" applyProtection="0"/>
    <xf numFmtId="173" fontId="11" fillId="0" borderId="0" applyFont="0" applyFill="0" applyBorder="0" applyAlignment="0" applyProtection="0"/>
    <xf numFmtId="2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0" fontId="64" fillId="0" borderId="0" applyNumberFormat="0" applyFill="0" applyBorder="0" applyAlignment="0" applyProtection="0"/>
    <xf numFmtId="0" fontId="16" fillId="0" borderId="21" applyNumberFormat="0" applyFill="0" applyAlignment="0" applyProtection="0"/>
    <xf numFmtId="0" fontId="11" fillId="0" borderId="18" applyNumberFormat="0" applyFont="0" applyFill="0" applyAlignment="0" applyProtection="0"/>
    <xf numFmtId="0" fontId="65" fillId="0" borderId="0" applyNumberFormat="0" applyBorder="0" applyAlignment="0"/>
    <xf numFmtId="0" fontId="66" fillId="0" borderId="0" applyNumberFormat="0" applyBorder="0" applyAlignment="0"/>
    <xf numFmtId="0" fontId="67" fillId="0" borderId="0" applyNumberFormat="0" applyBorder="0" applyAlignment="0"/>
    <xf numFmtId="0" fontId="67" fillId="0" borderId="0" applyNumberFormat="0" applyBorder="0" applyAlignment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54" fillId="0" borderId="22" applyNumberFormat="0" applyFill="0" applyAlignment="0" applyProtection="0"/>
    <xf numFmtId="0" fontId="54" fillId="0" borderId="22" applyNumberFormat="0" applyFill="0" applyAlignment="0" applyProtection="0"/>
    <xf numFmtId="0" fontId="54" fillId="0" borderId="22" applyNumberFormat="0" applyFill="0" applyAlignment="0" applyProtection="0"/>
    <xf numFmtId="0" fontId="54" fillId="0" borderId="22" applyNumberFormat="0" applyFill="0" applyAlignment="0" applyProtection="0"/>
    <xf numFmtId="0" fontId="54" fillId="0" borderId="22" applyNumberFormat="0" applyFill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16" fillId="0" borderId="0"/>
    <xf numFmtId="0" fontId="69" fillId="0" borderId="0"/>
    <xf numFmtId="0" fontId="1" fillId="0" borderId="0"/>
  </cellStyleXfs>
  <cellXfs count="261">
    <xf numFmtId="0" fontId="0" fillId="0" borderId="0" xfId="0"/>
    <xf numFmtId="0" fontId="3" fillId="0" borderId="0" xfId="0" applyNumberFormat="1" applyFont="1" applyAlignment="1"/>
    <xf numFmtId="0" fontId="4" fillId="0" borderId="0" xfId="0" applyNumberFormat="1" applyFont="1" applyAlignment="1">
      <alignment horizontal="centerContinuous"/>
    </xf>
    <xf numFmtId="0" fontId="5" fillId="0" borderId="0" xfId="0" applyNumberFormat="1" applyFont="1" applyAlignment="1">
      <alignment horizontal="centerContinuous"/>
    </xf>
    <xf numFmtId="0" fontId="5" fillId="0" borderId="0" xfId="0" applyNumberFormat="1" applyFont="1" applyAlignment="1"/>
    <xf numFmtId="0" fontId="5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/>
    </xf>
    <xf numFmtId="164" fontId="0" fillId="0" borderId="0" xfId="0" applyNumberFormat="1"/>
    <xf numFmtId="10" fontId="5" fillId="0" borderId="0" xfId="0" applyNumberFormat="1" applyFont="1" applyAlignment="1">
      <alignment horizontal="center"/>
    </xf>
    <xf numFmtId="2" fontId="5" fillId="0" borderId="0" xfId="0" applyNumberFormat="1" applyFont="1" applyAlignment="1">
      <alignment horizontal="center"/>
    </xf>
    <xf numFmtId="9" fontId="5" fillId="0" borderId="0" xfId="0" applyNumberFormat="1" applyFont="1" applyAlignment="1">
      <alignment horizontal="center"/>
    </xf>
    <xf numFmtId="167" fontId="5" fillId="0" borderId="0" xfId="0" applyNumberFormat="1" applyFont="1" applyAlignment="1">
      <alignment horizontal="center"/>
    </xf>
    <xf numFmtId="0" fontId="6" fillId="0" borderId="0" xfId="0" applyNumberFormat="1" applyFont="1" applyAlignment="1"/>
    <xf numFmtId="0" fontId="0" fillId="0" borderId="3" xfId="0" applyNumberFormat="1" applyBorder="1"/>
    <xf numFmtId="164" fontId="3" fillId="0" borderId="0" xfId="0" applyNumberFormat="1" applyFont="1" applyAlignment="1">
      <alignment horizontal="center"/>
    </xf>
    <xf numFmtId="0" fontId="5" fillId="0" borderId="3" xfId="0" applyNumberFormat="1" applyFont="1" applyBorder="1" applyAlignment="1">
      <alignment horizontal="center"/>
    </xf>
    <xf numFmtId="165" fontId="5" fillId="0" borderId="0" xfId="0" applyNumberFormat="1" applyFont="1" applyAlignment="1">
      <alignment horizontal="center"/>
    </xf>
    <xf numFmtId="0" fontId="6" fillId="0" borderId="0" xfId="0" applyNumberFormat="1" applyFont="1" applyAlignment="1">
      <alignment horizontal="center"/>
    </xf>
    <xf numFmtId="168" fontId="6" fillId="0" borderId="0" xfId="0" applyNumberFormat="1" applyFont="1" applyAlignment="1">
      <alignment horizontal="center"/>
    </xf>
    <xf numFmtId="164" fontId="6" fillId="0" borderId="0" xfId="0" applyNumberFormat="1" applyFont="1" applyAlignment="1">
      <alignment horizontal="center"/>
    </xf>
    <xf numFmtId="10" fontId="6" fillId="0" borderId="0" xfId="0" applyNumberFormat="1" applyFont="1" applyAlignment="1">
      <alignment horizontal="center"/>
    </xf>
    <xf numFmtId="0" fontId="6" fillId="0" borderId="0" xfId="0" applyNumberFormat="1" applyFont="1" applyAlignment="1">
      <alignment horizontal="left"/>
    </xf>
    <xf numFmtId="164" fontId="7" fillId="0" borderId="0" xfId="0" applyNumberFormat="1" applyFont="1" applyAlignment="1">
      <alignment horizontal="center"/>
    </xf>
    <xf numFmtId="0" fontId="7" fillId="0" borderId="0" xfId="0" applyNumberFormat="1" applyFont="1" applyAlignment="1"/>
    <xf numFmtId="0" fontId="8" fillId="0" borderId="0" xfId="0" applyNumberFormat="1" applyFont="1" applyAlignment="1"/>
    <xf numFmtId="0" fontId="0" fillId="0" borderId="0" xfId="0" applyNumberFormat="1" applyBorder="1"/>
    <xf numFmtId="0" fontId="6" fillId="0" borderId="0" xfId="0" applyNumberFormat="1" applyFont="1" applyBorder="1" applyAlignment="1"/>
    <xf numFmtId="0" fontId="0" fillId="0" borderId="0" xfId="0" applyAlignment="1">
      <alignment horizontal="center"/>
    </xf>
    <xf numFmtId="0" fontId="7" fillId="0" borderId="0" xfId="0" applyFont="1"/>
    <xf numFmtId="0" fontId="0" fillId="0" borderId="0" xfId="0" applyBorder="1"/>
    <xf numFmtId="0" fontId="0" fillId="0" borderId="6" xfId="0" applyBorder="1"/>
    <xf numFmtId="167" fontId="5" fillId="0" borderId="0" xfId="0" applyNumberFormat="1" applyFont="1" applyBorder="1" applyAlignment="1">
      <alignment horizontal="center"/>
    </xf>
    <xf numFmtId="164" fontId="5" fillId="0" borderId="0" xfId="0" applyNumberFormat="1" applyFont="1" applyBorder="1" applyAlignment="1">
      <alignment horizontal="center"/>
    </xf>
    <xf numFmtId="0" fontId="5" fillId="0" borderId="0" xfId="0" applyNumberFormat="1" applyFont="1" applyBorder="1" applyAlignment="1">
      <alignment horizontal="center"/>
    </xf>
    <xf numFmtId="0" fontId="6" fillId="0" borderId="6" xfId="0" applyNumberFormat="1" applyFont="1" applyBorder="1" applyAlignment="1"/>
    <xf numFmtId="164" fontId="5" fillId="0" borderId="6" xfId="0" applyNumberFormat="1" applyFont="1" applyBorder="1" applyAlignment="1">
      <alignment horizontal="center"/>
    </xf>
    <xf numFmtId="0" fontId="6" fillId="0" borderId="7" xfId="0" applyNumberFormat="1" applyFont="1" applyBorder="1" applyAlignment="1"/>
    <xf numFmtId="167" fontId="5" fillId="0" borderId="7" xfId="0" applyNumberFormat="1" applyFont="1" applyBorder="1" applyAlignment="1">
      <alignment horizontal="center"/>
    </xf>
    <xf numFmtId="164" fontId="5" fillId="0" borderId="7" xfId="0" applyNumberFormat="1" applyFont="1" applyBorder="1" applyAlignment="1">
      <alignment horizontal="center"/>
    </xf>
    <xf numFmtId="164" fontId="7" fillId="0" borderId="6" xfId="0" applyNumberFormat="1" applyFont="1" applyBorder="1" applyAlignment="1">
      <alignment horizontal="center"/>
    </xf>
    <xf numFmtId="164" fontId="0" fillId="0" borderId="0" xfId="0" applyNumberFormat="1" applyBorder="1"/>
    <xf numFmtId="164" fontId="3" fillId="0" borderId="0" xfId="0" applyNumberFormat="1" applyFont="1" applyBorder="1" applyAlignment="1">
      <alignment horizontal="center"/>
    </xf>
    <xf numFmtId="164" fontId="0" fillId="0" borderId="7" xfId="0" applyNumberFormat="1" applyBorder="1"/>
    <xf numFmtId="0" fontId="7" fillId="0" borderId="0" xfId="0" applyNumberFormat="1" applyFont="1" applyAlignment="1">
      <alignment horizontal="left"/>
    </xf>
    <xf numFmtId="0" fontId="6" fillId="0" borderId="6" xfId="0" applyNumberFormat="1" applyFont="1" applyBorder="1" applyAlignment="1">
      <alignment horizontal="left"/>
    </xf>
    <xf numFmtId="0" fontId="6" fillId="0" borderId="7" xfId="0" applyNumberFormat="1" applyFont="1" applyBorder="1" applyAlignment="1">
      <alignment horizontal="left"/>
    </xf>
    <xf numFmtId="167" fontId="0" fillId="0" borderId="0" xfId="0" applyNumberFormat="1" applyAlignment="1">
      <alignment horizontal="center"/>
    </xf>
    <xf numFmtId="10" fontId="0" fillId="0" borderId="0" xfId="0" applyNumberFormat="1" applyAlignment="1">
      <alignment horizontal="center"/>
    </xf>
    <xf numFmtId="10" fontId="5" fillId="0" borderId="6" xfId="0" applyNumberFormat="1" applyFont="1" applyBorder="1" applyAlignment="1">
      <alignment horizontal="center"/>
    </xf>
    <xf numFmtId="2" fontId="5" fillId="0" borderId="6" xfId="0" applyNumberFormat="1" applyFont="1" applyBorder="1" applyAlignment="1">
      <alignment horizontal="center"/>
    </xf>
    <xf numFmtId="10" fontId="5" fillId="0" borderId="7" xfId="0" applyNumberFormat="1" applyFont="1" applyBorder="1" applyAlignment="1">
      <alignment horizontal="center"/>
    </xf>
    <xf numFmtId="2" fontId="5" fillId="0" borderId="7" xfId="0" applyNumberFormat="1" applyFont="1" applyBorder="1" applyAlignment="1">
      <alignment horizontal="center"/>
    </xf>
    <xf numFmtId="0" fontId="5" fillId="0" borderId="6" xfId="0" applyNumberFormat="1" applyFont="1" applyBorder="1" applyAlignment="1">
      <alignment horizontal="center"/>
    </xf>
    <xf numFmtId="164" fontId="7" fillId="0" borderId="0" xfId="0" applyNumberFormat="1" applyFont="1" applyBorder="1" applyAlignment="1">
      <alignment horizontal="center"/>
    </xf>
    <xf numFmtId="9" fontId="5" fillId="0" borderId="6" xfId="0" applyNumberFormat="1" applyFont="1" applyBorder="1" applyAlignment="1">
      <alignment horizontal="center"/>
    </xf>
    <xf numFmtId="9" fontId="5" fillId="0" borderId="7" xfId="0" applyNumberFormat="1" applyFont="1" applyBorder="1" applyAlignment="1">
      <alignment horizontal="center"/>
    </xf>
    <xf numFmtId="9" fontId="5" fillId="0" borderId="0" xfId="0" applyNumberFormat="1" applyFont="1" applyBorder="1" applyAlignment="1">
      <alignment horizontal="center"/>
    </xf>
    <xf numFmtId="9" fontId="3" fillId="0" borderId="0" xfId="0" applyNumberFormat="1" applyFont="1" applyBorder="1" applyAlignment="1">
      <alignment horizontal="center"/>
    </xf>
    <xf numFmtId="9" fontId="7" fillId="0" borderId="0" xfId="0" applyNumberFormat="1" applyFont="1" applyBorder="1" applyAlignment="1">
      <alignment horizontal="center"/>
    </xf>
    <xf numFmtId="0" fontId="5" fillId="0" borderId="7" xfId="0" applyNumberFormat="1" applyFont="1" applyBorder="1" applyAlignment="1">
      <alignment horizontal="center"/>
    </xf>
    <xf numFmtId="164" fontId="8" fillId="0" borderId="0" xfId="0" applyNumberFormat="1" applyFont="1" applyAlignment="1">
      <alignment horizontal="center"/>
    </xf>
    <xf numFmtId="0" fontId="6" fillId="0" borderId="0" xfId="0" applyNumberFormat="1" applyFont="1" applyBorder="1" applyAlignment="1">
      <alignment horizontal="left"/>
    </xf>
    <xf numFmtId="10" fontId="7" fillId="0" borderId="0" xfId="0" applyNumberFormat="1" applyFont="1" applyAlignment="1">
      <alignment horizontal="center"/>
    </xf>
    <xf numFmtId="0" fontId="10" fillId="0" borderId="0" xfId="0" applyNumberFormat="1" applyFont="1" applyAlignment="1">
      <alignment horizontal="centerContinuous"/>
    </xf>
    <xf numFmtId="0" fontId="8" fillId="0" borderId="0" xfId="0" applyNumberFormat="1" applyFont="1" applyAlignment="1">
      <alignment horizontal="centerContinuous"/>
    </xf>
    <xf numFmtId="0" fontId="8" fillId="0" borderId="0" xfId="0" applyNumberFormat="1" applyFont="1" applyAlignment="1">
      <alignment horizontal="center"/>
    </xf>
    <xf numFmtId="0" fontId="8" fillId="0" borderId="5" xfId="0" applyNumberFormat="1" applyFont="1" applyBorder="1"/>
    <xf numFmtId="166" fontId="8" fillId="0" borderId="0" xfId="0" applyNumberFormat="1" applyFont="1" applyAlignment="1">
      <alignment horizontal="center"/>
    </xf>
    <xf numFmtId="0" fontId="8" fillId="0" borderId="0" xfId="0" applyNumberFormat="1" applyFont="1" applyBorder="1"/>
    <xf numFmtId="165" fontId="8" fillId="0" borderId="0" xfId="0" applyNumberFormat="1" applyFont="1"/>
    <xf numFmtId="2" fontId="8" fillId="0" borderId="0" xfId="0" applyNumberFormat="1" applyFont="1"/>
    <xf numFmtId="165" fontId="8" fillId="0" borderId="0" xfId="0" applyNumberFormat="1" applyFont="1" applyAlignment="1">
      <alignment horizontal="centerContinuous"/>
    </xf>
    <xf numFmtId="164" fontId="8" fillId="0" borderId="0" xfId="0" applyNumberFormat="1" applyFont="1"/>
    <xf numFmtId="0" fontId="0" fillId="0" borderId="0" xfId="0" applyNumberFormat="1" applyBorder="1" applyAlignment="1">
      <alignment horizontal="center"/>
    </xf>
    <xf numFmtId="168" fontId="0" fillId="0" borderId="0" xfId="0" applyNumberFormat="1" applyBorder="1" applyAlignment="1">
      <alignment horizontal="center"/>
    </xf>
    <xf numFmtId="9" fontId="8" fillId="0" borderId="0" xfId="0" applyNumberFormat="1" applyFont="1" applyAlignment="1">
      <alignment horizontal="center"/>
    </xf>
    <xf numFmtId="2" fontId="8" fillId="0" borderId="0" xfId="0" applyNumberFormat="1" applyFont="1" applyAlignment="1">
      <alignment horizontal="center"/>
    </xf>
    <xf numFmtId="165" fontId="10" fillId="0" borderId="0" xfId="0" applyNumberFormat="1" applyFont="1" applyAlignment="1">
      <alignment horizontal="centerContinuous"/>
    </xf>
    <xf numFmtId="165" fontId="8" fillId="0" borderId="0" xfId="0" applyNumberFormat="1" applyFont="1" applyAlignment="1">
      <alignment horizontal="center"/>
    </xf>
    <xf numFmtId="0" fontId="8" fillId="0" borderId="0" xfId="0" applyNumberFormat="1" applyFont="1" applyBorder="1" applyAlignment="1">
      <alignment horizontal="center"/>
    </xf>
    <xf numFmtId="0" fontId="8" fillId="0" borderId="6" xfId="0" applyNumberFormat="1" applyFont="1" applyBorder="1"/>
    <xf numFmtId="10" fontId="0" fillId="0" borderId="0" xfId="0" applyNumberFormat="1"/>
    <xf numFmtId="10" fontId="5" fillId="0" borderId="0" xfId="0" applyNumberFormat="1" applyFont="1" applyBorder="1" applyAlignment="1">
      <alignment horizontal="center"/>
    </xf>
    <xf numFmtId="2" fontId="5" fillId="0" borderId="0" xfId="0" applyNumberFormat="1" applyFont="1" applyBorder="1" applyAlignment="1">
      <alignment horizontal="center"/>
    </xf>
    <xf numFmtId="0" fontId="0" fillId="0" borderId="7" xfId="0" applyBorder="1"/>
    <xf numFmtId="0" fontId="0" fillId="0" borderId="7" xfId="0" applyBorder="1" applyAlignment="1">
      <alignment horizontal="center"/>
    </xf>
    <xf numFmtId="0" fontId="5" fillId="0" borderId="6" xfId="0" applyNumberFormat="1" applyFont="1" applyBorder="1" applyAlignment="1"/>
    <xf numFmtId="168" fontId="5" fillId="0" borderId="0" xfId="0" applyNumberFormat="1" applyFont="1" applyAlignment="1">
      <alignment horizontal="center"/>
    </xf>
    <xf numFmtId="10" fontId="5" fillId="0" borderId="0" xfId="0" applyNumberFormat="1" applyFont="1" applyAlignment="1"/>
    <xf numFmtId="169" fontId="8" fillId="0" borderId="0" xfId="0" applyNumberFormat="1" applyFont="1" applyAlignment="1">
      <alignment horizontal="center"/>
    </xf>
    <xf numFmtId="0" fontId="8" fillId="0" borderId="0" xfId="0" applyNumberFormat="1" applyFont="1" applyBorder="1" applyAlignment="1"/>
    <xf numFmtId="0" fontId="5" fillId="0" borderId="0" xfId="0" applyNumberFormat="1" applyFont="1" applyAlignment="1">
      <alignment horizontal="left"/>
    </xf>
    <xf numFmtId="10" fontId="7" fillId="0" borderId="0" xfId="0" applyNumberFormat="1" applyFont="1" applyBorder="1" applyAlignment="1">
      <alignment horizontal="center"/>
    </xf>
    <xf numFmtId="0" fontId="5" fillId="0" borderId="0" xfId="0" applyNumberFormat="1" applyFont="1" applyBorder="1" applyAlignment="1"/>
    <xf numFmtId="164" fontId="6" fillId="0" borderId="6" xfId="0" applyNumberFormat="1" applyFont="1" applyBorder="1" applyAlignment="1">
      <alignment horizontal="center"/>
    </xf>
    <xf numFmtId="9" fontId="6" fillId="0" borderId="0" xfId="0" applyNumberFormat="1" applyFont="1" applyAlignment="1">
      <alignment horizontal="center"/>
    </xf>
    <xf numFmtId="9" fontId="6" fillId="0" borderId="6" xfId="0" applyNumberFormat="1" applyFont="1" applyBorder="1" applyAlignment="1">
      <alignment horizontal="center"/>
    </xf>
    <xf numFmtId="164" fontId="8" fillId="0" borderId="6" xfId="0" applyNumberFormat="1" applyFont="1" applyBorder="1" applyAlignment="1">
      <alignment horizontal="center"/>
    </xf>
    <xf numFmtId="169" fontId="0" fillId="0" borderId="0" xfId="0" applyNumberFormat="1" applyAlignment="1">
      <alignment horizontal="center"/>
    </xf>
    <xf numFmtId="0" fontId="8" fillId="0" borderId="0" xfId="0" applyFont="1"/>
    <xf numFmtId="0" fontId="8" fillId="0" borderId="0" xfId="0" applyFont="1" applyBorder="1"/>
    <xf numFmtId="9" fontId="0" fillId="0" borderId="0" xfId="0" applyNumberFormat="1" applyBorder="1"/>
    <xf numFmtId="9" fontId="0" fillId="0" borderId="0" xfId="0" applyNumberFormat="1"/>
    <xf numFmtId="168" fontId="5" fillId="0" borderId="0" xfId="0" applyNumberFormat="1" applyFont="1" applyBorder="1" applyAlignment="1">
      <alignment horizontal="center"/>
    </xf>
    <xf numFmtId="168" fontId="5" fillId="0" borderId="6" xfId="0" applyNumberFormat="1" applyFont="1" applyBorder="1" applyAlignment="1">
      <alignment horizontal="center"/>
    </xf>
    <xf numFmtId="10" fontId="0" fillId="0" borderId="6" xfId="0" applyNumberFormat="1" applyBorder="1" applyAlignment="1">
      <alignment horizontal="center"/>
    </xf>
    <xf numFmtId="0" fontId="3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Border="1"/>
    <xf numFmtId="164" fontId="5" fillId="0" borderId="0" xfId="0" applyNumberFormat="1" applyFont="1"/>
    <xf numFmtId="169" fontId="0" fillId="0" borderId="0" xfId="0" applyNumberFormat="1" applyBorder="1"/>
    <xf numFmtId="169" fontId="7" fillId="0" borderId="0" xfId="0" applyNumberFormat="1" applyFont="1" applyBorder="1"/>
    <xf numFmtId="164" fontId="5" fillId="0" borderId="0" xfId="0" quotePrefix="1" applyNumberFormat="1" applyFont="1" applyAlignment="1">
      <alignment horizontal="center"/>
    </xf>
    <xf numFmtId="164" fontId="6" fillId="0" borderId="0" xfId="0" applyNumberFormat="1" applyFont="1" applyAlignment="1"/>
    <xf numFmtId="9" fontId="6" fillId="0" borderId="0" xfId="0" applyNumberFormat="1" applyFont="1" applyAlignment="1"/>
    <xf numFmtId="9" fontId="4" fillId="0" borderId="0" xfId="0" applyNumberFormat="1" applyFont="1" applyAlignment="1">
      <alignment horizontal="centerContinuous"/>
    </xf>
    <xf numFmtId="9" fontId="0" fillId="0" borderId="3" xfId="0" applyNumberFormat="1" applyBorder="1"/>
    <xf numFmtId="9" fontId="5" fillId="0" borderId="3" xfId="0" applyNumberFormat="1" applyFont="1" applyBorder="1" applyAlignment="1">
      <alignment horizontal="center"/>
    </xf>
    <xf numFmtId="9" fontId="6" fillId="0" borderId="0" xfId="0" applyNumberFormat="1" applyFont="1" applyBorder="1" applyAlignment="1"/>
    <xf numFmtId="1" fontId="0" fillId="0" borderId="0" xfId="0" applyNumberFormat="1" applyAlignment="1">
      <alignment horizontal="center"/>
    </xf>
    <xf numFmtId="0" fontId="12" fillId="0" borderId="0" xfId="0" applyFont="1" applyBorder="1" applyAlignment="1"/>
    <xf numFmtId="164" fontId="8" fillId="0" borderId="7" xfId="0" applyNumberFormat="1" applyFont="1" applyBorder="1" applyAlignment="1">
      <alignment horizontal="center"/>
    </xf>
    <xf numFmtId="166" fontId="8" fillId="0" borderId="7" xfId="0" applyNumberFormat="1" applyFont="1" applyBorder="1" applyAlignment="1">
      <alignment horizontal="center"/>
    </xf>
    <xf numFmtId="6" fontId="10" fillId="0" borderId="7" xfId="0" quotePrefix="1" applyNumberFormat="1" applyFont="1" applyBorder="1" applyAlignment="1">
      <alignment horizontal="center"/>
    </xf>
    <xf numFmtId="6" fontId="10" fillId="0" borderId="0" xfId="0" quotePrefix="1" applyNumberFormat="1" applyFont="1" applyBorder="1" applyAlignment="1">
      <alignment horizontal="center"/>
    </xf>
    <xf numFmtId="164" fontId="3" fillId="0" borderId="6" xfId="0" applyNumberFormat="1" applyFont="1" applyBorder="1" applyAlignment="1">
      <alignment horizontal="center"/>
    </xf>
    <xf numFmtId="0" fontId="8" fillId="0" borderId="7" xfId="0" applyNumberFormat="1" applyFont="1" applyBorder="1" applyAlignment="1">
      <alignment horizontal="center"/>
    </xf>
    <xf numFmtId="0" fontId="5" fillId="0" borderId="0" xfId="35"/>
    <xf numFmtId="0" fontId="3" fillId="0" borderId="0" xfId="35" applyFont="1"/>
    <xf numFmtId="0" fontId="5" fillId="0" borderId="0" xfId="35" applyAlignment="1">
      <alignment horizontal="center"/>
    </xf>
    <xf numFmtId="0" fontId="5" fillId="0" borderId="0" xfId="35" applyBorder="1" applyAlignment="1">
      <alignment horizontal="center"/>
    </xf>
    <xf numFmtId="0" fontId="5" fillId="0" borderId="0" xfId="35" applyBorder="1"/>
    <xf numFmtId="0" fontId="0" fillId="0" borderId="0" xfId="0" applyBorder="1" applyAlignment="1">
      <alignment horizontal="center"/>
    </xf>
    <xf numFmtId="0" fontId="5" fillId="0" borderId="6" xfId="0" applyNumberFormat="1" applyFont="1" applyBorder="1" applyAlignment="1">
      <alignment horizontal="center"/>
    </xf>
    <xf numFmtId="167" fontId="5" fillId="0" borderId="0" xfId="36" applyNumberFormat="1" applyFont="1" applyAlignment="1"/>
    <xf numFmtId="167" fontId="3" fillId="0" borderId="0" xfId="36" applyNumberFormat="1" applyFont="1" applyAlignment="1"/>
    <xf numFmtId="167" fontId="5" fillId="0" borderId="0" xfId="36" applyNumberFormat="1" applyFont="1" applyBorder="1" applyAlignment="1"/>
    <xf numFmtId="167" fontId="5" fillId="0" borderId="0" xfId="36" applyNumberFormat="1" applyFont="1" applyBorder="1" applyAlignment="1">
      <alignment horizontal="centerContinuous"/>
    </xf>
    <xf numFmtId="167" fontId="5" fillId="0" borderId="3" xfId="36" applyNumberFormat="1" applyFont="1" applyBorder="1" applyAlignment="1"/>
    <xf numFmtId="167" fontId="3" fillId="0" borderId="0" xfId="36" applyNumberFormat="1" applyFont="1" applyBorder="1" applyAlignment="1">
      <alignment horizontal="center"/>
    </xf>
    <xf numFmtId="167" fontId="3" fillId="0" borderId="0" xfId="36" applyNumberFormat="1" applyFont="1" applyBorder="1" applyAlignment="1"/>
    <xf numFmtId="167" fontId="3" fillId="0" borderId="6" xfId="36" applyNumberFormat="1" applyFont="1" applyBorder="1" applyAlignment="1">
      <alignment horizontal="center"/>
    </xf>
    <xf numFmtId="167" fontId="5" fillId="0" borderId="6" xfId="36" applyNumberFormat="1" applyFont="1" applyBorder="1" applyAlignment="1"/>
    <xf numFmtId="167" fontId="5" fillId="0" borderId="0" xfId="36" applyNumberFormat="1" applyFont="1" applyBorder="1"/>
    <xf numFmtId="167" fontId="5" fillId="0" borderId="0" xfId="36" applyNumberFormat="1" applyFont="1" applyAlignment="1">
      <alignment horizontal="center"/>
    </xf>
    <xf numFmtId="164" fontId="5" fillId="0" borderId="0" xfId="36" applyNumberFormat="1" applyFont="1" applyAlignment="1">
      <alignment horizontal="center"/>
    </xf>
    <xf numFmtId="164" fontId="5" fillId="0" borderId="0" xfId="36" applyNumberFormat="1" applyFont="1" applyBorder="1" applyAlignment="1"/>
    <xf numFmtId="165" fontId="5" fillId="0" borderId="0" xfId="36" applyNumberFormat="1" applyFont="1" applyBorder="1"/>
    <xf numFmtId="165" fontId="5" fillId="0" borderId="0" xfId="36" applyNumberFormat="1" applyFont="1"/>
    <xf numFmtId="165" fontId="5" fillId="0" borderId="0" xfId="36" applyNumberFormat="1" applyFont="1" applyBorder="1" applyAlignment="1">
      <alignment horizontal="centerContinuous"/>
    </xf>
    <xf numFmtId="1" fontId="5" fillId="0" borderId="0" xfId="36" applyNumberFormat="1" applyFont="1" applyAlignment="1">
      <alignment horizontal="center"/>
    </xf>
    <xf numFmtId="164" fontId="5" fillId="0" borderId="0" xfId="38" applyNumberFormat="1" applyFont="1" applyAlignment="1">
      <alignment horizontal="center"/>
    </xf>
    <xf numFmtId="1" fontId="5" fillId="0" borderId="0" xfId="36" applyNumberFormat="1" applyFont="1" applyBorder="1" applyAlignment="1">
      <alignment horizontal="center"/>
    </xf>
    <xf numFmtId="164" fontId="5" fillId="0" borderId="0" xfId="36" applyNumberFormat="1" applyFont="1" applyBorder="1" applyAlignment="1">
      <alignment horizontal="center"/>
    </xf>
    <xf numFmtId="164" fontId="5" fillId="0" borderId="0" xfId="38" applyNumberFormat="1" applyFont="1" applyBorder="1" applyAlignment="1">
      <alignment horizontal="center"/>
    </xf>
    <xf numFmtId="167" fontId="5" fillId="0" borderId="7" xfId="36" applyNumberFormat="1" applyFont="1" applyBorder="1" applyAlignment="1"/>
    <xf numFmtId="164" fontId="5" fillId="0" borderId="7" xfId="36" applyNumberFormat="1" applyFont="1" applyBorder="1" applyAlignment="1">
      <alignment horizontal="center"/>
    </xf>
    <xf numFmtId="167" fontId="5" fillId="0" borderId="7" xfId="36" applyNumberFormat="1" applyFont="1" applyBorder="1" applyAlignment="1">
      <alignment horizontal="center"/>
    </xf>
    <xf numFmtId="167" fontId="4" fillId="0" borderId="0" xfId="36" applyNumberFormat="1" applyFont="1" applyAlignment="1">
      <alignment horizontal="center"/>
    </xf>
    <xf numFmtId="167" fontId="5" fillId="0" borderId="8" xfId="36" applyNumberFormat="1" applyFont="1" applyBorder="1" applyAlignment="1"/>
    <xf numFmtId="10" fontId="5" fillId="0" borderId="0" xfId="36" applyNumberFormat="1" applyFont="1" applyAlignment="1">
      <alignment horizontal="center"/>
    </xf>
    <xf numFmtId="10" fontId="5" fillId="0" borderId="0" xfId="36" applyNumberFormat="1" applyFont="1" applyBorder="1" applyAlignment="1">
      <alignment horizontal="center"/>
    </xf>
    <xf numFmtId="10" fontId="5" fillId="0" borderId="7" xfId="36" applyNumberFormat="1" applyFont="1" applyBorder="1" applyAlignment="1">
      <alignment horizontal="center"/>
    </xf>
    <xf numFmtId="2" fontId="5" fillId="0" borderId="0" xfId="36" applyNumberFormat="1" applyFont="1"/>
    <xf numFmtId="167" fontId="22" fillId="0" borderId="0" xfId="36" applyNumberFormat="1" applyFont="1" applyAlignment="1"/>
    <xf numFmtId="167" fontId="23" fillId="0" borderId="0" xfId="36" applyNumberFormat="1" applyFont="1" applyAlignment="1"/>
    <xf numFmtId="167" fontId="22" fillId="0" borderId="3" xfId="36" applyNumberFormat="1" applyFont="1" applyBorder="1" applyAlignment="1"/>
    <xf numFmtId="167" fontId="5" fillId="0" borderId="0" xfId="36" applyNumberFormat="1" applyBorder="1"/>
    <xf numFmtId="2" fontId="5" fillId="0" borderId="0" xfId="36" applyNumberFormat="1" applyFont="1" applyAlignment="1">
      <alignment horizontal="center"/>
    </xf>
    <xf numFmtId="4" fontId="5" fillId="0" borderId="0" xfId="36" applyNumberFormat="1" applyFont="1" applyAlignment="1">
      <alignment horizontal="center"/>
    </xf>
    <xf numFmtId="2" fontId="3" fillId="0" borderId="0" xfId="36" applyNumberFormat="1" applyFont="1" applyAlignment="1">
      <alignment horizontal="center"/>
    </xf>
    <xf numFmtId="4" fontId="5" fillId="0" borderId="0" xfId="36" applyNumberFormat="1" applyFont="1" applyBorder="1" applyAlignment="1">
      <alignment horizontal="center"/>
    </xf>
    <xf numFmtId="10" fontId="5" fillId="0" borderId="0" xfId="36" quotePrefix="1" applyNumberFormat="1" applyFont="1" applyBorder="1" applyAlignment="1">
      <alignment horizontal="center"/>
    </xf>
    <xf numFmtId="4" fontId="5" fillId="0" borderId="7" xfId="36" applyNumberFormat="1" applyFont="1" applyBorder="1" applyAlignment="1">
      <alignment horizontal="center"/>
    </xf>
    <xf numFmtId="2" fontId="5" fillId="0" borderId="0" xfId="36" applyNumberFormat="1" applyFont="1" applyBorder="1" applyAlignment="1">
      <alignment horizontal="center"/>
    </xf>
    <xf numFmtId="9" fontId="3" fillId="0" borderId="0" xfId="0" applyNumberFormat="1" applyFont="1" applyAlignment="1">
      <alignment horizontal="center"/>
    </xf>
    <xf numFmtId="9" fontId="0" fillId="0" borderId="7" xfId="0" applyNumberFormat="1" applyBorder="1" applyAlignment="1">
      <alignment horizontal="center"/>
    </xf>
    <xf numFmtId="9" fontId="0" fillId="0" borderId="0" xfId="0" applyNumberFormat="1" applyBorder="1" applyAlignment="1">
      <alignment horizontal="center"/>
    </xf>
    <xf numFmtId="0" fontId="5" fillId="0" borderId="7" xfId="35" applyBorder="1" applyAlignment="1">
      <alignment horizontal="center"/>
    </xf>
    <xf numFmtId="0" fontId="5" fillId="0" borderId="0" xfId="0" applyNumberFormat="1" applyFont="1" applyAlignment="1">
      <alignment horizontal="center"/>
    </xf>
    <xf numFmtId="0" fontId="5" fillId="0" borderId="0" xfId="0" applyNumberFormat="1" applyFont="1" applyAlignment="1">
      <alignment horizontal="center"/>
    </xf>
    <xf numFmtId="6" fontId="4" fillId="0" borderId="0" xfId="0" quotePrefix="1" applyNumberFormat="1" applyFont="1" applyAlignment="1">
      <alignment horizontal="centerContinuous"/>
    </xf>
    <xf numFmtId="0" fontId="5" fillId="0" borderId="7" xfId="0" applyNumberFormat="1" applyFont="1" applyBorder="1" applyAlignment="1"/>
    <xf numFmtId="0" fontId="5" fillId="0" borderId="6" xfId="0" applyNumberFormat="1" applyFont="1" applyBorder="1"/>
    <xf numFmtId="166" fontId="5" fillId="0" borderId="0" xfId="0" applyNumberFormat="1" applyFont="1" applyAlignment="1">
      <alignment horizontal="center"/>
    </xf>
    <xf numFmtId="169" fontId="5" fillId="0" borderId="7" xfId="0" applyNumberFormat="1" applyFont="1" applyBorder="1" applyAlignment="1">
      <alignment horizontal="center"/>
    </xf>
    <xf numFmtId="169" fontId="5" fillId="0" borderId="0" xfId="0" applyNumberFormat="1" applyFont="1"/>
    <xf numFmtId="169" fontId="5" fillId="0" borderId="0" xfId="0" applyNumberFormat="1" applyFont="1" applyAlignment="1"/>
    <xf numFmtId="170" fontId="6" fillId="0" borderId="0" xfId="0" applyNumberFormat="1" applyFont="1" applyAlignment="1">
      <alignment horizontal="center"/>
    </xf>
    <xf numFmtId="170" fontId="6" fillId="0" borderId="0" xfId="0" applyNumberFormat="1" applyFont="1" applyAlignment="1"/>
    <xf numFmtId="170" fontId="6" fillId="0" borderId="7" xfId="0" applyNumberFormat="1" applyFont="1" applyBorder="1" applyAlignment="1"/>
    <xf numFmtId="0" fontId="3" fillId="0" borderId="0" xfId="0" applyNumberFormat="1" applyFont="1" applyAlignment="1">
      <alignment horizontal="center"/>
    </xf>
    <xf numFmtId="0" fontId="3" fillId="0" borderId="0" xfId="0" applyNumberFormat="1" applyFont="1" applyAlignment="1">
      <alignment horizontal="centerContinuous"/>
    </xf>
    <xf numFmtId="0" fontId="3" fillId="0" borderId="5" xfId="0" applyNumberFormat="1" applyFont="1" applyBorder="1" applyAlignment="1">
      <alignment horizontal="center"/>
    </xf>
    <xf numFmtId="0" fontId="3" fillId="0" borderId="0" xfId="0" applyNumberFormat="1" applyFont="1" applyBorder="1" applyAlignment="1">
      <alignment horizontal="center"/>
    </xf>
    <xf numFmtId="0" fontId="8" fillId="0" borderId="7" xfId="0" applyNumberFormat="1" applyFont="1" applyBorder="1" applyAlignment="1"/>
    <xf numFmtId="0" fontId="8" fillId="0" borderId="6" xfId="0" applyNumberFormat="1" applyFont="1" applyBorder="1" applyAlignment="1">
      <alignment horizontal="center"/>
    </xf>
    <xf numFmtId="164" fontId="8" fillId="0" borderId="7" xfId="0" applyNumberFormat="1" applyFont="1" applyBorder="1" applyAlignment="1"/>
    <xf numFmtId="1" fontId="8" fillId="0" borderId="7" xfId="0" applyNumberFormat="1" applyFont="1" applyBorder="1" applyAlignment="1"/>
    <xf numFmtId="165" fontId="8" fillId="0" borderId="7" xfId="0" applyNumberFormat="1" applyFont="1" applyBorder="1"/>
    <xf numFmtId="0" fontId="3" fillId="0" borderId="0" xfId="0" applyNumberFormat="1" applyFont="1" applyBorder="1" applyAlignment="1"/>
    <xf numFmtId="0" fontId="3" fillId="0" borderId="0" xfId="0" applyFont="1" applyBorder="1"/>
    <xf numFmtId="0" fontId="5" fillId="0" borderId="7" xfId="35" applyBorder="1"/>
    <xf numFmtId="0" fontId="3" fillId="0" borderId="0" xfId="35" applyFont="1" applyAlignment="1">
      <alignment horizontal="center"/>
    </xf>
    <xf numFmtId="0" fontId="5" fillId="0" borderId="6" xfId="35" applyBorder="1"/>
    <xf numFmtId="0" fontId="5" fillId="0" borderId="6" xfId="35" applyBorder="1" applyAlignment="1">
      <alignment horizontal="center"/>
    </xf>
    <xf numFmtId="10" fontId="5" fillId="0" borderId="0" xfId="35" applyNumberFormat="1" applyAlignment="1">
      <alignment horizontal="center"/>
    </xf>
    <xf numFmtId="0" fontId="5" fillId="0" borderId="0" xfId="35" applyFont="1"/>
    <xf numFmtId="10" fontId="5" fillId="0" borderId="0" xfId="35" applyNumberFormat="1" applyAlignment="1">
      <alignment horizontal="right"/>
    </xf>
    <xf numFmtId="10" fontId="5" fillId="0" borderId="0" xfId="35" applyNumberFormat="1" applyAlignment="1">
      <alignment horizontal="left"/>
    </xf>
    <xf numFmtId="0" fontId="5" fillId="0" borderId="6" xfId="35" applyBorder="1" applyAlignment="1">
      <alignment horizontal="right"/>
    </xf>
    <xf numFmtId="0" fontId="5" fillId="0" borderId="6" xfId="35" applyBorder="1" applyAlignment="1">
      <alignment horizontal="left"/>
    </xf>
    <xf numFmtId="0" fontId="5" fillId="0" borderId="0" xfId="35" applyBorder="1" applyAlignment="1">
      <alignment horizontal="right"/>
    </xf>
    <xf numFmtId="0" fontId="5" fillId="0" borderId="0" xfId="35" applyBorder="1" applyAlignment="1">
      <alignment horizontal="left"/>
    </xf>
    <xf numFmtId="10" fontId="5" fillId="0" borderId="0" xfId="35" applyNumberFormat="1"/>
    <xf numFmtId="10" fontId="3" fillId="0" borderId="0" xfId="35" applyNumberFormat="1" applyFont="1" applyAlignment="1">
      <alignment horizontal="center"/>
    </xf>
    <xf numFmtId="0" fontId="12" fillId="0" borderId="7" xfId="35" applyFont="1" applyBorder="1" applyAlignment="1">
      <alignment horizontal="center"/>
    </xf>
    <xf numFmtId="0" fontId="5" fillId="0" borderId="0" xfId="35" applyFont="1" applyAlignment="1">
      <alignment horizontal="center"/>
    </xf>
    <xf numFmtId="0" fontId="5" fillId="0" borderId="7" xfId="35" applyFont="1" applyBorder="1" applyAlignment="1">
      <alignment horizontal="center"/>
    </xf>
    <xf numFmtId="0" fontId="5" fillId="0" borderId="0" xfId="35" applyFont="1" applyFill="1" applyAlignment="1">
      <alignment horizontal="left"/>
    </xf>
    <xf numFmtId="6" fontId="5" fillId="0" borderId="0" xfId="0" quotePrefix="1" applyNumberFormat="1" applyFont="1" applyAlignment="1">
      <alignment horizontal="center"/>
    </xf>
    <xf numFmtId="0" fontId="5" fillId="0" borderId="6" xfId="0" applyFont="1" applyBorder="1" applyAlignment="1">
      <alignment horizontal="center"/>
    </xf>
    <xf numFmtId="0" fontId="0" fillId="0" borderId="6" xfId="0" applyBorder="1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6" xfId="0" applyNumberFormat="1" applyBorder="1" applyAlignment="1">
      <alignment horizontal="center"/>
    </xf>
    <xf numFmtId="0" fontId="5" fillId="0" borderId="23" xfId="0" applyFont="1" applyBorder="1" applyAlignment="1">
      <alignment horizontal="center"/>
    </xf>
    <xf numFmtId="14" fontId="5" fillId="0" borderId="0" xfId="0" applyNumberFormat="1" applyFont="1" applyAlignment="1">
      <alignment horizontal="center"/>
    </xf>
    <xf numFmtId="170" fontId="6" fillId="0" borderId="0" xfId="0" applyNumberFormat="1" applyFont="1" applyBorder="1" applyAlignment="1"/>
    <xf numFmtId="10" fontId="5" fillId="0" borderId="6" xfId="35" applyNumberFormat="1" applyBorder="1"/>
    <xf numFmtId="10" fontId="5" fillId="0" borderId="0" xfId="35" applyNumberFormat="1" applyBorder="1"/>
    <xf numFmtId="17" fontId="5" fillId="0" borderId="0" xfId="0" quotePrefix="1" applyNumberFormat="1" applyFont="1" applyAlignment="1">
      <alignment horizontal="center"/>
    </xf>
    <xf numFmtId="169" fontId="5" fillId="0" borderId="0" xfId="0" applyNumberFormat="1" applyFont="1" applyAlignment="1">
      <alignment horizontal="center"/>
    </xf>
    <xf numFmtId="0" fontId="5" fillId="0" borderId="0" xfId="0" quotePrefix="1" applyNumberFormat="1" applyFont="1" applyBorder="1" applyAlignment="1">
      <alignment horizontal="center"/>
    </xf>
    <xf numFmtId="0" fontId="5" fillId="0" borderId="0" xfId="0" quotePrefix="1" applyNumberFormat="1" applyFont="1" applyAlignment="1">
      <alignment horizontal="center"/>
    </xf>
    <xf numFmtId="174" fontId="5" fillId="0" borderId="0" xfId="35" applyNumberFormat="1" applyAlignment="1">
      <alignment horizontal="center"/>
    </xf>
    <xf numFmtId="10" fontId="0" fillId="0" borderId="7" xfId="0" applyNumberFormat="1" applyBorder="1"/>
    <xf numFmtId="0" fontId="5" fillId="0" borderId="6" xfId="0" applyFont="1" applyBorder="1"/>
    <xf numFmtId="10" fontId="0" fillId="0" borderId="7" xfId="0" applyNumberFormat="1" applyBorder="1" applyAlignment="1">
      <alignment horizontal="center"/>
    </xf>
    <xf numFmtId="10" fontId="3" fillId="0" borderId="0" xfId="0" applyNumberFormat="1" applyFont="1" applyAlignment="1">
      <alignment horizontal="center"/>
    </xf>
    <xf numFmtId="0" fontId="71" fillId="0" borderId="0" xfId="0" applyFont="1"/>
    <xf numFmtId="0" fontId="4" fillId="0" borderId="0" xfId="35" applyFont="1" applyBorder="1" applyAlignment="1">
      <alignment horizontal="center"/>
    </xf>
    <xf numFmtId="0" fontId="3" fillId="0" borderId="0" xfId="35" applyFont="1" applyBorder="1" applyAlignment="1">
      <alignment horizontal="center"/>
    </xf>
    <xf numFmtId="1" fontId="3" fillId="0" borderId="0" xfId="36" applyNumberFormat="1" applyFont="1" applyBorder="1" applyAlignment="1">
      <alignment horizontal="center"/>
    </xf>
    <xf numFmtId="167" fontId="4" fillId="0" borderId="0" xfId="36" applyNumberFormat="1" applyFont="1" applyAlignment="1">
      <alignment horizontal="center"/>
    </xf>
    <xf numFmtId="167" fontId="3" fillId="0" borderId="0" xfId="36" applyNumberFormat="1" applyFont="1" applyAlignment="1">
      <alignment horizontal="center"/>
    </xf>
    <xf numFmtId="165" fontId="3" fillId="0" borderId="0" xfId="36" applyNumberFormat="1" applyFont="1" applyAlignment="1">
      <alignment horizontal="center"/>
    </xf>
    <xf numFmtId="2" fontId="3" fillId="0" borderId="0" xfId="36" applyNumberFormat="1" applyFont="1" applyAlignment="1">
      <alignment horizontal="center"/>
    </xf>
    <xf numFmtId="4" fontId="3" fillId="0" borderId="0" xfId="36" applyNumberFormat="1" applyFont="1" applyAlignment="1">
      <alignment horizontal="center"/>
    </xf>
    <xf numFmtId="0" fontId="12" fillId="0" borderId="0" xfId="35" applyFont="1" applyBorder="1" applyAlignment="1">
      <alignment horizontal="center"/>
    </xf>
    <xf numFmtId="0" fontId="5" fillId="0" borderId="6" xfId="35" applyFont="1" applyBorder="1" applyAlignment="1">
      <alignment horizontal="center"/>
    </xf>
    <xf numFmtId="0" fontId="5" fillId="0" borderId="6" xfId="35" applyBorder="1" applyAlignment="1">
      <alignment horizontal="center"/>
    </xf>
    <xf numFmtId="0" fontId="4" fillId="0" borderId="0" xfId="0" applyNumberFormat="1" applyFont="1" applyAlignment="1">
      <alignment horizontal="center"/>
    </xf>
    <xf numFmtId="0" fontId="10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2" fillId="0" borderId="0" xfId="0" applyFont="1" applyBorder="1" applyAlignment="1">
      <alignment horizontal="center"/>
    </xf>
    <xf numFmtId="0" fontId="3" fillId="0" borderId="6" xfId="0" applyNumberFormat="1" applyFont="1" applyBorder="1" applyAlignment="1">
      <alignment horizontal="center"/>
    </xf>
    <xf numFmtId="0" fontId="10" fillId="0" borderId="0" xfId="0" applyNumberFormat="1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70" fillId="0" borderId="0" xfId="0" applyFont="1" applyAlignment="1">
      <alignment horizontal="center"/>
    </xf>
  </cellXfs>
  <cellStyles count="585">
    <cellStyle name="_x000a_bidires=100_x000d_" xfId="41" xr:uid="{00000000-0005-0000-0000-000000000000}"/>
    <cellStyle name="_2008 Reforecast 0+12  03.14.08" xfId="42" xr:uid="{00000000-0005-0000-0000-000001000000}"/>
    <cellStyle name="_2008 Reforecast 0+12  03.14.08_Avera UIL NEEWS Analyses 2011" xfId="43" xr:uid="{00000000-0005-0000-0000-000002000000}"/>
    <cellStyle name="_2008 Reforecast 0+12  03.14.08_Avera UIL NEEWS Analyses 2011_Baudino Exhibits" xfId="44" xr:uid="{00000000-0005-0000-0000-000003000000}"/>
    <cellStyle name="_2008 Reforecast 0+12  03.14.08_Avera UIL NEEWS Analyses 2011_Baudino Exhibits 2" xfId="45" xr:uid="{00000000-0005-0000-0000-000004000000}"/>
    <cellStyle name="_2008 Reforecast 0+12  03.14.08_Avera UIL NEEWS Analyses 2011_Baudino Exhibits 2_Yields" xfId="46" xr:uid="{00000000-0005-0000-0000-000005000000}"/>
    <cellStyle name="_2008 Reforecast 0+12  03.14.08_Avera UIL NEEWS Analyses 2011_Baudino Exhibits_Yields" xfId="47" xr:uid="{00000000-0005-0000-0000-000006000000}"/>
    <cellStyle name="_2008 Reforecast 0+12  03.14.08_Avera UIL NEEWS Analyses 2011_Yields" xfId="48" xr:uid="{00000000-0005-0000-0000-000007000000}"/>
    <cellStyle name="_2008 Reforecast 0+12  03.14.08_Baudino Exhibits" xfId="49" xr:uid="{00000000-0005-0000-0000-000008000000}"/>
    <cellStyle name="_2008 Reforecast 0+12  03.14.08_Baudino Exhibits 2" xfId="50" xr:uid="{00000000-0005-0000-0000-000009000000}"/>
    <cellStyle name="_2008 Reforecast 0+12  03.14.08_Baudino Exhibits 2_Yields" xfId="51" xr:uid="{00000000-0005-0000-0000-00000A000000}"/>
    <cellStyle name="_2008 Reforecast 0+12  03.14.08_Baudino Exhibits_Yields" xfId="52" xr:uid="{00000000-0005-0000-0000-00000B000000}"/>
    <cellStyle name="_2008 Reforecast 0+12  03.14.08_Value Line Data Base" xfId="53" xr:uid="{00000000-0005-0000-0000-00000C000000}"/>
    <cellStyle name="_2008 Reforecast 0+12  03.14.08_Value Line Data Base 2" xfId="54" xr:uid="{00000000-0005-0000-0000-00000D000000}"/>
    <cellStyle name="_2008 Reforecast 0+12  03.14.08_Value Line Data Base 2_Yields" xfId="55" xr:uid="{00000000-0005-0000-0000-00000E000000}"/>
    <cellStyle name="_2008 Reforecast 0+12  03.14.08_Value Line Data Base_Yields" xfId="56" xr:uid="{00000000-0005-0000-0000-00000F000000}"/>
    <cellStyle name="_2008 Reforecast 0+12  03.14.08_Yields" xfId="57" xr:uid="{00000000-0005-0000-0000-000010000000}"/>
    <cellStyle name="_2008_ACCT 17103" xfId="58" xr:uid="{00000000-0005-0000-0000-000011000000}"/>
    <cellStyle name="_2008_ACCT 17103_Avera UIL NEEWS Analyses 2011" xfId="59" xr:uid="{00000000-0005-0000-0000-000012000000}"/>
    <cellStyle name="_2008_ACCT 17103_Avera UIL NEEWS Analyses 2011_Baudino Exhibits" xfId="60" xr:uid="{00000000-0005-0000-0000-000013000000}"/>
    <cellStyle name="_2008_ACCT 17103_Avera UIL NEEWS Analyses 2011_Baudino Exhibits 2" xfId="61" xr:uid="{00000000-0005-0000-0000-000014000000}"/>
    <cellStyle name="_2008_ACCT 17103_Avera UIL NEEWS Analyses 2011_Baudino Exhibits 2_Yields" xfId="62" xr:uid="{00000000-0005-0000-0000-000015000000}"/>
    <cellStyle name="_2008_ACCT 17103_Avera UIL NEEWS Analyses 2011_Baudino Exhibits_Yields" xfId="63" xr:uid="{00000000-0005-0000-0000-000016000000}"/>
    <cellStyle name="_2008_ACCT 17103_Avera UIL NEEWS Analyses 2011_Yields" xfId="64" xr:uid="{00000000-0005-0000-0000-000017000000}"/>
    <cellStyle name="_2008_ACCT 17103_Baudino Exhibits" xfId="65" xr:uid="{00000000-0005-0000-0000-000018000000}"/>
    <cellStyle name="_2008_ACCT 17103_Baudino Exhibits 2" xfId="66" xr:uid="{00000000-0005-0000-0000-000019000000}"/>
    <cellStyle name="_2008_ACCT 17103_Baudino Exhibits 2_Yields" xfId="67" xr:uid="{00000000-0005-0000-0000-00001A000000}"/>
    <cellStyle name="_2008_ACCT 17103_Baudino Exhibits_Yields" xfId="68" xr:uid="{00000000-0005-0000-0000-00001B000000}"/>
    <cellStyle name="_2008_ACCT 17103_Value Line Data Base" xfId="69" xr:uid="{00000000-0005-0000-0000-00001C000000}"/>
    <cellStyle name="_2008_ACCT 17103_Value Line Data Base 2" xfId="70" xr:uid="{00000000-0005-0000-0000-00001D000000}"/>
    <cellStyle name="_2008_ACCT 17103_Value Line Data Base 2_Yields" xfId="71" xr:uid="{00000000-0005-0000-0000-00001E000000}"/>
    <cellStyle name="_2008_ACCT 17103_Value Line Data Base_Yields" xfId="72" xr:uid="{00000000-0005-0000-0000-00001F000000}"/>
    <cellStyle name="_2008_ACCT 17103_Yields" xfId="73" xr:uid="{00000000-0005-0000-0000-000020000000}"/>
    <cellStyle name="_2009 Budget 5_02_08  FINAL" xfId="74" xr:uid="{00000000-0005-0000-0000-000021000000}"/>
    <cellStyle name="_2009 Budget 5_02_08  FINAL_Avera UIL NEEWS Analyses 2011" xfId="75" xr:uid="{00000000-0005-0000-0000-000022000000}"/>
    <cellStyle name="_2009 Budget 5_02_08  FINAL_Avera UIL NEEWS Analyses 2011_Baudino Exhibits" xfId="76" xr:uid="{00000000-0005-0000-0000-000023000000}"/>
    <cellStyle name="_2009 Budget 5_02_08  FINAL_Avera UIL NEEWS Analyses 2011_Baudino Exhibits 2" xfId="77" xr:uid="{00000000-0005-0000-0000-000024000000}"/>
    <cellStyle name="_2009 Budget 5_02_08  FINAL_Avera UIL NEEWS Analyses 2011_Baudino Exhibits 2_Yields" xfId="78" xr:uid="{00000000-0005-0000-0000-000025000000}"/>
    <cellStyle name="_2009 Budget 5_02_08  FINAL_Avera UIL NEEWS Analyses 2011_Baudino Exhibits_Yields" xfId="79" xr:uid="{00000000-0005-0000-0000-000026000000}"/>
    <cellStyle name="_2009 Budget 5_02_08  FINAL_Avera UIL NEEWS Analyses 2011_Yields" xfId="80" xr:uid="{00000000-0005-0000-0000-000027000000}"/>
    <cellStyle name="_2009 Budget 5_02_08  FINAL_Baudino Exhibits" xfId="81" xr:uid="{00000000-0005-0000-0000-000028000000}"/>
    <cellStyle name="_2009 Budget 5_02_08  FINAL_Baudino Exhibits 2" xfId="82" xr:uid="{00000000-0005-0000-0000-000029000000}"/>
    <cellStyle name="_2009 Budget 5_02_08  FINAL_Baudino Exhibits 2_Yields" xfId="83" xr:uid="{00000000-0005-0000-0000-00002A000000}"/>
    <cellStyle name="_2009 Budget 5_02_08  FINAL_Baudino Exhibits_Yields" xfId="84" xr:uid="{00000000-0005-0000-0000-00002B000000}"/>
    <cellStyle name="_2009 Budget 5_02_08  FINAL_Value Line Data Base" xfId="85" xr:uid="{00000000-0005-0000-0000-00002C000000}"/>
    <cellStyle name="_2009 Budget 5_02_08  FINAL_Value Line Data Base 2" xfId="86" xr:uid="{00000000-0005-0000-0000-00002D000000}"/>
    <cellStyle name="_2009 Budget 5_02_08  FINAL_Value Line Data Base 2_Yields" xfId="87" xr:uid="{00000000-0005-0000-0000-00002E000000}"/>
    <cellStyle name="_2009 Budget 5_02_08  FINAL_Value Line Data Base_Yields" xfId="88" xr:uid="{00000000-0005-0000-0000-00002F000000}"/>
    <cellStyle name="_2009 Budget 5_02_08  FINAL_Yields" xfId="89" xr:uid="{00000000-0005-0000-0000-000030000000}"/>
    <cellStyle name="_Reformatted Cash Flow Consolidation 0706" xfId="90" xr:uid="{00000000-0005-0000-0000-000031000000}"/>
    <cellStyle name="_Reformatted Cash Flow Consolidation 0706_Avera UIL NEEWS Analyses 2011" xfId="91" xr:uid="{00000000-0005-0000-0000-000032000000}"/>
    <cellStyle name="_Reformatted Cash Flow Consolidation 0706_Avera UIL NEEWS Analyses 2011_Baudino Exhibits" xfId="92" xr:uid="{00000000-0005-0000-0000-000033000000}"/>
    <cellStyle name="_Reformatted Cash Flow Consolidation 0706_Avera UIL NEEWS Analyses 2011_Baudino Exhibits 2" xfId="93" xr:uid="{00000000-0005-0000-0000-000034000000}"/>
    <cellStyle name="_Reformatted Cash Flow Consolidation 0706_Avera UIL NEEWS Analyses 2011_Baudino Exhibits 2_Yields" xfId="94" xr:uid="{00000000-0005-0000-0000-000035000000}"/>
    <cellStyle name="_Reformatted Cash Flow Consolidation 0706_Avera UIL NEEWS Analyses 2011_Baudino Exhibits_Yields" xfId="95" xr:uid="{00000000-0005-0000-0000-000036000000}"/>
    <cellStyle name="_Reformatted Cash Flow Consolidation 0706_Avera UIL NEEWS Analyses 2011_Yields" xfId="96" xr:uid="{00000000-0005-0000-0000-000037000000}"/>
    <cellStyle name="_Reformatted Cash Flow Consolidation 0706_Baudino Exhibits" xfId="97" xr:uid="{00000000-0005-0000-0000-000038000000}"/>
    <cellStyle name="_Reformatted Cash Flow Consolidation 0706_Baudino Exhibits 2" xfId="98" xr:uid="{00000000-0005-0000-0000-000039000000}"/>
    <cellStyle name="_Reformatted Cash Flow Consolidation 0706_Baudino Exhibits 2_Yields" xfId="99" xr:uid="{00000000-0005-0000-0000-00003A000000}"/>
    <cellStyle name="_Reformatted Cash Flow Consolidation 0706_Baudino Exhibits_Yields" xfId="100" xr:uid="{00000000-0005-0000-0000-00003B000000}"/>
    <cellStyle name="_Reformatted Cash Flow Consolidation 0706_Value Line Data Base" xfId="101" xr:uid="{00000000-0005-0000-0000-00003C000000}"/>
    <cellStyle name="_Reformatted Cash Flow Consolidation 0706_Value Line Data Base 2" xfId="102" xr:uid="{00000000-0005-0000-0000-00003D000000}"/>
    <cellStyle name="_Reformatted Cash Flow Consolidation 0706_Value Line Data Base 2_Yields" xfId="103" xr:uid="{00000000-0005-0000-0000-00003E000000}"/>
    <cellStyle name="_Reformatted Cash Flow Consolidation 0706_Value Line Data Base_Yields" xfId="104" xr:uid="{00000000-0005-0000-0000-00003F000000}"/>
    <cellStyle name="_Reformatted Cash Flow Consolidation 0706_Yields" xfId="105" xr:uid="{00000000-0005-0000-0000-000040000000}"/>
    <cellStyle name="_Reformatted Cash Flow Consolidation 0906" xfId="106" xr:uid="{00000000-0005-0000-0000-000041000000}"/>
    <cellStyle name="_Reformatted Cash Flow Consolidation 0906_Avera UIL NEEWS Analyses 2011" xfId="107" xr:uid="{00000000-0005-0000-0000-000042000000}"/>
    <cellStyle name="_Reformatted Cash Flow Consolidation 0906_Avera UIL NEEWS Analyses 2011_Baudino Exhibits" xfId="108" xr:uid="{00000000-0005-0000-0000-000043000000}"/>
    <cellStyle name="_Reformatted Cash Flow Consolidation 0906_Avera UIL NEEWS Analyses 2011_Baudino Exhibits 2" xfId="109" xr:uid="{00000000-0005-0000-0000-000044000000}"/>
    <cellStyle name="_Reformatted Cash Flow Consolidation 0906_Avera UIL NEEWS Analyses 2011_Baudino Exhibits 2_Yields" xfId="110" xr:uid="{00000000-0005-0000-0000-000045000000}"/>
    <cellStyle name="_Reformatted Cash Flow Consolidation 0906_Avera UIL NEEWS Analyses 2011_Baudino Exhibits_Yields" xfId="111" xr:uid="{00000000-0005-0000-0000-000046000000}"/>
    <cellStyle name="_Reformatted Cash Flow Consolidation 0906_Avera UIL NEEWS Analyses 2011_Yields" xfId="112" xr:uid="{00000000-0005-0000-0000-000047000000}"/>
    <cellStyle name="_Reformatted Cash Flow Consolidation 0906_Baudino Exhibits" xfId="113" xr:uid="{00000000-0005-0000-0000-000048000000}"/>
    <cellStyle name="_Reformatted Cash Flow Consolidation 0906_Baudino Exhibits 2" xfId="114" xr:uid="{00000000-0005-0000-0000-000049000000}"/>
    <cellStyle name="_Reformatted Cash Flow Consolidation 0906_Baudino Exhibits 2_Yields" xfId="115" xr:uid="{00000000-0005-0000-0000-00004A000000}"/>
    <cellStyle name="_Reformatted Cash Flow Consolidation 0906_Baudino Exhibits_Yields" xfId="116" xr:uid="{00000000-0005-0000-0000-00004B000000}"/>
    <cellStyle name="_Reformatted Cash Flow Consolidation 0906_Value Line Data Base" xfId="117" xr:uid="{00000000-0005-0000-0000-00004C000000}"/>
    <cellStyle name="_Reformatted Cash Flow Consolidation 0906_Value Line Data Base 2" xfId="118" xr:uid="{00000000-0005-0000-0000-00004D000000}"/>
    <cellStyle name="_Reformatted Cash Flow Consolidation 0906_Value Line Data Base 2_Yields" xfId="119" xr:uid="{00000000-0005-0000-0000-00004E000000}"/>
    <cellStyle name="_Reformatted Cash Flow Consolidation 0906_Value Line Data Base_Yields" xfId="120" xr:uid="{00000000-0005-0000-0000-00004F000000}"/>
    <cellStyle name="_Reformatted Cash Flow Consolidation 0906_Yields" xfId="121" xr:uid="{00000000-0005-0000-0000-000050000000}"/>
    <cellStyle name="20% - Accent1 2" xfId="122" xr:uid="{00000000-0005-0000-0000-000051000000}"/>
    <cellStyle name="20% - Accent1 3" xfId="123" xr:uid="{00000000-0005-0000-0000-000052000000}"/>
    <cellStyle name="20% - Accent1 4" xfId="124" xr:uid="{00000000-0005-0000-0000-000053000000}"/>
    <cellStyle name="20% - Accent1 5" xfId="125" xr:uid="{00000000-0005-0000-0000-000054000000}"/>
    <cellStyle name="20% - Accent1 6" xfId="126" xr:uid="{00000000-0005-0000-0000-000055000000}"/>
    <cellStyle name="20% - Accent2 2" xfId="127" xr:uid="{00000000-0005-0000-0000-000056000000}"/>
    <cellStyle name="20% - Accent2 3" xfId="128" xr:uid="{00000000-0005-0000-0000-000057000000}"/>
    <cellStyle name="20% - Accent2 4" xfId="129" xr:uid="{00000000-0005-0000-0000-000058000000}"/>
    <cellStyle name="20% - Accent2 5" xfId="130" xr:uid="{00000000-0005-0000-0000-000059000000}"/>
    <cellStyle name="20% - Accent2 6" xfId="131" xr:uid="{00000000-0005-0000-0000-00005A000000}"/>
    <cellStyle name="20% - Accent3 2" xfId="132" xr:uid="{00000000-0005-0000-0000-00005B000000}"/>
    <cellStyle name="20% - Accent3 3" xfId="133" xr:uid="{00000000-0005-0000-0000-00005C000000}"/>
    <cellStyle name="20% - Accent3 4" xfId="134" xr:uid="{00000000-0005-0000-0000-00005D000000}"/>
    <cellStyle name="20% - Accent3 5" xfId="135" xr:uid="{00000000-0005-0000-0000-00005E000000}"/>
    <cellStyle name="20% - Accent3 6" xfId="136" xr:uid="{00000000-0005-0000-0000-00005F000000}"/>
    <cellStyle name="20% - Accent4 2" xfId="137" xr:uid="{00000000-0005-0000-0000-000060000000}"/>
    <cellStyle name="20% - Accent4 3" xfId="138" xr:uid="{00000000-0005-0000-0000-000061000000}"/>
    <cellStyle name="20% - Accent4 4" xfId="139" xr:uid="{00000000-0005-0000-0000-000062000000}"/>
    <cellStyle name="20% - Accent4 5" xfId="140" xr:uid="{00000000-0005-0000-0000-000063000000}"/>
    <cellStyle name="20% - Accent4 6" xfId="141" xr:uid="{00000000-0005-0000-0000-000064000000}"/>
    <cellStyle name="20% - Accent5 2" xfId="142" xr:uid="{00000000-0005-0000-0000-000065000000}"/>
    <cellStyle name="20% - Accent5 3" xfId="143" xr:uid="{00000000-0005-0000-0000-000066000000}"/>
    <cellStyle name="20% - Accent5 4" xfId="144" xr:uid="{00000000-0005-0000-0000-000067000000}"/>
    <cellStyle name="20% - Accent5 5" xfId="145" xr:uid="{00000000-0005-0000-0000-000068000000}"/>
    <cellStyle name="20% - Accent5 6" xfId="146" xr:uid="{00000000-0005-0000-0000-000069000000}"/>
    <cellStyle name="20% - Accent6 2" xfId="147" xr:uid="{00000000-0005-0000-0000-00006A000000}"/>
    <cellStyle name="20% - Accent6 3" xfId="148" xr:uid="{00000000-0005-0000-0000-00006B000000}"/>
    <cellStyle name="20% - Accent6 4" xfId="149" xr:uid="{00000000-0005-0000-0000-00006C000000}"/>
    <cellStyle name="20% - Accent6 5" xfId="150" xr:uid="{00000000-0005-0000-0000-00006D000000}"/>
    <cellStyle name="20% - Accent6 6" xfId="151" xr:uid="{00000000-0005-0000-0000-00006E000000}"/>
    <cellStyle name="40% - Accent1 2" xfId="152" xr:uid="{00000000-0005-0000-0000-00006F000000}"/>
    <cellStyle name="40% - Accent1 3" xfId="153" xr:uid="{00000000-0005-0000-0000-000070000000}"/>
    <cellStyle name="40% - Accent1 4" xfId="154" xr:uid="{00000000-0005-0000-0000-000071000000}"/>
    <cellStyle name="40% - Accent1 5" xfId="155" xr:uid="{00000000-0005-0000-0000-000072000000}"/>
    <cellStyle name="40% - Accent1 6" xfId="156" xr:uid="{00000000-0005-0000-0000-000073000000}"/>
    <cellStyle name="40% - Accent2 2" xfId="157" xr:uid="{00000000-0005-0000-0000-000074000000}"/>
    <cellStyle name="40% - Accent2 3" xfId="158" xr:uid="{00000000-0005-0000-0000-000075000000}"/>
    <cellStyle name="40% - Accent2 4" xfId="159" xr:uid="{00000000-0005-0000-0000-000076000000}"/>
    <cellStyle name="40% - Accent2 5" xfId="160" xr:uid="{00000000-0005-0000-0000-000077000000}"/>
    <cellStyle name="40% - Accent2 6" xfId="161" xr:uid="{00000000-0005-0000-0000-000078000000}"/>
    <cellStyle name="40% - Accent3 2" xfId="162" xr:uid="{00000000-0005-0000-0000-000079000000}"/>
    <cellStyle name="40% - Accent3 3" xfId="163" xr:uid="{00000000-0005-0000-0000-00007A000000}"/>
    <cellStyle name="40% - Accent3 4" xfId="164" xr:uid="{00000000-0005-0000-0000-00007B000000}"/>
    <cellStyle name="40% - Accent3 5" xfId="165" xr:uid="{00000000-0005-0000-0000-00007C000000}"/>
    <cellStyle name="40% - Accent3 6" xfId="166" xr:uid="{00000000-0005-0000-0000-00007D000000}"/>
    <cellStyle name="40% - Accent4 2" xfId="167" xr:uid="{00000000-0005-0000-0000-00007E000000}"/>
    <cellStyle name="40% - Accent4 3" xfId="168" xr:uid="{00000000-0005-0000-0000-00007F000000}"/>
    <cellStyle name="40% - Accent4 4" xfId="169" xr:uid="{00000000-0005-0000-0000-000080000000}"/>
    <cellStyle name="40% - Accent4 5" xfId="170" xr:uid="{00000000-0005-0000-0000-000081000000}"/>
    <cellStyle name="40% - Accent4 6" xfId="171" xr:uid="{00000000-0005-0000-0000-000082000000}"/>
    <cellStyle name="40% - Accent5 2" xfId="172" xr:uid="{00000000-0005-0000-0000-000083000000}"/>
    <cellStyle name="40% - Accent5 3" xfId="173" xr:uid="{00000000-0005-0000-0000-000084000000}"/>
    <cellStyle name="40% - Accent5 4" xfId="174" xr:uid="{00000000-0005-0000-0000-000085000000}"/>
    <cellStyle name="40% - Accent5 5" xfId="175" xr:uid="{00000000-0005-0000-0000-000086000000}"/>
    <cellStyle name="40% - Accent5 6" xfId="176" xr:uid="{00000000-0005-0000-0000-000087000000}"/>
    <cellStyle name="40% - Accent6 2" xfId="177" xr:uid="{00000000-0005-0000-0000-000088000000}"/>
    <cellStyle name="40% - Accent6 3" xfId="178" xr:uid="{00000000-0005-0000-0000-000089000000}"/>
    <cellStyle name="40% - Accent6 4" xfId="179" xr:uid="{00000000-0005-0000-0000-00008A000000}"/>
    <cellStyle name="40% - Accent6 5" xfId="180" xr:uid="{00000000-0005-0000-0000-00008B000000}"/>
    <cellStyle name="40% - Accent6 6" xfId="181" xr:uid="{00000000-0005-0000-0000-00008C000000}"/>
    <cellStyle name="60% - Accent1 2" xfId="182" xr:uid="{00000000-0005-0000-0000-00008D000000}"/>
    <cellStyle name="60% - Accent1 3" xfId="183" xr:uid="{00000000-0005-0000-0000-00008E000000}"/>
    <cellStyle name="60% - Accent1 4" xfId="184" xr:uid="{00000000-0005-0000-0000-00008F000000}"/>
    <cellStyle name="60% - Accent1 5" xfId="185" xr:uid="{00000000-0005-0000-0000-000090000000}"/>
    <cellStyle name="60% - Accent1 6" xfId="186" xr:uid="{00000000-0005-0000-0000-000091000000}"/>
    <cellStyle name="60% - Accent2 2" xfId="187" xr:uid="{00000000-0005-0000-0000-000092000000}"/>
    <cellStyle name="60% - Accent2 3" xfId="188" xr:uid="{00000000-0005-0000-0000-000093000000}"/>
    <cellStyle name="60% - Accent2 4" xfId="189" xr:uid="{00000000-0005-0000-0000-000094000000}"/>
    <cellStyle name="60% - Accent2 5" xfId="190" xr:uid="{00000000-0005-0000-0000-000095000000}"/>
    <cellStyle name="60% - Accent2 6" xfId="191" xr:uid="{00000000-0005-0000-0000-000096000000}"/>
    <cellStyle name="60% - Accent3 2" xfId="192" xr:uid="{00000000-0005-0000-0000-000097000000}"/>
    <cellStyle name="60% - Accent3 3" xfId="193" xr:uid="{00000000-0005-0000-0000-000098000000}"/>
    <cellStyle name="60% - Accent3 4" xfId="194" xr:uid="{00000000-0005-0000-0000-000099000000}"/>
    <cellStyle name="60% - Accent3 5" xfId="195" xr:uid="{00000000-0005-0000-0000-00009A000000}"/>
    <cellStyle name="60% - Accent3 6" xfId="196" xr:uid="{00000000-0005-0000-0000-00009B000000}"/>
    <cellStyle name="60% - Accent4 2" xfId="197" xr:uid="{00000000-0005-0000-0000-00009C000000}"/>
    <cellStyle name="60% - Accent4 3" xfId="198" xr:uid="{00000000-0005-0000-0000-00009D000000}"/>
    <cellStyle name="60% - Accent4 4" xfId="199" xr:uid="{00000000-0005-0000-0000-00009E000000}"/>
    <cellStyle name="60% - Accent4 5" xfId="200" xr:uid="{00000000-0005-0000-0000-00009F000000}"/>
    <cellStyle name="60% - Accent4 6" xfId="201" xr:uid="{00000000-0005-0000-0000-0000A0000000}"/>
    <cellStyle name="60% - Accent5 2" xfId="202" xr:uid="{00000000-0005-0000-0000-0000A1000000}"/>
    <cellStyle name="60% - Accent5 3" xfId="203" xr:uid="{00000000-0005-0000-0000-0000A2000000}"/>
    <cellStyle name="60% - Accent5 4" xfId="204" xr:uid="{00000000-0005-0000-0000-0000A3000000}"/>
    <cellStyle name="60% - Accent5 5" xfId="205" xr:uid="{00000000-0005-0000-0000-0000A4000000}"/>
    <cellStyle name="60% - Accent5 6" xfId="206" xr:uid="{00000000-0005-0000-0000-0000A5000000}"/>
    <cellStyle name="60% - Accent6 2" xfId="207" xr:uid="{00000000-0005-0000-0000-0000A6000000}"/>
    <cellStyle name="60% - Accent6 3" xfId="208" xr:uid="{00000000-0005-0000-0000-0000A7000000}"/>
    <cellStyle name="60% - Accent6 4" xfId="209" xr:uid="{00000000-0005-0000-0000-0000A8000000}"/>
    <cellStyle name="60% - Accent6 5" xfId="210" xr:uid="{00000000-0005-0000-0000-0000A9000000}"/>
    <cellStyle name="60% - Accent6 6" xfId="211" xr:uid="{00000000-0005-0000-0000-0000AA000000}"/>
    <cellStyle name="Accent1 2" xfId="212" xr:uid="{00000000-0005-0000-0000-0000AB000000}"/>
    <cellStyle name="Accent1 3" xfId="213" xr:uid="{00000000-0005-0000-0000-0000AC000000}"/>
    <cellStyle name="Accent1 4" xfId="214" xr:uid="{00000000-0005-0000-0000-0000AD000000}"/>
    <cellStyle name="Accent1 5" xfId="215" xr:uid="{00000000-0005-0000-0000-0000AE000000}"/>
    <cellStyle name="Accent1 6" xfId="216" xr:uid="{00000000-0005-0000-0000-0000AF000000}"/>
    <cellStyle name="Accent2 2" xfId="217" xr:uid="{00000000-0005-0000-0000-0000B0000000}"/>
    <cellStyle name="Accent2 3" xfId="218" xr:uid="{00000000-0005-0000-0000-0000B1000000}"/>
    <cellStyle name="Accent2 4" xfId="219" xr:uid="{00000000-0005-0000-0000-0000B2000000}"/>
    <cellStyle name="Accent2 5" xfId="220" xr:uid="{00000000-0005-0000-0000-0000B3000000}"/>
    <cellStyle name="Accent2 6" xfId="221" xr:uid="{00000000-0005-0000-0000-0000B4000000}"/>
    <cellStyle name="Accent3 2" xfId="222" xr:uid="{00000000-0005-0000-0000-0000B5000000}"/>
    <cellStyle name="Accent3 3" xfId="223" xr:uid="{00000000-0005-0000-0000-0000B6000000}"/>
    <cellStyle name="Accent3 4" xfId="224" xr:uid="{00000000-0005-0000-0000-0000B7000000}"/>
    <cellStyle name="Accent3 5" xfId="225" xr:uid="{00000000-0005-0000-0000-0000B8000000}"/>
    <cellStyle name="Accent3 6" xfId="226" xr:uid="{00000000-0005-0000-0000-0000B9000000}"/>
    <cellStyle name="Accent4 2" xfId="227" xr:uid="{00000000-0005-0000-0000-0000BA000000}"/>
    <cellStyle name="Accent4 3" xfId="228" xr:uid="{00000000-0005-0000-0000-0000BB000000}"/>
    <cellStyle name="Accent4 4" xfId="229" xr:uid="{00000000-0005-0000-0000-0000BC000000}"/>
    <cellStyle name="Accent4 5" xfId="230" xr:uid="{00000000-0005-0000-0000-0000BD000000}"/>
    <cellStyle name="Accent4 6" xfId="231" xr:uid="{00000000-0005-0000-0000-0000BE000000}"/>
    <cellStyle name="Accent5 2" xfId="232" xr:uid="{00000000-0005-0000-0000-0000BF000000}"/>
    <cellStyle name="Accent5 3" xfId="233" xr:uid="{00000000-0005-0000-0000-0000C0000000}"/>
    <cellStyle name="Accent5 4" xfId="234" xr:uid="{00000000-0005-0000-0000-0000C1000000}"/>
    <cellStyle name="Accent5 5" xfId="235" xr:uid="{00000000-0005-0000-0000-0000C2000000}"/>
    <cellStyle name="Accent5 6" xfId="236" xr:uid="{00000000-0005-0000-0000-0000C3000000}"/>
    <cellStyle name="Accent6 2" xfId="237" xr:uid="{00000000-0005-0000-0000-0000C4000000}"/>
    <cellStyle name="Accent6 3" xfId="238" xr:uid="{00000000-0005-0000-0000-0000C5000000}"/>
    <cellStyle name="Accent6 4" xfId="239" xr:uid="{00000000-0005-0000-0000-0000C6000000}"/>
    <cellStyle name="Accent6 5" xfId="240" xr:uid="{00000000-0005-0000-0000-0000C7000000}"/>
    <cellStyle name="Accent6 6" xfId="241" xr:uid="{00000000-0005-0000-0000-0000C8000000}"/>
    <cellStyle name="alternate1" xfId="242" xr:uid="{00000000-0005-0000-0000-0000C9000000}"/>
    <cellStyle name="Bad 2" xfId="243" xr:uid="{00000000-0005-0000-0000-0000CA000000}"/>
    <cellStyle name="Bad 3" xfId="244" xr:uid="{00000000-0005-0000-0000-0000CB000000}"/>
    <cellStyle name="Bad 4" xfId="245" xr:uid="{00000000-0005-0000-0000-0000CC000000}"/>
    <cellStyle name="Bad 5" xfId="246" xr:uid="{00000000-0005-0000-0000-0000CD000000}"/>
    <cellStyle name="Bad 6" xfId="247" xr:uid="{00000000-0005-0000-0000-0000CE000000}"/>
    <cellStyle name="Body: normal cell" xfId="248" xr:uid="{00000000-0005-0000-0000-0000CF000000}"/>
    <cellStyle name="Calculation 2" xfId="249" xr:uid="{00000000-0005-0000-0000-0000D0000000}"/>
    <cellStyle name="Calculation 3" xfId="250" xr:uid="{00000000-0005-0000-0000-0000D1000000}"/>
    <cellStyle name="Calculation 4" xfId="251" xr:uid="{00000000-0005-0000-0000-0000D2000000}"/>
    <cellStyle name="Calculation 5" xfId="252" xr:uid="{00000000-0005-0000-0000-0000D3000000}"/>
    <cellStyle name="Calculation 6" xfId="253" xr:uid="{00000000-0005-0000-0000-0000D4000000}"/>
    <cellStyle name="Check Cell 2" xfId="254" xr:uid="{00000000-0005-0000-0000-0000D5000000}"/>
    <cellStyle name="Check Cell 3" xfId="255" xr:uid="{00000000-0005-0000-0000-0000D6000000}"/>
    <cellStyle name="Check Cell 4" xfId="256" xr:uid="{00000000-0005-0000-0000-0000D7000000}"/>
    <cellStyle name="Check Cell 5" xfId="257" xr:uid="{00000000-0005-0000-0000-0000D8000000}"/>
    <cellStyle name="Check Cell 6" xfId="258" xr:uid="{00000000-0005-0000-0000-0000D9000000}"/>
    <cellStyle name="Comma 10" xfId="259" xr:uid="{00000000-0005-0000-0000-0000DA000000}"/>
    <cellStyle name="Comma 11" xfId="260" xr:uid="{00000000-0005-0000-0000-0000DB000000}"/>
    <cellStyle name="Comma 2" xfId="261" xr:uid="{00000000-0005-0000-0000-0000DC000000}"/>
    <cellStyle name="Comma 2 2" xfId="262" xr:uid="{00000000-0005-0000-0000-0000DD000000}"/>
    <cellStyle name="Comma 2 3" xfId="263" xr:uid="{00000000-0005-0000-0000-0000DE000000}"/>
    <cellStyle name="Comma 2 4" xfId="264" xr:uid="{00000000-0005-0000-0000-0000DF000000}"/>
    <cellStyle name="Comma 2 5" xfId="265" xr:uid="{00000000-0005-0000-0000-0000E0000000}"/>
    <cellStyle name="Comma 2 6" xfId="266" xr:uid="{00000000-0005-0000-0000-0000E1000000}"/>
    <cellStyle name="Comma 3" xfId="267" xr:uid="{00000000-0005-0000-0000-0000E2000000}"/>
    <cellStyle name="Comma 3 2" xfId="268" xr:uid="{00000000-0005-0000-0000-0000E3000000}"/>
    <cellStyle name="Comma 3 3" xfId="269" xr:uid="{00000000-0005-0000-0000-0000E4000000}"/>
    <cellStyle name="Comma 3 4" xfId="270" xr:uid="{00000000-0005-0000-0000-0000E5000000}"/>
    <cellStyle name="Comma 3 5" xfId="271" xr:uid="{00000000-0005-0000-0000-0000E6000000}"/>
    <cellStyle name="Comma 3 6" xfId="272" xr:uid="{00000000-0005-0000-0000-0000E7000000}"/>
    <cellStyle name="Comma 4" xfId="273" xr:uid="{00000000-0005-0000-0000-0000E8000000}"/>
    <cellStyle name="Comma 4 2" xfId="274" xr:uid="{00000000-0005-0000-0000-0000E9000000}"/>
    <cellStyle name="Comma 4 3" xfId="275" xr:uid="{00000000-0005-0000-0000-0000EA000000}"/>
    <cellStyle name="Comma 4 4" xfId="276" xr:uid="{00000000-0005-0000-0000-0000EB000000}"/>
    <cellStyle name="Comma 4 5" xfId="277" xr:uid="{00000000-0005-0000-0000-0000EC000000}"/>
    <cellStyle name="Comma 5" xfId="278" xr:uid="{00000000-0005-0000-0000-0000ED000000}"/>
    <cellStyle name="Comma 6" xfId="279" xr:uid="{00000000-0005-0000-0000-0000EE000000}"/>
    <cellStyle name="Comma 7" xfId="280" xr:uid="{00000000-0005-0000-0000-0000EF000000}"/>
    <cellStyle name="Comma 7 2" xfId="281" xr:uid="{00000000-0005-0000-0000-0000F0000000}"/>
    <cellStyle name="Comma 8" xfId="282" xr:uid="{00000000-0005-0000-0000-0000F1000000}"/>
    <cellStyle name="Comma 9" xfId="283" xr:uid="{00000000-0005-0000-0000-0000F2000000}"/>
    <cellStyle name="Comma0" xfId="1" xr:uid="{00000000-0005-0000-0000-0000F3000000}"/>
    <cellStyle name="Currency 10" xfId="284" xr:uid="{00000000-0005-0000-0000-0000F4000000}"/>
    <cellStyle name="Currency 11" xfId="285" xr:uid="{00000000-0005-0000-0000-0000F5000000}"/>
    <cellStyle name="Currency 12" xfId="286" xr:uid="{00000000-0005-0000-0000-0000F6000000}"/>
    <cellStyle name="Currency 2" xfId="39" xr:uid="{00000000-0005-0000-0000-0000F7000000}"/>
    <cellStyle name="Currency 2 2" xfId="287" xr:uid="{00000000-0005-0000-0000-0000F8000000}"/>
    <cellStyle name="Currency 2 3" xfId="288" xr:uid="{00000000-0005-0000-0000-0000F9000000}"/>
    <cellStyle name="Currency 2 4" xfId="289" xr:uid="{00000000-0005-0000-0000-0000FA000000}"/>
    <cellStyle name="Currency 2 5" xfId="290" xr:uid="{00000000-0005-0000-0000-0000FB000000}"/>
    <cellStyle name="Currency 2 6" xfId="291" xr:uid="{00000000-0005-0000-0000-0000FC000000}"/>
    <cellStyle name="Currency 3" xfId="292" xr:uid="{00000000-0005-0000-0000-0000FD000000}"/>
    <cellStyle name="Currency 3 2" xfId="293" xr:uid="{00000000-0005-0000-0000-0000FE000000}"/>
    <cellStyle name="Currency 4" xfId="294" xr:uid="{00000000-0005-0000-0000-0000FF000000}"/>
    <cellStyle name="Currency 5" xfId="295" xr:uid="{00000000-0005-0000-0000-000000010000}"/>
    <cellStyle name="Currency 6" xfId="296" xr:uid="{00000000-0005-0000-0000-000001010000}"/>
    <cellStyle name="Currency 7" xfId="297" xr:uid="{00000000-0005-0000-0000-000002010000}"/>
    <cellStyle name="Currency 8" xfId="298" xr:uid="{00000000-0005-0000-0000-000003010000}"/>
    <cellStyle name="Currency 9" xfId="299" xr:uid="{00000000-0005-0000-0000-000004010000}"/>
    <cellStyle name="Currency0" xfId="2" xr:uid="{00000000-0005-0000-0000-000005010000}"/>
    <cellStyle name="Custom - Style1" xfId="3" xr:uid="{00000000-0005-0000-0000-000006010000}"/>
    <cellStyle name="Custom - Style8" xfId="4" xr:uid="{00000000-0005-0000-0000-000007010000}"/>
    <cellStyle name="Data   - Style2" xfId="5" xr:uid="{00000000-0005-0000-0000-000008010000}"/>
    <cellStyle name="Date" xfId="6" xr:uid="{00000000-0005-0000-0000-000009010000}"/>
    <cellStyle name="Euro" xfId="300" xr:uid="{00000000-0005-0000-0000-00000A010000}"/>
    <cellStyle name="Exhibits" xfId="301" xr:uid="{00000000-0005-0000-0000-00000B010000}"/>
    <cellStyle name="Explanatory Text 2" xfId="302" xr:uid="{00000000-0005-0000-0000-00000C010000}"/>
    <cellStyle name="Explanatory Text 3" xfId="303" xr:uid="{00000000-0005-0000-0000-00000D010000}"/>
    <cellStyle name="Explanatory Text 4" xfId="304" xr:uid="{00000000-0005-0000-0000-00000E010000}"/>
    <cellStyle name="Explanatory Text 5" xfId="305" xr:uid="{00000000-0005-0000-0000-00000F010000}"/>
    <cellStyle name="Explanatory Text 6" xfId="306" xr:uid="{00000000-0005-0000-0000-000010010000}"/>
    <cellStyle name="F2" xfId="307" xr:uid="{00000000-0005-0000-0000-000011010000}"/>
    <cellStyle name="F3" xfId="308" xr:uid="{00000000-0005-0000-0000-000012010000}"/>
    <cellStyle name="F4" xfId="309" xr:uid="{00000000-0005-0000-0000-000013010000}"/>
    <cellStyle name="F5" xfId="310" xr:uid="{00000000-0005-0000-0000-000014010000}"/>
    <cellStyle name="F6" xfId="311" xr:uid="{00000000-0005-0000-0000-000015010000}"/>
    <cellStyle name="F7" xfId="312" xr:uid="{00000000-0005-0000-0000-000016010000}"/>
    <cellStyle name="F8" xfId="313" xr:uid="{00000000-0005-0000-0000-000017010000}"/>
    <cellStyle name="Fixed" xfId="7" xr:uid="{00000000-0005-0000-0000-000018010000}"/>
    <cellStyle name="Good 2" xfId="314" xr:uid="{00000000-0005-0000-0000-000019010000}"/>
    <cellStyle name="Good 3" xfId="315" xr:uid="{00000000-0005-0000-0000-00001A010000}"/>
    <cellStyle name="Good 4" xfId="316" xr:uid="{00000000-0005-0000-0000-00001B010000}"/>
    <cellStyle name="Good 5" xfId="317" xr:uid="{00000000-0005-0000-0000-00001C010000}"/>
    <cellStyle name="Good 6" xfId="318" xr:uid="{00000000-0005-0000-0000-00001D010000}"/>
    <cellStyle name="Heading 1" xfId="8" builtinId="16" customBuiltin="1"/>
    <cellStyle name="Heading 1 2" xfId="319" xr:uid="{00000000-0005-0000-0000-00001F010000}"/>
    <cellStyle name="Heading 1 3" xfId="320" xr:uid="{00000000-0005-0000-0000-000020010000}"/>
    <cellStyle name="Heading 1 4" xfId="321" xr:uid="{00000000-0005-0000-0000-000021010000}"/>
    <cellStyle name="Heading 1 5" xfId="322" xr:uid="{00000000-0005-0000-0000-000022010000}"/>
    <cellStyle name="Heading 1 6" xfId="323" xr:uid="{00000000-0005-0000-0000-000023010000}"/>
    <cellStyle name="Heading 2" xfId="9" builtinId="17" customBuiltin="1"/>
    <cellStyle name="Heading 2 2" xfId="324" xr:uid="{00000000-0005-0000-0000-000025010000}"/>
    <cellStyle name="Heading 2 3" xfId="325" xr:uid="{00000000-0005-0000-0000-000026010000}"/>
    <cellStyle name="Heading 2 4" xfId="326" xr:uid="{00000000-0005-0000-0000-000027010000}"/>
    <cellStyle name="Heading 2 5" xfId="327" xr:uid="{00000000-0005-0000-0000-000028010000}"/>
    <cellStyle name="Heading 2 6" xfId="328" xr:uid="{00000000-0005-0000-0000-000029010000}"/>
    <cellStyle name="Heading 3 2" xfId="329" xr:uid="{00000000-0005-0000-0000-00002A010000}"/>
    <cellStyle name="Heading 3 3" xfId="330" xr:uid="{00000000-0005-0000-0000-00002B010000}"/>
    <cellStyle name="Heading 3 4" xfId="331" xr:uid="{00000000-0005-0000-0000-00002C010000}"/>
    <cellStyle name="Heading 3 5" xfId="332" xr:uid="{00000000-0005-0000-0000-00002D010000}"/>
    <cellStyle name="Heading 3 6" xfId="333" xr:uid="{00000000-0005-0000-0000-00002E010000}"/>
    <cellStyle name="Heading 4 2" xfId="334" xr:uid="{00000000-0005-0000-0000-00002F010000}"/>
    <cellStyle name="Heading 4 3" xfId="335" xr:uid="{00000000-0005-0000-0000-000030010000}"/>
    <cellStyle name="Heading 4 4" xfId="336" xr:uid="{00000000-0005-0000-0000-000031010000}"/>
    <cellStyle name="Heading 4 5" xfId="337" xr:uid="{00000000-0005-0000-0000-000032010000}"/>
    <cellStyle name="Heading 4 6" xfId="338" xr:uid="{00000000-0005-0000-0000-000033010000}"/>
    <cellStyle name="HEADING1" xfId="339" xr:uid="{00000000-0005-0000-0000-000034010000}"/>
    <cellStyle name="HEADING2" xfId="340" xr:uid="{00000000-0005-0000-0000-000035010000}"/>
    <cellStyle name="HeadlineStyle" xfId="341" xr:uid="{00000000-0005-0000-0000-000036010000}"/>
    <cellStyle name="HeadlineStyle 2" xfId="342" xr:uid="{00000000-0005-0000-0000-000037010000}"/>
    <cellStyle name="HeadlineStyle_Yields" xfId="343" xr:uid="{00000000-0005-0000-0000-000038010000}"/>
    <cellStyle name="HeadlineStyleJustified" xfId="344" xr:uid="{00000000-0005-0000-0000-000039010000}"/>
    <cellStyle name="Input 2" xfId="345" xr:uid="{00000000-0005-0000-0000-00003A010000}"/>
    <cellStyle name="Input 3" xfId="346" xr:uid="{00000000-0005-0000-0000-00003B010000}"/>
    <cellStyle name="Input 4" xfId="347" xr:uid="{00000000-0005-0000-0000-00003C010000}"/>
    <cellStyle name="Input 5" xfId="348" xr:uid="{00000000-0005-0000-0000-00003D010000}"/>
    <cellStyle name="Input 6" xfId="349" xr:uid="{00000000-0005-0000-0000-00003E010000}"/>
    <cellStyle name="Labels - Style3" xfId="10" xr:uid="{00000000-0005-0000-0000-00003F010000}"/>
    <cellStyle name="Lines" xfId="350" xr:uid="{00000000-0005-0000-0000-000040010000}"/>
    <cellStyle name="Linked Cell 2" xfId="351" xr:uid="{00000000-0005-0000-0000-000041010000}"/>
    <cellStyle name="Linked Cell 3" xfId="352" xr:uid="{00000000-0005-0000-0000-000042010000}"/>
    <cellStyle name="Linked Cell 4" xfId="353" xr:uid="{00000000-0005-0000-0000-000043010000}"/>
    <cellStyle name="Linked Cell 5" xfId="354" xr:uid="{00000000-0005-0000-0000-000044010000}"/>
    <cellStyle name="Linked Cell 6" xfId="355" xr:uid="{00000000-0005-0000-0000-000045010000}"/>
    <cellStyle name="Neutral 2" xfId="356" xr:uid="{00000000-0005-0000-0000-000046010000}"/>
    <cellStyle name="Neutral 3" xfId="357" xr:uid="{00000000-0005-0000-0000-000047010000}"/>
    <cellStyle name="Neutral 4" xfId="358" xr:uid="{00000000-0005-0000-0000-000048010000}"/>
    <cellStyle name="Neutral 5" xfId="359" xr:uid="{00000000-0005-0000-0000-000049010000}"/>
    <cellStyle name="Neutral 6" xfId="360" xr:uid="{00000000-0005-0000-0000-00004A010000}"/>
    <cellStyle name="Normal" xfId="0" builtinId="0"/>
    <cellStyle name="Normal - Style1" xfId="11" xr:uid="{00000000-0005-0000-0000-00004C010000}"/>
    <cellStyle name="Normal - Style2" xfId="12" xr:uid="{00000000-0005-0000-0000-00004D010000}"/>
    <cellStyle name="Normal - Style3" xfId="13" xr:uid="{00000000-0005-0000-0000-00004E010000}"/>
    <cellStyle name="Normal - Style4" xfId="14" xr:uid="{00000000-0005-0000-0000-00004F010000}"/>
    <cellStyle name="Normal - Style5" xfId="15" xr:uid="{00000000-0005-0000-0000-000050010000}"/>
    <cellStyle name="Normal - Style6" xfId="16" xr:uid="{00000000-0005-0000-0000-000051010000}"/>
    <cellStyle name="Normal - Style7" xfId="17" xr:uid="{00000000-0005-0000-0000-000052010000}"/>
    <cellStyle name="Normal - Style8" xfId="18" xr:uid="{00000000-0005-0000-0000-000053010000}"/>
    <cellStyle name="Normal 10" xfId="361" xr:uid="{00000000-0005-0000-0000-000054010000}"/>
    <cellStyle name="Normal 10 2" xfId="362" xr:uid="{00000000-0005-0000-0000-000055010000}"/>
    <cellStyle name="Normal 10 3" xfId="363" xr:uid="{00000000-0005-0000-0000-000056010000}"/>
    <cellStyle name="Normal 10 70" xfId="364" xr:uid="{00000000-0005-0000-0000-000057010000}"/>
    <cellStyle name="Normal 10_Avera Rebuttal Analyses" xfId="365" xr:uid="{00000000-0005-0000-0000-000058010000}"/>
    <cellStyle name="Normal 11" xfId="366" xr:uid="{00000000-0005-0000-0000-000059010000}"/>
    <cellStyle name="Normal 11 2" xfId="367" xr:uid="{00000000-0005-0000-0000-00005A010000}"/>
    <cellStyle name="Normal 11 3" xfId="368" xr:uid="{00000000-0005-0000-0000-00005B010000}"/>
    <cellStyle name="Normal 11_Avera Rebuttal Analyses" xfId="369" xr:uid="{00000000-0005-0000-0000-00005C010000}"/>
    <cellStyle name="Normal 12" xfId="370" xr:uid="{00000000-0005-0000-0000-00005D010000}"/>
    <cellStyle name="Normal 12 2" xfId="371" xr:uid="{00000000-0005-0000-0000-00005E010000}"/>
    <cellStyle name="Normal 12_Avera Rebuttal Analyses" xfId="372" xr:uid="{00000000-0005-0000-0000-00005F010000}"/>
    <cellStyle name="Normal 13" xfId="373" xr:uid="{00000000-0005-0000-0000-000060010000}"/>
    <cellStyle name="Normal 13 2" xfId="374" xr:uid="{00000000-0005-0000-0000-000061010000}"/>
    <cellStyle name="Normal 13_Avera Rebuttal Analyses" xfId="375" xr:uid="{00000000-0005-0000-0000-000062010000}"/>
    <cellStyle name="Normal 14" xfId="376" xr:uid="{00000000-0005-0000-0000-000063010000}"/>
    <cellStyle name="Normal 14 2" xfId="377" xr:uid="{00000000-0005-0000-0000-000064010000}"/>
    <cellStyle name="Normal 14 2 2" xfId="378" xr:uid="{00000000-0005-0000-0000-000065010000}"/>
    <cellStyle name="Normal 15" xfId="379" xr:uid="{00000000-0005-0000-0000-000066010000}"/>
    <cellStyle name="Normal 16" xfId="380" xr:uid="{00000000-0005-0000-0000-000067010000}"/>
    <cellStyle name="Normal 17" xfId="381" xr:uid="{00000000-0005-0000-0000-000068010000}"/>
    <cellStyle name="Normal 18" xfId="382" xr:uid="{00000000-0005-0000-0000-000069010000}"/>
    <cellStyle name="Normal 19" xfId="383" xr:uid="{00000000-0005-0000-0000-00006A010000}"/>
    <cellStyle name="Normal 2" xfId="35" xr:uid="{00000000-0005-0000-0000-00006B010000}"/>
    <cellStyle name="Normal 2 10" xfId="384" xr:uid="{00000000-0005-0000-0000-00006C010000}"/>
    <cellStyle name="Normal 2 11" xfId="385" xr:uid="{00000000-0005-0000-0000-00006D010000}"/>
    <cellStyle name="Normal 2 12" xfId="386" xr:uid="{00000000-0005-0000-0000-00006E010000}"/>
    <cellStyle name="Normal 2 13" xfId="387" xr:uid="{00000000-0005-0000-0000-00006F010000}"/>
    <cellStyle name="Normal 2 2" xfId="388" xr:uid="{00000000-0005-0000-0000-000070010000}"/>
    <cellStyle name="Normal 2 3" xfId="389" xr:uid="{00000000-0005-0000-0000-000071010000}"/>
    <cellStyle name="Normal 2 4" xfId="390" xr:uid="{00000000-0005-0000-0000-000072010000}"/>
    <cellStyle name="Normal 2 4 2" xfId="391" xr:uid="{00000000-0005-0000-0000-000073010000}"/>
    <cellStyle name="Normal 2 4 2 2" xfId="392" xr:uid="{00000000-0005-0000-0000-000074010000}"/>
    <cellStyle name="Normal 2 4 2_Avera Analyses - Black Hills CO" xfId="393" xr:uid="{00000000-0005-0000-0000-000075010000}"/>
    <cellStyle name="Normal 2 4 3" xfId="394" xr:uid="{00000000-0005-0000-0000-000076010000}"/>
    <cellStyle name="Normal 2 4 4" xfId="395" xr:uid="{00000000-0005-0000-0000-000077010000}"/>
    <cellStyle name="Normal 2 4_Avera Analyses - Black Hills CO" xfId="396" xr:uid="{00000000-0005-0000-0000-000078010000}"/>
    <cellStyle name="Normal 2 5" xfId="397" xr:uid="{00000000-0005-0000-0000-000079010000}"/>
    <cellStyle name="Normal 2 5 2" xfId="398" xr:uid="{00000000-0005-0000-0000-00007A010000}"/>
    <cellStyle name="Normal 2 5_Avera Analyses - Black Hills CO" xfId="399" xr:uid="{00000000-0005-0000-0000-00007B010000}"/>
    <cellStyle name="Normal 2 6" xfId="400" xr:uid="{00000000-0005-0000-0000-00007C010000}"/>
    <cellStyle name="Normal 2 7" xfId="401" xr:uid="{00000000-0005-0000-0000-00007D010000}"/>
    <cellStyle name="Normal 2 8" xfId="402" xr:uid="{00000000-0005-0000-0000-00007E010000}"/>
    <cellStyle name="Normal 2 9" xfId="403" xr:uid="{00000000-0005-0000-0000-00007F010000}"/>
    <cellStyle name="Normal 2_Atmos Rebuttal Analyses" xfId="404" xr:uid="{00000000-0005-0000-0000-000080010000}"/>
    <cellStyle name="Normal 20" xfId="405" xr:uid="{00000000-0005-0000-0000-000081010000}"/>
    <cellStyle name="Normal 21" xfId="406" xr:uid="{00000000-0005-0000-0000-000082010000}"/>
    <cellStyle name="Normal 21 2" xfId="407" xr:uid="{00000000-0005-0000-0000-000083010000}"/>
    <cellStyle name="Normal 22" xfId="408" xr:uid="{00000000-0005-0000-0000-000084010000}"/>
    <cellStyle name="Normal 23" xfId="40" xr:uid="{00000000-0005-0000-0000-000085010000}"/>
    <cellStyle name="Normal 24" xfId="409" xr:uid="{00000000-0005-0000-0000-000086010000}"/>
    <cellStyle name="Normal 25" xfId="584" xr:uid="{FDBC9E91-1605-4BB2-B9FE-148181EFF7EB}"/>
    <cellStyle name="Normal 3" xfId="36" xr:uid="{00000000-0005-0000-0000-000087010000}"/>
    <cellStyle name="Normal 3 2" xfId="37" xr:uid="{00000000-0005-0000-0000-000088010000}"/>
    <cellStyle name="Normal 3 2 10" xfId="410" xr:uid="{00000000-0005-0000-0000-000089010000}"/>
    <cellStyle name="Normal 3 2 2" xfId="411" xr:uid="{00000000-0005-0000-0000-00008A010000}"/>
    <cellStyle name="Normal 3 2_Avera Rebuttal Analyses" xfId="412" xr:uid="{00000000-0005-0000-0000-00008B010000}"/>
    <cellStyle name="Normal 3 3" xfId="413" xr:uid="{00000000-0005-0000-0000-00008C010000}"/>
    <cellStyle name="Normal 3 4" xfId="583" xr:uid="{00000000-0005-0000-0000-00008D010000}"/>
    <cellStyle name="Normal 3_Atmos Rebuttal Analyses" xfId="414" xr:uid="{00000000-0005-0000-0000-00008E010000}"/>
    <cellStyle name="Normal 4" xfId="38" xr:uid="{00000000-0005-0000-0000-00008F010000}"/>
    <cellStyle name="Normal 4 2" xfId="415" xr:uid="{00000000-0005-0000-0000-000090010000}"/>
    <cellStyle name="Normal 4 3" xfId="416" xr:uid="{00000000-0005-0000-0000-000091010000}"/>
    <cellStyle name="Normal 4_Exhibits MPG-5 thru 18, 22" xfId="417" xr:uid="{00000000-0005-0000-0000-000092010000}"/>
    <cellStyle name="Normal 5" xfId="418" xr:uid="{00000000-0005-0000-0000-000093010000}"/>
    <cellStyle name="Normal 5 2" xfId="419" xr:uid="{00000000-0005-0000-0000-000094010000}"/>
    <cellStyle name="Normal 5 3" xfId="420" xr:uid="{00000000-0005-0000-0000-000095010000}"/>
    <cellStyle name="Normal 5 4" xfId="421" xr:uid="{00000000-0005-0000-0000-000096010000}"/>
    <cellStyle name="Normal 5 5" xfId="422" xr:uid="{00000000-0005-0000-0000-000097010000}"/>
    <cellStyle name="Normal 5_Atmos Rebuttal Analyses" xfId="423" xr:uid="{00000000-0005-0000-0000-000098010000}"/>
    <cellStyle name="Normal 6" xfId="424" xr:uid="{00000000-0005-0000-0000-000099010000}"/>
    <cellStyle name="Normal 6 2" xfId="425" xr:uid="{00000000-0005-0000-0000-00009A010000}"/>
    <cellStyle name="Normal 6 3" xfId="426" xr:uid="{00000000-0005-0000-0000-00009B010000}"/>
    <cellStyle name="Normal 6 4" xfId="427" xr:uid="{00000000-0005-0000-0000-00009C010000}"/>
    <cellStyle name="Normal 6 5" xfId="428" xr:uid="{00000000-0005-0000-0000-00009D010000}"/>
    <cellStyle name="Normal 6 6" xfId="429" xr:uid="{00000000-0005-0000-0000-00009E010000}"/>
    <cellStyle name="Normal 6_Atmos Rebuttal Analyses" xfId="430" xr:uid="{00000000-0005-0000-0000-00009F010000}"/>
    <cellStyle name="Normal 7" xfId="431" xr:uid="{00000000-0005-0000-0000-0000A0010000}"/>
    <cellStyle name="Normal 7 2" xfId="432" xr:uid="{00000000-0005-0000-0000-0000A1010000}"/>
    <cellStyle name="Normal 7 3" xfId="433" xr:uid="{00000000-0005-0000-0000-0000A2010000}"/>
    <cellStyle name="Normal 7 4" xfId="434" xr:uid="{00000000-0005-0000-0000-0000A3010000}"/>
    <cellStyle name="Normal 7 5" xfId="435" xr:uid="{00000000-0005-0000-0000-0000A4010000}"/>
    <cellStyle name="Normal 7 6" xfId="436" xr:uid="{00000000-0005-0000-0000-0000A5010000}"/>
    <cellStyle name="Normal 7_Avera Rebuttal Analyses" xfId="437" xr:uid="{00000000-0005-0000-0000-0000A6010000}"/>
    <cellStyle name="Normal 8" xfId="438" xr:uid="{00000000-0005-0000-0000-0000A7010000}"/>
    <cellStyle name="Normal 8 2" xfId="439" xr:uid="{00000000-0005-0000-0000-0000A8010000}"/>
    <cellStyle name="Normal 8 3" xfId="440" xr:uid="{00000000-0005-0000-0000-0000A9010000}"/>
    <cellStyle name="Normal 8 4" xfId="441" xr:uid="{00000000-0005-0000-0000-0000AA010000}"/>
    <cellStyle name="Normal 8_Avera Rebuttal Analyses" xfId="442" xr:uid="{00000000-0005-0000-0000-0000AB010000}"/>
    <cellStyle name="Normal 9" xfId="443" xr:uid="{00000000-0005-0000-0000-0000AC010000}"/>
    <cellStyle name="Normal 9 2" xfId="444" xr:uid="{00000000-0005-0000-0000-0000AD010000}"/>
    <cellStyle name="Normal 9 3" xfId="445" xr:uid="{00000000-0005-0000-0000-0000AE010000}"/>
    <cellStyle name="Normal 9 4" xfId="446" xr:uid="{00000000-0005-0000-0000-0000AF010000}"/>
    <cellStyle name="Normal 9_Avera Rebuttal Analyses" xfId="447" xr:uid="{00000000-0005-0000-0000-0000B0010000}"/>
    <cellStyle name="Note 2" xfId="448" xr:uid="{00000000-0005-0000-0000-0000B1010000}"/>
    <cellStyle name="Note 3" xfId="449" xr:uid="{00000000-0005-0000-0000-0000B2010000}"/>
    <cellStyle name="Note 4" xfId="450" xr:uid="{00000000-0005-0000-0000-0000B3010000}"/>
    <cellStyle name="Note 5" xfId="451" xr:uid="{00000000-0005-0000-0000-0000B4010000}"/>
    <cellStyle name="Note 6" xfId="452" xr:uid="{00000000-0005-0000-0000-0000B5010000}"/>
    <cellStyle name="Output 2" xfId="453" xr:uid="{00000000-0005-0000-0000-0000B6010000}"/>
    <cellStyle name="Output 3" xfId="454" xr:uid="{00000000-0005-0000-0000-0000B7010000}"/>
    <cellStyle name="Output 4" xfId="455" xr:uid="{00000000-0005-0000-0000-0000B8010000}"/>
    <cellStyle name="Output 5" xfId="456" xr:uid="{00000000-0005-0000-0000-0000B9010000}"/>
    <cellStyle name="Output 6" xfId="457" xr:uid="{00000000-0005-0000-0000-0000BA010000}"/>
    <cellStyle name="Output Amounts" xfId="19" xr:uid="{00000000-0005-0000-0000-0000BB010000}"/>
    <cellStyle name="Output Column Headings" xfId="20" xr:uid="{00000000-0005-0000-0000-0000BC010000}"/>
    <cellStyle name="Output Line Items" xfId="21" xr:uid="{00000000-0005-0000-0000-0000BD010000}"/>
    <cellStyle name="Output Report Heading" xfId="22" xr:uid="{00000000-0005-0000-0000-0000BE010000}"/>
    <cellStyle name="Output Report Title" xfId="23" xr:uid="{00000000-0005-0000-0000-0000BF010000}"/>
    <cellStyle name="Percent 10" xfId="458" xr:uid="{00000000-0005-0000-0000-0000C0010000}"/>
    <cellStyle name="Percent 11" xfId="459" xr:uid="{00000000-0005-0000-0000-0000C1010000}"/>
    <cellStyle name="Percent 12" xfId="460" xr:uid="{00000000-0005-0000-0000-0000C2010000}"/>
    <cellStyle name="Percent 13" xfId="461" xr:uid="{00000000-0005-0000-0000-0000C3010000}"/>
    <cellStyle name="Percent 2" xfId="462" xr:uid="{00000000-0005-0000-0000-0000C4010000}"/>
    <cellStyle name="Percent 2 2" xfId="463" xr:uid="{00000000-0005-0000-0000-0000C5010000}"/>
    <cellStyle name="Percent 2 2 2" xfId="464" xr:uid="{00000000-0005-0000-0000-0000C6010000}"/>
    <cellStyle name="Percent 2 2 2 2" xfId="465" xr:uid="{00000000-0005-0000-0000-0000C7010000}"/>
    <cellStyle name="Percent 2 3" xfId="466" xr:uid="{00000000-0005-0000-0000-0000C8010000}"/>
    <cellStyle name="Percent 2 4" xfId="467" xr:uid="{00000000-0005-0000-0000-0000C9010000}"/>
    <cellStyle name="Percent 2 5" xfId="468" xr:uid="{00000000-0005-0000-0000-0000CA010000}"/>
    <cellStyle name="Percent 2 6" xfId="469" xr:uid="{00000000-0005-0000-0000-0000CB010000}"/>
    <cellStyle name="Percent 2_Atmos Rebuttal Analyses" xfId="470" xr:uid="{00000000-0005-0000-0000-0000CC010000}"/>
    <cellStyle name="Percent 3" xfId="471" xr:uid="{00000000-0005-0000-0000-0000CD010000}"/>
    <cellStyle name="Percent 3 2" xfId="472" xr:uid="{00000000-0005-0000-0000-0000CE010000}"/>
    <cellStyle name="Percent 4" xfId="473" xr:uid="{00000000-0005-0000-0000-0000CF010000}"/>
    <cellStyle name="Percent 4 2" xfId="474" xr:uid="{00000000-0005-0000-0000-0000D0010000}"/>
    <cellStyle name="Percent 5" xfId="475" xr:uid="{00000000-0005-0000-0000-0000D1010000}"/>
    <cellStyle name="Percent 6" xfId="476" xr:uid="{00000000-0005-0000-0000-0000D2010000}"/>
    <cellStyle name="Percent 7" xfId="477" xr:uid="{00000000-0005-0000-0000-0000D3010000}"/>
    <cellStyle name="Percent 8" xfId="478" xr:uid="{00000000-0005-0000-0000-0000D4010000}"/>
    <cellStyle name="Percent 8 2" xfId="479" xr:uid="{00000000-0005-0000-0000-0000D5010000}"/>
    <cellStyle name="Percent 9" xfId="480" xr:uid="{00000000-0005-0000-0000-0000D6010000}"/>
    <cellStyle name="PSChar" xfId="481" xr:uid="{00000000-0005-0000-0000-0000D7010000}"/>
    <cellStyle name="PSDate" xfId="482" xr:uid="{00000000-0005-0000-0000-0000D8010000}"/>
    <cellStyle name="PSDec" xfId="483" xr:uid="{00000000-0005-0000-0000-0000D9010000}"/>
    <cellStyle name="PSHeading" xfId="484" xr:uid="{00000000-0005-0000-0000-0000DA010000}"/>
    <cellStyle name="PSInt" xfId="485" xr:uid="{00000000-0005-0000-0000-0000DB010000}"/>
    <cellStyle name="PSSpacer" xfId="486" xr:uid="{00000000-0005-0000-0000-0000DC010000}"/>
    <cellStyle name="Reset  - Style4" xfId="24" xr:uid="{00000000-0005-0000-0000-0000DD010000}"/>
    <cellStyle name="Reset  - Style7" xfId="25" xr:uid="{00000000-0005-0000-0000-0000DE010000}"/>
    <cellStyle name="SAPBEXaggData" xfId="487" xr:uid="{00000000-0005-0000-0000-0000DF010000}"/>
    <cellStyle name="SAPBEXaggDataEmph" xfId="488" xr:uid="{00000000-0005-0000-0000-0000E0010000}"/>
    <cellStyle name="SAPBEXaggItem" xfId="489" xr:uid="{00000000-0005-0000-0000-0000E1010000}"/>
    <cellStyle name="SAPBEXaggItemX" xfId="490" xr:uid="{00000000-0005-0000-0000-0000E2010000}"/>
    <cellStyle name="SAPBEXchaText" xfId="491" xr:uid="{00000000-0005-0000-0000-0000E3010000}"/>
    <cellStyle name="SAPBEXexcBad7" xfId="492" xr:uid="{00000000-0005-0000-0000-0000E4010000}"/>
    <cellStyle name="SAPBEXexcBad8" xfId="493" xr:uid="{00000000-0005-0000-0000-0000E5010000}"/>
    <cellStyle name="SAPBEXexcBad9" xfId="494" xr:uid="{00000000-0005-0000-0000-0000E6010000}"/>
    <cellStyle name="SAPBEXexcCritical4" xfId="495" xr:uid="{00000000-0005-0000-0000-0000E7010000}"/>
    <cellStyle name="SAPBEXexcCritical5" xfId="496" xr:uid="{00000000-0005-0000-0000-0000E8010000}"/>
    <cellStyle name="SAPBEXexcCritical6" xfId="497" xr:uid="{00000000-0005-0000-0000-0000E9010000}"/>
    <cellStyle name="SAPBEXexcGood1" xfId="498" xr:uid="{00000000-0005-0000-0000-0000EA010000}"/>
    <cellStyle name="SAPBEXexcGood2" xfId="499" xr:uid="{00000000-0005-0000-0000-0000EB010000}"/>
    <cellStyle name="SAPBEXexcGood3" xfId="500" xr:uid="{00000000-0005-0000-0000-0000EC010000}"/>
    <cellStyle name="SAPBEXfilterDrill" xfId="501" xr:uid="{00000000-0005-0000-0000-0000ED010000}"/>
    <cellStyle name="SAPBEXfilterItem" xfId="502" xr:uid="{00000000-0005-0000-0000-0000EE010000}"/>
    <cellStyle name="SAPBEXfilterText" xfId="503" xr:uid="{00000000-0005-0000-0000-0000EF010000}"/>
    <cellStyle name="SAPBEXformats" xfId="504" xr:uid="{00000000-0005-0000-0000-0000F0010000}"/>
    <cellStyle name="SAPBEXheaderItem" xfId="505" xr:uid="{00000000-0005-0000-0000-0000F1010000}"/>
    <cellStyle name="SAPBEXheaderText" xfId="506" xr:uid="{00000000-0005-0000-0000-0000F2010000}"/>
    <cellStyle name="SAPBEXHLevel0" xfId="507" xr:uid="{00000000-0005-0000-0000-0000F3010000}"/>
    <cellStyle name="SAPBEXHLevel0X" xfId="508" xr:uid="{00000000-0005-0000-0000-0000F4010000}"/>
    <cellStyle name="SAPBEXHLevel1" xfId="509" xr:uid="{00000000-0005-0000-0000-0000F5010000}"/>
    <cellStyle name="SAPBEXHLevel1X" xfId="510" xr:uid="{00000000-0005-0000-0000-0000F6010000}"/>
    <cellStyle name="SAPBEXHLevel2" xfId="511" xr:uid="{00000000-0005-0000-0000-0000F7010000}"/>
    <cellStyle name="SAPBEXHLevel2X" xfId="512" xr:uid="{00000000-0005-0000-0000-0000F8010000}"/>
    <cellStyle name="SAPBEXHLevel3" xfId="513" xr:uid="{00000000-0005-0000-0000-0000F9010000}"/>
    <cellStyle name="SAPBEXHLevel3X" xfId="514" xr:uid="{00000000-0005-0000-0000-0000FA010000}"/>
    <cellStyle name="SAPBEXresData" xfId="515" xr:uid="{00000000-0005-0000-0000-0000FB010000}"/>
    <cellStyle name="SAPBEXresDataEmph" xfId="516" xr:uid="{00000000-0005-0000-0000-0000FC010000}"/>
    <cellStyle name="SAPBEXresItem" xfId="517" xr:uid="{00000000-0005-0000-0000-0000FD010000}"/>
    <cellStyle name="SAPBEXresItemX" xfId="518" xr:uid="{00000000-0005-0000-0000-0000FE010000}"/>
    <cellStyle name="SAPBEXstdData" xfId="519" xr:uid="{00000000-0005-0000-0000-0000FF010000}"/>
    <cellStyle name="SAPBEXstdDataEmph" xfId="520" xr:uid="{00000000-0005-0000-0000-000000020000}"/>
    <cellStyle name="SAPBEXstdItem" xfId="521" xr:uid="{00000000-0005-0000-0000-000001020000}"/>
    <cellStyle name="SAPBEXstdItemX" xfId="522" xr:uid="{00000000-0005-0000-0000-000002020000}"/>
    <cellStyle name="SAPBEXtitle" xfId="523" xr:uid="{00000000-0005-0000-0000-000003020000}"/>
    <cellStyle name="SAPBEXundefined" xfId="524" xr:uid="{00000000-0005-0000-0000-000004020000}"/>
    <cellStyle name="Style 1" xfId="525" xr:uid="{00000000-0005-0000-0000-000005020000}"/>
    <cellStyle name="Style 105" xfId="526" xr:uid="{00000000-0005-0000-0000-000006020000}"/>
    <cellStyle name="Style 109" xfId="527" xr:uid="{00000000-0005-0000-0000-000007020000}"/>
    <cellStyle name="Style 113" xfId="528" xr:uid="{00000000-0005-0000-0000-000008020000}"/>
    <cellStyle name="Style 117" xfId="529" xr:uid="{00000000-0005-0000-0000-000009020000}"/>
    <cellStyle name="Style 140" xfId="530" xr:uid="{00000000-0005-0000-0000-00000A020000}"/>
    <cellStyle name="Style 144" xfId="531" xr:uid="{00000000-0005-0000-0000-00000B020000}"/>
    <cellStyle name="Style 21" xfId="532" xr:uid="{00000000-0005-0000-0000-00000C020000}"/>
    <cellStyle name="Style 21 2" xfId="533" xr:uid="{00000000-0005-0000-0000-00000D020000}"/>
    <cellStyle name="Style 22" xfId="534" xr:uid="{00000000-0005-0000-0000-00000E020000}"/>
    <cellStyle name="Style 22 2" xfId="535" xr:uid="{00000000-0005-0000-0000-00000F020000}"/>
    <cellStyle name="Style 22 2 2" xfId="536" xr:uid="{00000000-0005-0000-0000-000010020000}"/>
    <cellStyle name="Style 22 2_Avera Rebuttal Analyses" xfId="537" xr:uid="{00000000-0005-0000-0000-000011020000}"/>
    <cellStyle name="Style 23" xfId="538" xr:uid="{00000000-0005-0000-0000-000012020000}"/>
    <cellStyle name="Style 24" xfId="539" xr:uid="{00000000-0005-0000-0000-000013020000}"/>
    <cellStyle name="Style 24 2" xfId="540" xr:uid="{00000000-0005-0000-0000-000014020000}"/>
    <cellStyle name="Style 24 2 2" xfId="541" xr:uid="{00000000-0005-0000-0000-000015020000}"/>
    <cellStyle name="Style 24 2_Avera Rebuttal Analyses" xfId="542" xr:uid="{00000000-0005-0000-0000-000016020000}"/>
    <cellStyle name="Style 25" xfId="543" xr:uid="{00000000-0005-0000-0000-000017020000}"/>
    <cellStyle name="Style 26" xfId="544" xr:uid="{00000000-0005-0000-0000-000018020000}"/>
    <cellStyle name="Style 26 2" xfId="545" xr:uid="{00000000-0005-0000-0000-000019020000}"/>
    <cellStyle name="Style 26 2 2" xfId="546" xr:uid="{00000000-0005-0000-0000-00001A020000}"/>
    <cellStyle name="Style 26 2_Avera Rebuttal Analyses" xfId="547" xr:uid="{00000000-0005-0000-0000-00001B020000}"/>
    <cellStyle name="Style 26 3" xfId="548" xr:uid="{00000000-0005-0000-0000-00001C020000}"/>
    <cellStyle name="Style 26 4" xfId="549" xr:uid="{00000000-0005-0000-0000-00001D020000}"/>
    <cellStyle name="Style 27" xfId="550" xr:uid="{00000000-0005-0000-0000-00001E020000}"/>
    <cellStyle name="Style 28" xfId="551" xr:uid="{00000000-0005-0000-0000-00001F020000}"/>
    <cellStyle name="Style 29" xfId="552" xr:uid="{00000000-0005-0000-0000-000020020000}"/>
    <cellStyle name="Style 30" xfId="553" xr:uid="{00000000-0005-0000-0000-000021020000}"/>
    <cellStyle name="Style 31" xfId="554" xr:uid="{00000000-0005-0000-0000-000022020000}"/>
    <cellStyle name="Style 32" xfId="555" xr:uid="{00000000-0005-0000-0000-000023020000}"/>
    <cellStyle name="Style 33" xfId="556" xr:uid="{00000000-0005-0000-0000-000024020000}"/>
    <cellStyle name="Style 34" xfId="557" xr:uid="{00000000-0005-0000-0000-000025020000}"/>
    <cellStyle name="Style 35" xfId="558" xr:uid="{00000000-0005-0000-0000-000026020000}"/>
    <cellStyle name="Style 36" xfId="559" xr:uid="{00000000-0005-0000-0000-000027020000}"/>
    <cellStyle name="Style 37" xfId="560" xr:uid="{00000000-0005-0000-0000-000028020000}"/>
    <cellStyle name="Style 38" xfId="561" xr:uid="{00000000-0005-0000-0000-000029020000}"/>
    <cellStyle name="Style 39" xfId="562" xr:uid="{00000000-0005-0000-0000-00002A020000}"/>
    <cellStyle name="STYLE1" xfId="563" xr:uid="{00000000-0005-0000-0000-00002B020000}"/>
    <cellStyle name="STYLE2" xfId="564" xr:uid="{00000000-0005-0000-0000-00002C020000}"/>
    <cellStyle name="STYLE3" xfId="565" xr:uid="{00000000-0005-0000-0000-00002D020000}"/>
    <cellStyle name="STYLE4" xfId="566" xr:uid="{00000000-0005-0000-0000-00002E020000}"/>
    <cellStyle name="Table  - Style5" xfId="26" xr:uid="{00000000-0005-0000-0000-00002F020000}"/>
    <cellStyle name="Table  - Style6" xfId="27" xr:uid="{00000000-0005-0000-0000-000030020000}"/>
    <cellStyle name="Title  - Style1" xfId="28" xr:uid="{00000000-0005-0000-0000-000031020000}"/>
    <cellStyle name="Title  - Style6" xfId="29" xr:uid="{00000000-0005-0000-0000-000032020000}"/>
    <cellStyle name="Title 2" xfId="567" xr:uid="{00000000-0005-0000-0000-000033020000}"/>
    <cellStyle name="Title 3" xfId="568" xr:uid="{00000000-0005-0000-0000-000034020000}"/>
    <cellStyle name="Title 4" xfId="569" xr:uid="{00000000-0005-0000-0000-000035020000}"/>
    <cellStyle name="Title 5" xfId="570" xr:uid="{00000000-0005-0000-0000-000036020000}"/>
    <cellStyle name="Title 6" xfId="571" xr:uid="{00000000-0005-0000-0000-000037020000}"/>
    <cellStyle name="Total" xfId="30" builtinId="25" customBuiltin="1"/>
    <cellStyle name="Total 2" xfId="572" xr:uid="{00000000-0005-0000-0000-000039020000}"/>
    <cellStyle name="Total 3" xfId="573" xr:uid="{00000000-0005-0000-0000-00003A020000}"/>
    <cellStyle name="Total 4" xfId="574" xr:uid="{00000000-0005-0000-0000-00003B020000}"/>
    <cellStyle name="Total 5" xfId="575" xr:uid="{00000000-0005-0000-0000-00003C020000}"/>
    <cellStyle name="Total 6" xfId="576" xr:uid="{00000000-0005-0000-0000-00003D020000}"/>
    <cellStyle name="TotCol - Style5" xfId="31" xr:uid="{00000000-0005-0000-0000-00003E020000}"/>
    <cellStyle name="TotCol - Style7" xfId="32" xr:uid="{00000000-0005-0000-0000-00003F020000}"/>
    <cellStyle name="TotRow - Style4" xfId="33" xr:uid="{00000000-0005-0000-0000-000040020000}"/>
    <cellStyle name="TotRow - Style8" xfId="34" xr:uid="{00000000-0005-0000-0000-000041020000}"/>
    <cellStyle name="Warning Text 2" xfId="577" xr:uid="{00000000-0005-0000-0000-000042020000}"/>
    <cellStyle name="Warning Text 3" xfId="578" xr:uid="{00000000-0005-0000-0000-000043020000}"/>
    <cellStyle name="Warning Text 4" xfId="579" xr:uid="{00000000-0005-0000-0000-000044020000}"/>
    <cellStyle name="Warning Text 5" xfId="580" xr:uid="{00000000-0005-0000-0000-000045020000}"/>
    <cellStyle name="Warning Text 6" xfId="581" xr:uid="{00000000-0005-0000-0000-000046020000}"/>
    <cellStyle name="Обычный_RTS_select_issues" xfId="582" xr:uid="{00000000-0005-0000-0000-00004702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2.xml"/><Relationship Id="rId39" Type="http://schemas.openxmlformats.org/officeDocument/2006/relationships/externalLink" Target="externalLinks/externalLink15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10.xml"/><Relationship Id="rId42" Type="http://schemas.openxmlformats.org/officeDocument/2006/relationships/externalLink" Target="externalLinks/externalLink18.xml"/><Relationship Id="rId47" Type="http://schemas.openxmlformats.org/officeDocument/2006/relationships/calcChain" Target="calcChain.xml"/><Relationship Id="rId50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externalLink" Target="externalLinks/externalLink5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8.xml"/><Relationship Id="rId37" Type="http://schemas.openxmlformats.org/officeDocument/2006/relationships/externalLink" Target="externalLinks/externalLink13.xml"/><Relationship Id="rId40" Type="http://schemas.openxmlformats.org/officeDocument/2006/relationships/externalLink" Target="externalLinks/externalLink16.xml"/><Relationship Id="rId45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4.xml"/><Relationship Id="rId36" Type="http://schemas.openxmlformats.org/officeDocument/2006/relationships/externalLink" Target="externalLinks/externalLink12.xml"/><Relationship Id="rId49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7.xml"/><Relationship Id="rId44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3.xml"/><Relationship Id="rId30" Type="http://schemas.openxmlformats.org/officeDocument/2006/relationships/externalLink" Target="externalLinks/externalLink6.xml"/><Relationship Id="rId35" Type="http://schemas.openxmlformats.org/officeDocument/2006/relationships/externalLink" Target="externalLinks/externalLink11.xml"/><Relationship Id="rId43" Type="http://schemas.openxmlformats.org/officeDocument/2006/relationships/externalLink" Target="externalLinks/externalLink19.xml"/><Relationship Id="rId48" Type="http://schemas.openxmlformats.org/officeDocument/2006/relationships/customXml" Target="../customXml/item1.xml"/><Relationship Id="rId8" Type="http://schemas.openxmlformats.org/officeDocument/2006/relationships/worksheet" Target="worksheets/sheet8.xml"/><Relationship Id="rId51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1.xml"/><Relationship Id="rId33" Type="http://schemas.openxmlformats.org/officeDocument/2006/relationships/externalLink" Target="externalLinks/externalLink9.xml"/><Relationship Id="rId38" Type="http://schemas.openxmlformats.org/officeDocument/2006/relationships/externalLink" Target="externalLinks/externalLink14.xml"/><Relationship Id="rId46" Type="http://schemas.openxmlformats.org/officeDocument/2006/relationships/sharedStrings" Target="sharedStrings.xml"/><Relationship Id="rId20" Type="http://schemas.openxmlformats.org/officeDocument/2006/relationships/worksheet" Target="worksheets/sheet20.xml"/><Relationship Id="rId41" Type="http://schemas.openxmlformats.org/officeDocument/2006/relationships/externalLink" Target="externalLinks/externalLink17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EMP\PPE%2013%20month%20by%20sub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iecon\COMMON\CASES\TAI\07%20Cases\0704%20PEPCO\Schedules\Pepco%20Schedules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CASES/TAI/06%20Cases/0636%20%20UNS%20Gas/UNS%20Gas%20Schedule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CASES\TAI\06%20Cases\0636%20%20UNS%20Gas\UNS%20Gas%20Schedules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cp.TAI-M056/AppData/Local/Microsoft/Windows/Temporary%20Internet%20Files/Content.Outlook/HI6E25ND/CASES/TAI/06%20Cases/0636%20%20UNS%20Gas/UNS%20Gas%20Schedules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Users\AMM\Documents\FINCAP\Jobs\LGE-KU\ODP%20VA%202015\KU-ODP%20VA%20Analyses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rc\Rate%20Case\Rate%20Case%20Info\RATE%20CASE%2096\SUPMENT2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bus_intg\Rate%20Case_01\MSFR_Wps%20&amp;%20Scheds%20to%20file\RATECASE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Revenue%20Requirements\Mid-States\Missouri\2005%20Sept%2030\Revenue%20Requirements\Energas\Amarillo\DefStudyMay01\Exhibits%20May%2001%20Amarillo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aiecon.sharepoint.com/15%20CASES/1506%20MISO/McKenzie%20Adjustments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rc\Rate%20Case\Rate%20Case%20Info\RATE%20CASE%2096\SUPLMEN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buchanan\My%20Documents\bbfiles\Colorado\CO%202005-06%20GCA\AppendixA%202005-06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EMP\Cash%20Working%20Capital\Cash%20Working%20Capital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bbfiles\Colorado\Study%201202\AppendixA2002-12%20fina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Revenue%20Requirements\Mid-States\Missouri\2005%20Sept%2030\Revenue%20Requirements\Greeley\Kansas\Study%203-31-01\Kansas%20Study%203-31-0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Revenue%20Requirements\Mid-States\Missouri\2005%20Sept%2030\Revenue%20Requirements\Mid-States\VIRGINIA\2003%20AIF\2003%2009%20AIF\REVISED%202003%2009%20FILED%20AIF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cp.TAI-M056/AppData/Local/Microsoft/Windows/Temporary%20Internet%20Files/Content.Outlook/HI6E25ND/SPIEGEL-%23266564-v3-Risk_Premium_Adjustment_Exhibits_Updates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Revenue%20Requirements\Mid-States\Missouri\2005%20Sept%2030\Missouri%20Study%20ending%209-30-05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jsl/My%20Documents/My%20TAI/PPL%20Electric/PPL%20Schedule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Sheet1"/>
      <sheetName val="Jun 99"/>
      <sheetName val="Jul 99"/>
      <sheetName val="Aug 99"/>
      <sheetName val="Sep 99"/>
      <sheetName val="Oct 99"/>
      <sheetName val="Nov 99"/>
      <sheetName val="Dec 99"/>
      <sheetName val="Jan 00"/>
      <sheetName val="Feb 00"/>
      <sheetName val="Mar 00"/>
      <sheetName val="Apr 00"/>
      <sheetName val="May 00"/>
      <sheetName val="Jun-00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any Groups"/>
      <sheetName val="Company Data Inputs"/>
      <sheetName val="Schedule 2"/>
      <sheetName val=" Schedule 2"/>
      <sheetName val="  Schedule 2"/>
      <sheetName val="Schedule 3"/>
      <sheetName val="Schedule 4"/>
      <sheetName val="Schedule 5"/>
      <sheetName val=" Schedule 5"/>
      <sheetName val="  Schedule 5"/>
      <sheetName val="Schedule 6"/>
      <sheetName val="Schedule 7"/>
      <sheetName val="Schedule 8"/>
      <sheetName val=" Schedule 8"/>
      <sheetName val="  Schedule 8"/>
      <sheetName val="   Schedule 8"/>
      <sheetName val="Schedule 9"/>
      <sheetName val="Schedule 10"/>
      <sheetName val="Schedule 11"/>
      <sheetName val=" Schedule 11"/>
      <sheetName val="Schedule 12"/>
      <sheetName val="Schedule 13"/>
      <sheetName val="Schedule 14"/>
      <sheetName val="Schedule 15"/>
      <sheetName val="Schedule 16"/>
      <sheetName val="W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any Groups"/>
      <sheetName val="Company Data Inputs"/>
      <sheetName val="Sch 2, p 1"/>
      <sheetName val="Sch 2, p 2 "/>
      <sheetName val="Sch 2, p 3"/>
      <sheetName val="Sch 3"/>
      <sheetName val="Sch 4, p1"/>
      <sheetName val="Sch 4, p 2"/>
      <sheetName val="Sch 4, p 3"/>
      <sheetName val="Sch 5"/>
      <sheetName val="Sch 6"/>
      <sheetName val="Sch 7, p1"/>
      <sheetName val="Sch 7, p 2"/>
      <sheetName val="Sch 7, p 3"/>
      <sheetName val="Sch 7, p 4"/>
      <sheetName val="Sch 8"/>
      <sheetName val="Sch 9"/>
      <sheetName val="Sch 10, p 1"/>
      <sheetName val="Sch 10, p 2"/>
      <sheetName val="Sch 11"/>
      <sheetName val="Sch 12 WP"/>
      <sheetName val="Sch 12"/>
      <sheetName val="Sch 13"/>
      <sheetName val="Sch 14"/>
      <sheetName val="p. 1"/>
    </sheetNames>
    <sheetDataSet>
      <sheetData sheetId="0">
        <row r="3">
          <cell r="B3" t="str">
            <v>UNISOURCE ENERGY CONSOLIDATED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any Groups"/>
      <sheetName val="Company Data Inputs"/>
      <sheetName val="Sch 2, p 1"/>
      <sheetName val="Sch 2, p 2 "/>
      <sheetName val="Sch 2, p 3"/>
      <sheetName val="Sch 3"/>
      <sheetName val="Sch 4, p1"/>
      <sheetName val="Sch 4, p 2"/>
      <sheetName val="Sch 4, p 3"/>
      <sheetName val="Sch 5"/>
      <sheetName val="Sch 6"/>
      <sheetName val="Sch 7, p1"/>
      <sheetName val="Sch 7, p 2"/>
      <sheetName val="Sch 7, p 3"/>
      <sheetName val="Sch 7, p 4"/>
      <sheetName val="Sch 8"/>
      <sheetName val="Sch 9"/>
      <sheetName val="Sch 10, p 1"/>
      <sheetName val="Sch 10, p 2"/>
      <sheetName val="Sch 11"/>
      <sheetName val="Sch 12 WP"/>
      <sheetName val="Sch 12"/>
      <sheetName val="Sch 13"/>
      <sheetName val="Sch 14"/>
      <sheetName val="p. 1"/>
    </sheetNames>
    <sheetDataSet>
      <sheetData sheetId="0">
        <row r="3">
          <cell r="B3" t="str">
            <v>UNISOURCE ENERGY CONSOLIDATED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any Groups"/>
      <sheetName val="Company Data Inputs"/>
      <sheetName val="Sch 2, p 1"/>
      <sheetName val="Sch 2, p 2 "/>
      <sheetName val="Sch 2, p 3"/>
      <sheetName val="Sch 3"/>
      <sheetName val="Sch 4, p1"/>
      <sheetName val="Sch 4, p 2"/>
      <sheetName val="Sch 4, p 3"/>
      <sheetName val="Sch 5"/>
      <sheetName val="Sch 6"/>
      <sheetName val="Sch 7, p1"/>
      <sheetName val="Sch 7, p 2"/>
      <sheetName val="Sch 7, p 3"/>
      <sheetName val="Sch 7, p 4"/>
      <sheetName val="Sch 8"/>
      <sheetName val="Sch 9"/>
      <sheetName val="Sch 10, p 1"/>
      <sheetName val="Sch 10, p 2"/>
      <sheetName val="Sch 11"/>
      <sheetName val="Sch 12 WP"/>
      <sheetName val="Sch 12"/>
      <sheetName val="Sch 13"/>
      <sheetName val="Sch 14"/>
      <sheetName val="p. 1"/>
    </sheetNames>
    <sheetDataSet>
      <sheetData sheetId="0">
        <row r="3">
          <cell r="B3" t="str">
            <v>UNISOURCE ENERGY CONSOLIDATED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tility Proxy Group"/>
      <sheetName val="Proxy Group Ticker"/>
      <sheetName val="Proxy Group Risk Measures"/>
      <sheetName val="Exhibit List"/>
      <sheetName val="2"/>
      <sheetName val="3 (1)"/>
      <sheetName val="3 (2)"/>
      <sheetName val="4  (1)"/>
      <sheetName val="4 (2)"/>
      <sheetName val="4 (3)"/>
      <sheetName val="5"/>
      <sheetName val="6 (1)"/>
      <sheetName val="6 (2)"/>
      <sheetName val="7 (1)"/>
      <sheetName val="7 (2)"/>
      <sheetName val="7 (3)"/>
      <sheetName val="7 (4)"/>
      <sheetName val="8"/>
      <sheetName val="9"/>
      <sheetName val="10 (1)"/>
      <sheetName val="10 (2)"/>
      <sheetName val="10 (3)"/>
      <sheetName val="CAPM (1)"/>
      <sheetName val="CAPM (2)"/>
      <sheetName val="Stock Price (Electric)"/>
      <sheetName val="Stock Price (Non-Utility)"/>
      <sheetName val="2015 05 Market DCF"/>
      <sheetName val="Bond Yields"/>
      <sheetName val="Size Premium"/>
      <sheetName val="Ordinal Ratings"/>
      <sheetName val="Electric Utility Data"/>
      <sheetName val="CS Data"/>
      <sheetName val="CS Data-Operating Cos"/>
      <sheetName val="2 (1)"/>
      <sheetName val="2 (2)"/>
      <sheetName val="3"/>
      <sheetName val="8 (1)"/>
      <sheetName val="8 (2)"/>
    </sheetNames>
    <sheetDataSet>
      <sheetData sheetId="0">
        <row r="8">
          <cell r="B8" t="str">
            <v>ALE</v>
          </cell>
          <cell r="C8" t="str">
            <v>ALLETE</v>
          </cell>
          <cell r="E8" t="str">
            <v>BBB+</v>
          </cell>
          <cell r="G8" t="str">
            <v>A3</v>
          </cell>
          <cell r="I8">
            <v>2</v>
          </cell>
          <cell r="K8" t="str">
            <v>A</v>
          </cell>
          <cell r="M8">
            <v>0.8</v>
          </cell>
          <cell r="O8">
            <v>2266.6799999999998</v>
          </cell>
        </row>
        <row r="9">
          <cell r="B9" t="str">
            <v>LNT</v>
          </cell>
          <cell r="C9" t="str">
            <v>Alliant Energy</v>
          </cell>
          <cell r="E9" t="str">
            <v>A-</v>
          </cell>
          <cell r="G9" t="str">
            <v>A3</v>
          </cell>
          <cell r="I9">
            <v>2</v>
          </cell>
          <cell r="K9" t="str">
            <v>A</v>
          </cell>
          <cell r="M9">
            <v>0.8</v>
          </cell>
          <cell r="O9">
            <v>6809.12</v>
          </cell>
        </row>
        <row r="10">
          <cell r="B10" t="str">
            <v>AEE</v>
          </cell>
          <cell r="C10" t="str">
            <v>Ameren Corp.</v>
          </cell>
          <cell r="E10" t="str">
            <v>BBB+</v>
          </cell>
          <cell r="G10" t="str">
            <v>Baa1</v>
          </cell>
          <cell r="I10">
            <v>2</v>
          </cell>
          <cell r="K10" t="str">
            <v>B++</v>
          </cell>
          <cell r="M10">
            <v>0.75</v>
          </cell>
          <cell r="O10">
            <v>9767.08</v>
          </cell>
        </row>
        <row r="11">
          <cell r="B11" t="str">
            <v>AEP</v>
          </cell>
          <cell r="C11" t="str">
            <v>American Elec Pwr</v>
          </cell>
          <cell r="E11" t="str">
            <v>BBB</v>
          </cell>
          <cell r="G11" t="str">
            <v>Baa1</v>
          </cell>
          <cell r="I11">
            <v>2</v>
          </cell>
          <cell r="K11" t="str">
            <v>A</v>
          </cell>
          <cell r="M11">
            <v>0.7</v>
          </cell>
          <cell r="O11">
            <v>26995.09</v>
          </cell>
        </row>
        <row r="12">
          <cell r="B12" t="str">
            <v>AVA</v>
          </cell>
          <cell r="C12" t="str">
            <v>Avista Corp.</v>
          </cell>
          <cell r="E12" t="str">
            <v>BBB</v>
          </cell>
          <cell r="G12" t="str">
            <v>Baa1</v>
          </cell>
          <cell r="I12">
            <v>2</v>
          </cell>
          <cell r="K12" t="str">
            <v>A</v>
          </cell>
          <cell r="M12">
            <v>0.8</v>
          </cell>
          <cell r="O12">
            <v>2002.64</v>
          </cell>
        </row>
        <row r="13">
          <cell r="B13" t="str">
            <v>BKH</v>
          </cell>
          <cell r="C13" t="str">
            <v>Black Hills Corp.</v>
          </cell>
          <cell r="E13" t="str">
            <v>BBB</v>
          </cell>
          <cell r="G13" t="str">
            <v>Baa1</v>
          </cell>
          <cell r="I13">
            <v>2</v>
          </cell>
          <cell r="K13" t="str">
            <v>B++</v>
          </cell>
          <cell r="M13">
            <v>0.95</v>
          </cell>
          <cell r="O13">
            <v>2107.13</v>
          </cell>
        </row>
        <row r="14">
          <cell r="B14" t="str">
            <v>CNP</v>
          </cell>
          <cell r="C14" t="str">
            <v>CenterPoint Energy</v>
          </cell>
          <cell r="E14" t="str">
            <v>A-</v>
          </cell>
          <cell r="G14" t="str">
            <v>Baa1</v>
          </cell>
          <cell r="I14">
            <v>2</v>
          </cell>
          <cell r="K14" t="str">
            <v>B++</v>
          </cell>
          <cell r="M14">
            <v>0.8</v>
          </cell>
          <cell r="O14">
            <v>8665.7999999999993</v>
          </cell>
        </row>
        <row r="15">
          <cell r="B15" t="str">
            <v>CNL</v>
          </cell>
          <cell r="C15" t="str">
            <v>Cleco Corp.</v>
          </cell>
          <cell r="E15" t="str">
            <v>BBB+</v>
          </cell>
          <cell r="G15" t="str">
            <v>Baa1</v>
          </cell>
          <cell r="I15">
            <v>1</v>
          </cell>
          <cell r="K15" t="str">
            <v>A</v>
          </cell>
          <cell r="M15">
            <v>0.75</v>
          </cell>
          <cell r="O15">
            <v>3265.32</v>
          </cell>
        </row>
        <row r="16">
          <cell r="B16" t="str">
            <v>CMS</v>
          </cell>
          <cell r="C16" t="str">
            <v>CMS Energy Corp.</v>
          </cell>
          <cell r="E16" t="str">
            <v>BBB+</v>
          </cell>
          <cell r="G16" t="str">
            <v>Baa2</v>
          </cell>
          <cell r="I16">
            <v>2</v>
          </cell>
          <cell r="K16" t="str">
            <v>B++</v>
          </cell>
          <cell r="M16">
            <v>0.75</v>
          </cell>
          <cell r="O16">
            <v>9204.6</v>
          </cell>
        </row>
        <row r="17">
          <cell r="B17" t="str">
            <v>ED</v>
          </cell>
          <cell r="C17" t="str">
            <v>Consolidated Edison</v>
          </cell>
          <cell r="E17" t="str">
            <v>A-</v>
          </cell>
          <cell r="G17" t="str">
            <v>A3</v>
          </cell>
          <cell r="I17">
            <v>1</v>
          </cell>
          <cell r="K17" t="str">
            <v>A+</v>
          </cell>
          <cell r="M17">
            <v>0.6</v>
          </cell>
          <cell r="O17">
            <v>17894.72</v>
          </cell>
        </row>
        <row r="18">
          <cell r="B18" t="str">
            <v>D</v>
          </cell>
          <cell r="C18" t="str">
            <v>Dominion Resources</v>
          </cell>
          <cell r="E18" t="str">
            <v>A-</v>
          </cell>
          <cell r="G18" t="str">
            <v>Baa2</v>
          </cell>
          <cell r="I18">
            <v>2</v>
          </cell>
          <cell r="K18" t="str">
            <v>B++</v>
          </cell>
          <cell r="M18">
            <v>0.7</v>
          </cell>
          <cell r="O18">
            <v>42196.03</v>
          </cell>
        </row>
        <row r="19">
          <cell r="B19" t="str">
            <v>DTE</v>
          </cell>
          <cell r="C19" t="str">
            <v>DTE Energy Co.</v>
          </cell>
          <cell r="E19" t="str">
            <v>BBB+</v>
          </cell>
          <cell r="G19" t="str">
            <v>A3</v>
          </cell>
          <cell r="I19">
            <v>2</v>
          </cell>
          <cell r="K19" t="str">
            <v>B++</v>
          </cell>
          <cell r="M19">
            <v>0.75</v>
          </cell>
          <cell r="O19">
            <v>14003.88</v>
          </cell>
        </row>
        <row r="20">
          <cell r="B20" t="str">
            <v>DUK</v>
          </cell>
          <cell r="C20" t="str">
            <v>Duke Energy Corp.</v>
          </cell>
          <cell r="E20" t="str">
            <v>A-</v>
          </cell>
          <cell r="G20" t="str">
            <v>A3</v>
          </cell>
          <cell r="I20">
            <v>2</v>
          </cell>
          <cell r="K20" t="str">
            <v>A</v>
          </cell>
          <cell r="M20">
            <v>0.6</v>
          </cell>
          <cell r="O20">
            <v>53446.93</v>
          </cell>
        </row>
        <row r="21">
          <cell r="B21" t="str">
            <v>EIX</v>
          </cell>
          <cell r="C21" t="str">
            <v>Edison International</v>
          </cell>
          <cell r="E21" t="str">
            <v>BBB+</v>
          </cell>
          <cell r="G21" t="str">
            <v>A3</v>
          </cell>
          <cell r="I21">
            <v>2</v>
          </cell>
          <cell r="K21" t="str">
            <v>A</v>
          </cell>
          <cell r="M21">
            <v>0.75</v>
          </cell>
          <cell r="O21">
            <v>19467.21</v>
          </cell>
        </row>
        <row r="22">
          <cell r="B22" t="str">
            <v>EE</v>
          </cell>
          <cell r="C22" t="str">
            <v>El Paso Electric</v>
          </cell>
          <cell r="E22" t="str">
            <v>BBB</v>
          </cell>
          <cell r="G22" t="str">
            <v>Baa1</v>
          </cell>
          <cell r="I22">
            <v>2</v>
          </cell>
          <cell r="K22" t="str">
            <v>B++</v>
          </cell>
          <cell r="M22">
            <v>0.7</v>
          </cell>
          <cell r="O22">
            <v>1442.4</v>
          </cell>
        </row>
        <row r="23">
          <cell r="B23" t="str">
            <v>EDE</v>
          </cell>
          <cell r="C23" t="str">
            <v>Empire District Elec</v>
          </cell>
          <cell r="E23" t="str">
            <v>BBB</v>
          </cell>
          <cell r="G23" t="str">
            <v>Baa1</v>
          </cell>
          <cell r="I23">
            <v>2</v>
          </cell>
          <cell r="K23" t="str">
            <v>B++</v>
          </cell>
          <cell r="M23">
            <v>0.7</v>
          </cell>
          <cell r="O23">
            <v>1017.41</v>
          </cell>
        </row>
        <row r="24">
          <cell r="B24" t="str">
            <v>ETR</v>
          </cell>
          <cell r="C24" t="str">
            <v>Entergy Corp.</v>
          </cell>
          <cell r="E24" t="str">
            <v>BBB</v>
          </cell>
          <cell r="G24" t="str">
            <v>Baa3</v>
          </cell>
          <cell r="I24">
            <v>3</v>
          </cell>
          <cell r="K24" t="str">
            <v>B++</v>
          </cell>
          <cell r="M24">
            <v>0.7</v>
          </cell>
          <cell r="O24">
            <v>13325.32</v>
          </cell>
        </row>
        <row r="25">
          <cell r="B25" t="str">
            <v>ES</v>
          </cell>
          <cell r="C25" t="str">
            <v>Eversource Energy</v>
          </cell>
          <cell r="E25" t="str">
            <v>A</v>
          </cell>
          <cell r="G25" t="str">
            <v>Baa1</v>
          </cell>
          <cell r="I25">
            <v>1</v>
          </cell>
          <cell r="K25" t="str">
            <v>A</v>
          </cell>
          <cell r="M25">
            <v>0.75</v>
          </cell>
          <cell r="O25">
            <v>15409.9</v>
          </cell>
        </row>
        <row r="26">
          <cell r="B26" t="str">
            <v>EXC</v>
          </cell>
          <cell r="C26" t="str">
            <v>Exelon Corp.</v>
          </cell>
          <cell r="E26" t="str">
            <v>BBB</v>
          </cell>
          <cell r="G26" t="str">
            <v>Baa2</v>
          </cell>
          <cell r="I26">
            <v>3</v>
          </cell>
          <cell r="K26" t="str">
            <v>B++</v>
          </cell>
          <cell r="M26">
            <v>0.7</v>
          </cell>
          <cell r="O26">
            <v>28886.09</v>
          </cell>
        </row>
        <row r="27">
          <cell r="B27" t="str">
            <v>FE</v>
          </cell>
          <cell r="C27" t="str">
            <v>FirstEnergy Corp.</v>
          </cell>
          <cell r="E27" t="str">
            <v>BBB-</v>
          </cell>
          <cell r="G27" t="str">
            <v>Baa3</v>
          </cell>
          <cell r="I27">
            <v>3</v>
          </cell>
          <cell r="K27" t="str">
            <v>B+</v>
          </cell>
          <cell r="M27">
            <v>0.7</v>
          </cell>
          <cell r="O27">
            <v>14749.77</v>
          </cell>
        </row>
        <row r="28">
          <cell r="B28" t="str">
            <v>GXP</v>
          </cell>
          <cell r="C28" t="str">
            <v>Great Plains Energy</v>
          </cell>
          <cell r="E28" t="str">
            <v>BBB+</v>
          </cell>
          <cell r="G28" t="str">
            <v>Baa2</v>
          </cell>
          <cell r="I28">
            <v>3</v>
          </cell>
          <cell r="K28" t="str">
            <v>B+</v>
          </cell>
          <cell r="M28">
            <v>0.85</v>
          </cell>
          <cell r="O28">
            <v>3966.38</v>
          </cell>
        </row>
        <row r="29">
          <cell r="B29" t="str">
            <v>HE</v>
          </cell>
          <cell r="C29" t="str">
            <v>Hawaiian Elec.</v>
          </cell>
          <cell r="E29" t="str">
            <v>BBB-</v>
          </cell>
          <cell r="G29" t="str">
            <v>NR</v>
          </cell>
          <cell r="I29">
            <v>2</v>
          </cell>
          <cell r="K29" t="str">
            <v>A</v>
          </cell>
          <cell r="M29">
            <v>0.8</v>
          </cell>
          <cell r="O29">
            <v>3321.33</v>
          </cell>
        </row>
        <row r="30">
          <cell r="B30" t="str">
            <v>IDA</v>
          </cell>
          <cell r="C30" t="str">
            <v>IDACORP, Inc.</v>
          </cell>
          <cell r="E30" t="str">
            <v>BBB</v>
          </cell>
          <cell r="G30" t="str">
            <v>Baa1</v>
          </cell>
          <cell r="I30">
            <v>2</v>
          </cell>
          <cell r="K30" t="str">
            <v>B++</v>
          </cell>
          <cell r="M30">
            <v>0.8</v>
          </cell>
          <cell r="O30">
            <v>2974.92</v>
          </cell>
        </row>
        <row r="31">
          <cell r="B31" t="str">
            <v>TEG</v>
          </cell>
          <cell r="C31" t="str">
            <v>Integrys Energy Group</v>
          </cell>
          <cell r="E31" t="str">
            <v>A-</v>
          </cell>
          <cell r="G31" t="str">
            <v>A3</v>
          </cell>
          <cell r="I31">
            <v>2</v>
          </cell>
          <cell r="K31" t="str">
            <v>A</v>
          </cell>
          <cell r="M31">
            <v>0.8</v>
          </cell>
          <cell r="O31">
            <v>5685.09</v>
          </cell>
        </row>
        <row r="32">
          <cell r="B32" t="str">
            <v>ITC</v>
          </cell>
          <cell r="C32" t="str">
            <v>ITC Holdings Corp.</v>
          </cell>
          <cell r="E32" t="str">
            <v>A-</v>
          </cell>
          <cell r="G32" t="str">
            <v>Baa2</v>
          </cell>
          <cell r="I32">
            <v>2</v>
          </cell>
          <cell r="K32" t="str">
            <v>B++</v>
          </cell>
          <cell r="M32">
            <v>0.65</v>
          </cell>
          <cell r="O32">
            <v>5485.75</v>
          </cell>
        </row>
        <row r="33">
          <cell r="B33" t="str">
            <v>MGEE</v>
          </cell>
          <cell r="C33" t="str">
            <v>MGE Energy</v>
          </cell>
          <cell r="E33" t="str">
            <v>NR</v>
          </cell>
          <cell r="G33" t="str">
            <v>NR</v>
          </cell>
          <cell r="I33">
            <v>1</v>
          </cell>
          <cell r="K33" t="str">
            <v>A</v>
          </cell>
          <cell r="M33">
            <v>0.7</v>
          </cell>
          <cell r="O33">
            <v>1365.92</v>
          </cell>
        </row>
        <row r="34">
          <cell r="B34" t="str">
            <v>NEE</v>
          </cell>
          <cell r="C34" t="str">
            <v>NextEra Energy, Inc.</v>
          </cell>
          <cell r="E34" t="str">
            <v>A-</v>
          </cell>
          <cell r="G34" t="str">
            <v>Baa1</v>
          </cell>
          <cell r="I34">
            <v>2</v>
          </cell>
          <cell r="K34" t="str">
            <v>A</v>
          </cell>
          <cell r="M34">
            <v>0.75</v>
          </cell>
          <cell r="O34">
            <v>44891.95</v>
          </cell>
        </row>
        <row r="35">
          <cell r="B35" t="str">
            <v>NWE</v>
          </cell>
          <cell r="C35" t="str">
            <v>NorthWestern Corp.</v>
          </cell>
          <cell r="E35" t="str">
            <v>BBB</v>
          </cell>
          <cell r="G35" t="str">
            <v>A3</v>
          </cell>
          <cell r="I35">
            <v>3</v>
          </cell>
          <cell r="K35" t="str">
            <v>B+</v>
          </cell>
          <cell r="M35">
            <v>0.7</v>
          </cell>
          <cell r="O35">
            <v>2436.1</v>
          </cell>
        </row>
        <row r="36">
          <cell r="B36" t="str">
            <v>OGE</v>
          </cell>
          <cell r="C36" t="str">
            <v>OGE Energy Corp.</v>
          </cell>
          <cell r="E36" t="str">
            <v>A-</v>
          </cell>
          <cell r="G36" t="str">
            <v>A3</v>
          </cell>
          <cell r="I36">
            <v>1</v>
          </cell>
          <cell r="K36" t="str">
            <v>A+</v>
          </cell>
          <cell r="M36">
            <v>0.9</v>
          </cell>
          <cell r="O36">
            <v>6330.49</v>
          </cell>
        </row>
        <row r="37">
          <cell r="B37" t="str">
            <v>OTTR</v>
          </cell>
          <cell r="C37" t="str">
            <v>Otter Tail Corp.</v>
          </cell>
          <cell r="E37" t="str">
            <v>BBB</v>
          </cell>
          <cell r="G37" t="str">
            <v>Baa2</v>
          </cell>
          <cell r="I37">
            <v>3</v>
          </cell>
          <cell r="K37" t="str">
            <v>B+</v>
          </cell>
          <cell r="M37">
            <v>0.9</v>
          </cell>
          <cell r="O37">
            <v>1012.27</v>
          </cell>
        </row>
        <row r="38">
          <cell r="B38" t="str">
            <v>POM</v>
          </cell>
          <cell r="C38" t="str">
            <v>Pepco Holdings</v>
          </cell>
          <cell r="E38" t="str">
            <v>BBB+</v>
          </cell>
          <cell r="G38" t="str">
            <v>Baa3</v>
          </cell>
          <cell r="I38">
            <v>3</v>
          </cell>
          <cell r="K38" t="str">
            <v>B+</v>
          </cell>
          <cell r="M38">
            <v>0.65</v>
          </cell>
          <cell r="O38">
            <v>6249.12</v>
          </cell>
        </row>
        <row r="39">
          <cell r="B39" t="str">
            <v>PCG</v>
          </cell>
          <cell r="C39" t="str">
            <v>PG&amp;E Corp.</v>
          </cell>
          <cell r="E39" t="str">
            <v>BBB</v>
          </cell>
          <cell r="G39" t="str">
            <v>Baa1</v>
          </cell>
          <cell r="I39">
            <v>3</v>
          </cell>
          <cell r="K39" t="str">
            <v>B+</v>
          </cell>
          <cell r="M39">
            <v>0.65</v>
          </cell>
          <cell r="O39">
            <v>24660.17</v>
          </cell>
        </row>
        <row r="40">
          <cell r="B40" t="str">
            <v>PNW</v>
          </cell>
          <cell r="C40" t="str">
            <v>Pinnacle West Capital</v>
          </cell>
          <cell r="E40" t="str">
            <v>A-</v>
          </cell>
          <cell r="G40" t="str">
            <v>A3</v>
          </cell>
          <cell r="I40">
            <v>1</v>
          </cell>
          <cell r="K40" t="str">
            <v>A+</v>
          </cell>
          <cell r="M40">
            <v>0.7</v>
          </cell>
          <cell r="O40">
            <v>6576.16</v>
          </cell>
        </row>
        <row r="41">
          <cell r="B41" t="str">
            <v>PNM</v>
          </cell>
          <cell r="C41" t="str">
            <v>PNM Resources</v>
          </cell>
          <cell r="E41" t="str">
            <v>BBB</v>
          </cell>
          <cell r="G41" t="str">
            <v>NR</v>
          </cell>
          <cell r="I41">
            <v>3</v>
          </cell>
          <cell r="K41" t="str">
            <v>B</v>
          </cell>
          <cell r="M41">
            <v>0.85</v>
          </cell>
          <cell r="O41">
            <v>2068.59</v>
          </cell>
        </row>
        <row r="42">
          <cell r="B42" t="str">
            <v>POR</v>
          </cell>
          <cell r="C42" t="str">
            <v>Portland General Elec.</v>
          </cell>
          <cell r="E42" t="str">
            <v>BBB</v>
          </cell>
          <cell r="G42" t="str">
            <v>A3</v>
          </cell>
          <cell r="I42">
            <v>2</v>
          </cell>
          <cell r="K42" t="str">
            <v>B++</v>
          </cell>
          <cell r="M42">
            <v>0.8</v>
          </cell>
          <cell r="O42">
            <v>2716.97</v>
          </cell>
        </row>
        <row r="43">
          <cell r="B43" t="str">
            <v>PPL</v>
          </cell>
          <cell r="C43" t="str">
            <v>PPL Corp.</v>
          </cell>
          <cell r="E43" t="str">
            <v>A-</v>
          </cell>
          <cell r="G43" t="str">
            <v>Baa2</v>
          </cell>
          <cell r="I43">
            <v>3</v>
          </cell>
          <cell r="K43" t="str">
            <v>B++</v>
          </cell>
          <cell r="M43">
            <v>0.65</v>
          </cell>
          <cell r="O43">
            <v>22421.8</v>
          </cell>
        </row>
        <row r="44">
          <cell r="B44" t="str">
            <v>PEG</v>
          </cell>
          <cell r="C44" t="str">
            <v>Pub Sv Enterprise Grp</v>
          </cell>
          <cell r="E44" t="str">
            <v>BBB+</v>
          </cell>
          <cell r="G44" t="str">
            <v>Baa2</v>
          </cell>
          <cell r="I44">
            <v>1</v>
          </cell>
          <cell r="K44" t="str">
            <v>A++</v>
          </cell>
          <cell r="M44">
            <v>0.75</v>
          </cell>
          <cell r="O44">
            <v>21385.77</v>
          </cell>
        </row>
        <row r="45">
          <cell r="B45" t="str">
            <v>SCG</v>
          </cell>
          <cell r="C45" t="str">
            <v>SCANA Corp.</v>
          </cell>
          <cell r="E45" t="str">
            <v>BBB+</v>
          </cell>
          <cell r="G45" t="str">
            <v>Baa3</v>
          </cell>
          <cell r="I45">
            <v>2</v>
          </cell>
          <cell r="K45" t="str">
            <v>B++</v>
          </cell>
          <cell r="M45">
            <v>0.75</v>
          </cell>
          <cell r="O45">
            <v>7455.09</v>
          </cell>
        </row>
        <row r="46">
          <cell r="B46" t="str">
            <v>SRE</v>
          </cell>
          <cell r="C46" t="str">
            <v>Sempra Energy</v>
          </cell>
          <cell r="E46" t="str">
            <v>BBB+</v>
          </cell>
          <cell r="G46" t="str">
            <v>Baa1</v>
          </cell>
          <cell r="I46">
            <v>2</v>
          </cell>
          <cell r="K46" t="str">
            <v>A</v>
          </cell>
          <cell r="M46">
            <v>0.8</v>
          </cell>
          <cell r="O46">
            <v>26119.81</v>
          </cell>
        </row>
        <row r="47">
          <cell r="B47" t="str">
            <v>SO</v>
          </cell>
          <cell r="C47" t="str">
            <v>Southern Company</v>
          </cell>
          <cell r="E47" t="str">
            <v>A</v>
          </cell>
          <cell r="G47" t="str">
            <v>Baa1</v>
          </cell>
          <cell r="I47">
            <v>2</v>
          </cell>
          <cell r="K47" t="str">
            <v>A</v>
          </cell>
          <cell r="M47">
            <v>0.6</v>
          </cell>
          <cell r="O47">
            <v>39218.71</v>
          </cell>
        </row>
        <row r="48">
          <cell r="B48" t="str">
            <v>TE</v>
          </cell>
          <cell r="C48" t="str">
            <v>TECO Energy</v>
          </cell>
          <cell r="E48" t="str">
            <v>BBB+</v>
          </cell>
          <cell r="G48" t="str">
            <v>Baa1</v>
          </cell>
          <cell r="I48">
            <v>2</v>
          </cell>
          <cell r="K48" t="str">
            <v>B++</v>
          </cell>
          <cell r="M48">
            <v>0.85</v>
          </cell>
          <cell r="O48">
            <v>4344.46</v>
          </cell>
        </row>
        <row r="49">
          <cell r="B49" t="str">
            <v>UIL</v>
          </cell>
          <cell r="C49" t="str">
            <v>UIL Holdings</v>
          </cell>
          <cell r="E49" t="str">
            <v>BBB</v>
          </cell>
          <cell r="G49" t="str">
            <v>Baa2</v>
          </cell>
          <cell r="I49">
            <v>2</v>
          </cell>
          <cell r="K49" t="str">
            <v>B++</v>
          </cell>
          <cell r="M49">
            <v>0.8</v>
          </cell>
          <cell r="O49">
            <v>2835.52</v>
          </cell>
        </row>
        <row r="50">
          <cell r="B50" t="str">
            <v>VVC</v>
          </cell>
          <cell r="C50" t="str">
            <v>Vectren Corp.</v>
          </cell>
          <cell r="E50" t="str">
            <v>A-</v>
          </cell>
          <cell r="G50" t="str">
            <v>NR</v>
          </cell>
          <cell r="I50">
            <v>2</v>
          </cell>
          <cell r="K50" t="str">
            <v>A</v>
          </cell>
          <cell r="M50">
            <v>0.8</v>
          </cell>
          <cell r="O50">
            <v>3461.77</v>
          </cell>
        </row>
        <row r="51">
          <cell r="B51" t="str">
            <v>WR</v>
          </cell>
          <cell r="C51" t="str">
            <v>Westar Energy</v>
          </cell>
          <cell r="E51" t="str">
            <v>BBB+</v>
          </cell>
          <cell r="G51" t="str">
            <v>Baa1</v>
          </cell>
          <cell r="I51">
            <v>2</v>
          </cell>
          <cell r="K51" t="str">
            <v>B++</v>
          </cell>
          <cell r="M51">
            <v>0.75</v>
          </cell>
          <cell r="O51">
            <v>4747.3999999999996</v>
          </cell>
        </row>
        <row r="52">
          <cell r="B52" t="str">
            <v>WEC</v>
          </cell>
          <cell r="C52" t="str">
            <v>Wisconsin Energy</v>
          </cell>
          <cell r="E52" t="str">
            <v>A-</v>
          </cell>
          <cell r="G52" t="str">
            <v>A3</v>
          </cell>
          <cell r="I52">
            <v>1</v>
          </cell>
          <cell r="K52" t="str">
            <v>A+</v>
          </cell>
          <cell r="M52">
            <v>0.65</v>
          </cell>
          <cell r="O52">
            <v>10722.33</v>
          </cell>
        </row>
        <row r="53">
          <cell r="B53" t="str">
            <v>XEL</v>
          </cell>
          <cell r="C53" t="str">
            <v>Xcel Energy Inc.</v>
          </cell>
          <cell r="E53" t="str">
            <v>A-</v>
          </cell>
          <cell r="G53" t="str">
            <v>A3</v>
          </cell>
          <cell r="I53">
            <v>1</v>
          </cell>
          <cell r="K53" t="str">
            <v>A</v>
          </cell>
          <cell r="M53">
            <v>0.65</v>
          </cell>
          <cell r="O53">
            <v>16963.080000000002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1">
          <cell r="C1" t="str">
            <v>ALE</v>
          </cell>
          <cell r="D1" t="str">
            <v>LNT</v>
          </cell>
          <cell r="E1" t="str">
            <v>AEE</v>
          </cell>
          <cell r="F1" t="str">
            <v>AEP</v>
          </cell>
          <cell r="G1" t="str">
            <v>AVA</v>
          </cell>
          <cell r="H1" t="str">
            <v>BKH</v>
          </cell>
          <cell r="I1" t="str">
            <v>CNP</v>
          </cell>
          <cell r="J1" t="str">
            <v>CNL</v>
          </cell>
          <cell r="K1" t="str">
            <v>CMS</v>
          </cell>
          <cell r="L1" t="str">
            <v>ED</v>
          </cell>
          <cell r="M1" t="str">
            <v>D</v>
          </cell>
          <cell r="N1" t="str">
            <v>DTE</v>
          </cell>
          <cell r="O1" t="str">
            <v>DUK</v>
          </cell>
          <cell r="P1" t="str">
            <v>EIX</v>
          </cell>
          <cell r="Q1" t="str">
            <v>EE</v>
          </cell>
          <cell r="R1" t="str">
            <v>EDE</v>
          </cell>
          <cell r="S1" t="str">
            <v>ETR</v>
          </cell>
          <cell r="T1" t="str">
            <v>ES</v>
          </cell>
          <cell r="U1" t="str">
            <v>EXC</v>
          </cell>
          <cell r="V1" t="str">
            <v>FE</v>
          </cell>
          <cell r="W1" t="str">
            <v>GXP</v>
          </cell>
          <cell r="X1" t="str">
            <v>HE</v>
          </cell>
          <cell r="Y1" t="str">
            <v>IDA</v>
          </cell>
          <cell r="Z1" t="str">
            <v>TEG</v>
          </cell>
          <cell r="AA1" t="str">
            <v>ITC</v>
          </cell>
          <cell r="AB1" t="str">
            <v>MGEE</v>
          </cell>
          <cell r="AC1" t="str">
            <v>NEE</v>
          </cell>
          <cell r="AD1" t="str">
            <v>NWE</v>
          </cell>
          <cell r="AE1" t="str">
            <v>OGE</v>
          </cell>
          <cell r="AF1" t="str">
            <v>OTTR</v>
          </cell>
          <cell r="AG1" t="str">
            <v>POM</v>
          </cell>
          <cell r="AH1" t="str">
            <v>PCG</v>
          </cell>
          <cell r="AI1" t="str">
            <v>PNW</v>
          </cell>
          <cell r="AJ1" t="str">
            <v>PNM</v>
          </cell>
          <cell r="AK1" t="str">
            <v>POR</v>
          </cell>
          <cell r="AL1" t="str">
            <v>PPL</v>
          </cell>
          <cell r="AM1" t="str">
            <v>PEG</v>
          </cell>
          <cell r="AN1" t="str">
            <v>SCG</v>
          </cell>
          <cell r="AO1" t="str">
            <v>SRE</v>
          </cell>
          <cell r="AP1" t="str">
            <v>SO</v>
          </cell>
          <cell r="AQ1" t="str">
            <v>TE</v>
          </cell>
          <cell r="AR1" t="str">
            <v>UIL</v>
          </cell>
          <cell r="AS1" t="str">
            <v>VVC</v>
          </cell>
          <cell r="AT1" t="str">
            <v>WR</v>
          </cell>
          <cell r="AU1" t="str">
            <v>WEC</v>
          </cell>
          <cell r="AV1" t="str">
            <v>XEL</v>
          </cell>
          <cell r="AW1" t="e">
            <v>#N/A</v>
          </cell>
        </row>
        <row r="2">
          <cell r="C2">
            <v>49.59</v>
          </cell>
          <cell r="D2">
            <v>61.21</v>
          </cell>
          <cell r="E2">
            <v>40.65</v>
          </cell>
          <cell r="I2">
            <v>20.440000000000001</v>
          </cell>
          <cell r="L2">
            <v>61.14</v>
          </cell>
          <cell r="N2">
            <v>79.61</v>
          </cell>
          <cell r="O2">
            <v>76.05</v>
          </cell>
          <cell r="P2">
            <v>60.74</v>
          </cell>
          <cell r="T2">
            <v>49.29</v>
          </cell>
          <cell r="AC2">
            <v>102.23</v>
          </cell>
          <cell r="AE2">
            <v>31.6</v>
          </cell>
          <cell r="AI2">
            <v>60.98</v>
          </cell>
          <cell r="AO2">
            <v>107.6</v>
          </cell>
          <cell r="AP2">
            <v>43.23</v>
          </cell>
          <cell r="AQ2">
            <v>19.100000000000001</v>
          </cell>
          <cell r="AS2">
            <v>42.26</v>
          </cell>
          <cell r="AT2">
            <v>36.58</v>
          </cell>
          <cell r="AV2">
            <v>34.46</v>
          </cell>
        </row>
        <row r="3">
          <cell r="C3">
            <v>49.59</v>
          </cell>
          <cell r="D3">
            <v>61.33</v>
          </cell>
          <cell r="E3">
            <v>40.67</v>
          </cell>
          <cell r="I3">
            <v>20.51</v>
          </cell>
          <cell r="L3">
            <v>61.37</v>
          </cell>
          <cell r="N3">
            <v>79.66</v>
          </cell>
          <cell r="O3">
            <v>76.16</v>
          </cell>
          <cell r="P3">
            <v>60.83</v>
          </cell>
          <cell r="T3">
            <v>49.43</v>
          </cell>
          <cell r="AC3">
            <v>102.16</v>
          </cell>
          <cell r="AE3">
            <v>31.72</v>
          </cell>
          <cell r="AI3">
            <v>61.09</v>
          </cell>
          <cell r="AO3">
            <v>107.69</v>
          </cell>
          <cell r="AP3">
            <v>43.38</v>
          </cell>
          <cell r="AQ3">
            <v>19.079999999999998</v>
          </cell>
          <cell r="AS3">
            <v>42.55</v>
          </cell>
          <cell r="AT3">
            <v>36.590000000000003</v>
          </cell>
          <cell r="AV3">
            <v>34.51</v>
          </cell>
        </row>
        <row r="4">
          <cell r="C4">
            <v>49.08</v>
          </cell>
          <cell r="D4">
            <v>61.4</v>
          </cell>
          <cell r="E4">
            <v>40.92</v>
          </cell>
          <cell r="I4">
            <v>20.53</v>
          </cell>
          <cell r="L4">
            <v>61.38</v>
          </cell>
          <cell r="N4">
            <v>79.72</v>
          </cell>
          <cell r="O4">
            <v>76.540000000000006</v>
          </cell>
          <cell r="P4">
            <v>60.81</v>
          </cell>
          <cell r="T4">
            <v>49.47</v>
          </cell>
          <cell r="AC4">
            <v>102.52</v>
          </cell>
          <cell r="AE4">
            <v>31.83</v>
          </cell>
          <cell r="AI4">
            <v>60.96</v>
          </cell>
          <cell r="AO4">
            <v>107.75</v>
          </cell>
          <cell r="AP4">
            <v>43.67</v>
          </cell>
          <cell r="AQ4">
            <v>18.95</v>
          </cell>
          <cell r="AS4">
            <v>42.86</v>
          </cell>
          <cell r="AT4">
            <v>36.65</v>
          </cell>
          <cell r="AV4">
            <v>34.619999999999997</v>
          </cell>
        </row>
        <row r="5">
          <cell r="C5">
            <v>48.96</v>
          </cell>
          <cell r="D5">
            <v>61.26</v>
          </cell>
          <cell r="E5">
            <v>40.74</v>
          </cell>
          <cell r="I5">
            <v>20.39</v>
          </cell>
          <cell r="L5">
            <v>61.14</v>
          </cell>
          <cell r="N5">
            <v>79.53</v>
          </cell>
          <cell r="O5">
            <v>76.19</v>
          </cell>
          <cell r="P5">
            <v>60.58</v>
          </cell>
          <cell r="T5">
            <v>49.32</v>
          </cell>
          <cell r="AC5">
            <v>102.51</v>
          </cell>
          <cell r="AE5">
            <v>31.81</v>
          </cell>
          <cell r="AI5">
            <v>60.78</v>
          </cell>
          <cell r="AO5">
            <v>107.82</v>
          </cell>
          <cell r="AP5">
            <v>43.67</v>
          </cell>
          <cell r="AQ5">
            <v>18.91</v>
          </cell>
          <cell r="AS5">
            <v>42.57</v>
          </cell>
          <cell r="AT5">
            <v>36.42</v>
          </cell>
          <cell r="AV5">
            <v>34.369999999999997</v>
          </cell>
        </row>
        <row r="6">
          <cell r="C6">
            <v>48.65</v>
          </cell>
          <cell r="D6">
            <v>61.23</v>
          </cell>
          <cell r="E6">
            <v>40.78</v>
          </cell>
          <cell r="I6">
            <v>20.420000000000002</v>
          </cell>
          <cell r="L6">
            <v>61.05</v>
          </cell>
          <cell r="N6">
            <v>79.73</v>
          </cell>
          <cell r="O6">
            <v>76.03</v>
          </cell>
          <cell r="P6">
            <v>60.77</v>
          </cell>
          <cell r="T6">
            <v>49.44</v>
          </cell>
          <cell r="AC6">
            <v>102.3</v>
          </cell>
          <cell r="AE6">
            <v>32.04</v>
          </cell>
          <cell r="AI6">
            <v>60.56</v>
          </cell>
          <cell r="AO6">
            <v>107.42</v>
          </cell>
          <cell r="AP6">
            <v>43.65</v>
          </cell>
          <cell r="AQ6">
            <v>18.920000000000002</v>
          </cell>
          <cell r="AS6">
            <v>42.55</v>
          </cell>
          <cell r="AT6">
            <v>36.47</v>
          </cell>
          <cell r="AV6">
            <v>34.159999999999997</v>
          </cell>
        </row>
        <row r="7">
          <cell r="C7">
            <v>48.43</v>
          </cell>
          <cell r="D7">
            <v>61</v>
          </cell>
          <cell r="E7">
            <v>40.54</v>
          </cell>
          <cell r="I7">
            <v>20.39</v>
          </cell>
          <cell r="L7">
            <v>61.47</v>
          </cell>
          <cell r="N7">
            <v>79.14</v>
          </cell>
          <cell r="O7">
            <v>76.150000000000006</v>
          </cell>
          <cell r="P7">
            <v>60.44</v>
          </cell>
          <cell r="T7">
            <v>49.17</v>
          </cell>
          <cell r="AC7">
            <v>102.14</v>
          </cell>
          <cell r="AE7">
            <v>31.99</v>
          </cell>
          <cell r="AI7">
            <v>59.96</v>
          </cell>
          <cell r="AO7">
            <v>106.86</v>
          </cell>
          <cell r="AP7">
            <v>43.72</v>
          </cell>
          <cell r="AQ7">
            <v>18.77</v>
          </cell>
          <cell r="AS7">
            <v>42.36</v>
          </cell>
          <cell r="AT7">
            <v>36.14</v>
          </cell>
          <cell r="AV7">
            <v>33.75</v>
          </cell>
        </row>
        <row r="8">
          <cell r="C8">
            <v>48.33</v>
          </cell>
          <cell r="D8">
            <v>60.27</v>
          </cell>
          <cell r="E8">
            <v>40.26</v>
          </cell>
          <cell r="I8">
            <v>20.2</v>
          </cell>
          <cell r="L8">
            <v>61.1</v>
          </cell>
          <cell r="N8">
            <v>78.09</v>
          </cell>
          <cell r="O8">
            <v>75.489999999999995</v>
          </cell>
          <cell r="P8">
            <v>59.75</v>
          </cell>
          <cell r="T8">
            <v>48.54</v>
          </cell>
          <cell r="AC8">
            <v>101.08</v>
          </cell>
          <cell r="AE8">
            <v>31.72</v>
          </cell>
          <cell r="AI8">
            <v>59.38</v>
          </cell>
          <cell r="AO8">
            <v>105.44</v>
          </cell>
          <cell r="AP8">
            <v>43.18</v>
          </cell>
          <cell r="AQ8">
            <v>18.440000000000001</v>
          </cell>
          <cell r="AS8">
            <v>41.91</v>
          </cell>
          <cell r="AT8">
            <v>35.92</v>
          </cell>
          <cell r="AV8">
            <v>33.479999999999997</v>
          </cell>
        </row>
        <row r="9">
          <cell r="C9">
            <v>48.06</v>
          </cell>
          <cell r="D9">
            <v>59.47</v>
          </cell>
          <cell r="E9">
            <v>39.83</v>
          </cell>
          <cell r="I9">
            <v>19.84</v>
          </cell>
          <cell r="L9">
            <v>60.24</v>
          </cell>
          <cell r="N9">
            <v>77.19</v>
          </cell>
          <cell r="O9">
            <v>74.44</v>
          </cell>
          <cell r="P9">
            <v>58.84</v>
          </cell>
          <cell r="T9">
            <v>47.94</v>
          </cell>
          <cell r="AC9">
            <v>100.2</v>
          </cell>
          <cell r="AE9">
            <v>31.21</v>
          </cell>
          <cell r="AI9">
            <v>58.6</v>
          </cell>
          <cell r="AO9">
            <v>104.26</v>
          </cell>
          <cell r="AP9">
            <v>43.38</v>
          </cell>
          <cell r="AQ9">
            <v>18.22</v>
          </cell>
          <cell r="AS9">
            <v>41.04</v>
          </cell>
          <cell r="AT9">
            <v>35.58</v>
          </cell>
          <cell r="AV9">
            <v>32.85</v>
          </cell>
        </row>
        <row r="10">
          <cell r="C10">
            <v>48.82</v>
          </cell>
          <cell r="D10">
            <v>59.9</v>
          </cell>
          <cell r="E10">
            <v>40.26</v>
          </cell>
          <cell r="I10">
            <v>20.04</v>
          </cell>
          <cell r="L10">
            <v>61.13</v>
          </cell>
          <cell r="N10">
            <v>78.260000000000005</v>
          </cell>
          <cell r="O10">
            <v>76.3</v>
          </cell>
          <cell r="P10">
            <v>59.52</v>
          </cell>
          <cell r="T10">
            <v>48.71</v>
          </cell>
          <cell r="AC10">
            <v>99.91</v>
          </cell>
          <cell r="AE10">
            <v>31.24</v>
          </cell>
          <cell r="AI10">
            <v>59.53</v>
          </cell>
          <cell r="AO10">
            <v>105.38</v>
          </cell>
          <cell r="AP10">
            <v>43.47</v>
          </cell>
          <cell r="AQ10">
            <v>18.350000000000001</v>
          </cell>
          <cell r="AS10">
            <v>41.76</v>
          </cell>
          <cell r="AT10">
            <v>35.93</v>
          </cell>
          <cell r="AV10">
            <v>33.21</v>
          </cell>
        </row>
        <row r="11">
          <cell r="C11">
            <v>48.87</v>
          </cell>
          <cell r="D11">
            <v>60.09</v>
          </cell>
          <cell r="E11">
            <v>40.299999999999997</v>
          </cell>
          <cell r="I11">
            <v>20.5</v>
          </cell>
          <cell r="L11">
            <v>61.51</v>
          </cell>
          <cell r="N11">
            <v>78.78</v>
          </cell>
          <cell r="O11">
            <v>76.569999999999993</v>
          </cell>
          <cell r="P11">
            <v>60.27</v>
          </cell>
          <cell r="T11">
            <v>48.51</v>
          </cell>
          <cell r="AC11">
            <v>100.01</v>
          </cell>
          <cell r="AE11">
            <v>31.82</v>
          </cell>
          <cell r="AI11">
            <v>59.48</v>
          </cell>
          <cell r="AO11">
            <v>104.99</v>
          </cell>
          <cell r="AP11">
            <v>43.59</v>
          </cell>
          <cell r="AQ11">
            <v>18.420000000000002</v>
          </cell>
          <cell r="AS11">
            <v>42.25</v>
          </cell>
          <cell r="AT11">
            <v>35.92</v>
          </cell>
          <cell r="AV11">
            <v>33.42</v>
          </cell>
        </row>
        <row r="12">
          <cell r="C12">
            <v>48.87</v>
          </cell>
          <cell r="D12">
            <v>60.26</v>
          </cell>
          <cell r="E12">
            <v>40.39</v>
          </cell>
          <cell r="I12">
            <v>20.72</v>
          </cell>
          <cell r="L12">
            <v>61.08</v>
          </cell>
          <cell r="N12">
            <v>79.209999999999994</v>
          </cell>
          <cell r="O12">
            <v>77.11</v>
          </cell>
          <cell r="P12">
            <v>60.67</v>
          </cell>
          <cell r="T12">
            <v>48.46</v>
          </cell>
          <cell r="AC12">
            <v>101.21</v>
          </cell>
          <cell r="AE12">
            <v>31.96</v>
          </cell>
          <cell r="AI12">
            <v>59.86</v>
          </cell>
          <cell r="AO12">
            <v>105.86</v>
          </cell>
          <cell r="AP12">
            <v>44.15</v>
          </cell>
          <cell r="AQ12">
            <v>18.690000000000001</v>
          </cell>
          <cell r="AS12">
            <v>42.34</v>
          </cell>
          <cell r="AT12">
            <v>36</v>
          </cell>
          <cell r="AV12">
            <v>33.619999999999997</v>
          </cell>
        </row>
        <row r="13">
          <cell r="C13">
            <v>49.11</v>
          </cell>
          <cell r="D13">
            <v>60.29</v>
          </cell>
          <cell r="E13">
            <v>40.4</v>
          </cell>
          <cell r="I13">
            <v>20.3</v>
          </cell>
          <cell r="L13">
            <v>61.24</v>
          </cell>
          <cell r="N13">
            <v>78.39</v>
          </cell>
          <cell r="O13">
            <v>76.81</v>
          </cell>
          <cell r="P13">
            <v>60.14</v>
          </cell>
          <cell r="T13">
            <v>47.92</v>
          </cell>
          <cell r="AC13">
            <v>100.6</v>
          </cell>
          <cell r="AE13">
            <v>31.96</v>
          </cell>
          <cell r="AI13">
            <v>59.74</v>
          </cell>
          <cell r="AO13">
            <v>103.79</v>
          </cell>
          <cell r="AP13">
            <v>44.23</v>
          </cell>
          <cell r="AQ13">
            <v>18.71</v>
          </cell>
          <cell r="AS13">
            <v>42.07</v>
          </cell>
          <cell r="AT13">
            <v>35.950000000000003</v>
          </cell>
          <cell r="AV13">
            <v>33.479999999999997</v>
          </cell>
        </row>
        <row r="14">
          <cell r="C14">
            <v>49.25</v>
          </cell>
          <cell r="D14">
            <v>60.19</v>
          </cell>
          <cell r="E14">
            <v>40.369999999999997</v>
          </cell>
          <cell r="I14">
            <v>20.36</v>
          </cell>
          <cell r="L14">
            <v>61.1</v>
          </cell>
          <cell r="N14">
            <v>77.95</v>
          </cell>
          <cell r="O14">
            <v>76.41</v>
          </cell>
          <cell r="P14">
            <v>59.6</v>
          </cell>
          <cell r="T14">
            <v>47.78</v>
          </cell>
          <cell r="AC14">
            <v>100.03</v>
          </cell>
          <cell r="AE14">
            <v>32</v>
          </cell>
          <cell r="AI14">
            <v>59.4</v>
          </cell>
          <cell r="AO14">
            <v>103.22</v>
          </cell>
          <cell r="AP14">
            <v>44.08</v>
          </cell>
          <cell r="AQ14">
            <v>18.559999999999999</v>
          </cell>
          <cell r="AS14">
            <v>42.03</v>
          </cell>
          <cell r="AT14">
            <v>36.200000000000003</v>
          </cell>
          <cell r="AV14">
            <v>33.51</v>
          </cell>
        </row>
        <row r="15">
          <cell r="C15">
            <v>49.53</v>
          </cell>
          <cell r="D15">
            <v>60.44</v>
          </cell>
          <cell r="E15">
            <v>40.590000000000003</v>
          </cell>
          <cell r="I15">
            <v>20.7</v>
          </cell>
          <cell r="L15">
            <v>60.82</v>
          </cell>
          <cell r="N15">
            <v>78.69</v>
          </cell>
          <cell r="O15">
            <v>76.25</v>
          </cell>
          <cell r="P15">
            <v>60.37</v>
          </cell>
          <cell r="T15">
            <v>48.22</v>
          </cell>
          <cell r="AC15">
            <v>100.15</v>
          </cell>
          <cell r="AE15">
            <v>32.01</v>
          </cell>
          <cell r="AI15">
            <v>59.62</v>
          </cell>
          <cell r="AO15">
            <v>104.33</v>
          </cell>
          <cell r="AP15">
            <v>44.27</v>
          </cell>
          <cell r="AQ15">
            <v>18.760000000000002</v>
          </cell>
          <cell r="AS15">
            <v>42.36</v>
          </cell>
          <cell r="AT15">
            <v>37.04</v>
          </cell>
          <cell r="AV15">
            <v>33.65</v>
          </cell>
        </row>
        <row r="16">
          <cell r="C16">
            <v>50.37</v>
          </cell>
          <cell r="D16">
            <v>61.87</v>
          </cell>
          <cell r="E16">
            <v>41.59</v>
          </cell>
          <cell r="I16">
            <v>21.11</v>
          </cell>
          <cell r="L16">
            <v>62.1</v>
          </cell>
          <cell r="N16">
            <v>80.61</v>
          </cell>
          <cell r="O16">
            <v>77.959999999999994</v>
          </cell>
          <cell r="P16">
            <v>61.92</v>
          </cell>
          <cell r="T16">
            <v>49.36</v>
          </cell>
          <cell r="AC16">
            <v>102.76</v>
          </cell>
          <cell r="AE16">
            <v>32.6</v>
          </cell>
          <cell r="AI16">
            <v>61.08</v>
          </cell>
          <cell r="AO16">
            <v>107.81</v>
          </cell>
          <cell r="AP16">
            <v>44.98</v>
          </cell>
          <cell r="AQ16">
            <v>19.149999999999999</v>
          </cell>
          <cell r="AS16">
            <v>43.56</v>
          </cell>
          <cell r="AT16">
            <v>38.03</v>
          </cell>
          <cell r="AV16">
            <v>34.36</v>
          </cell>
        </row>
        <row r="17">
          <cell r="C17">
            <v>49.94</v>
          </cell>
          <cell r="D17">
            <v>61.01</v>
          </cell>
          <cell r="E17">
            <v>41.2</v>
          </cell>
          <cell r="I17">
            <v>21.06</v>
          </cell>
          <cell r="L17">
            <v>61.66</v>
          </cell>
          <cell r="N17">
            <v>80.08</v>
          </cell>
          <cell r="O17">
            <v>77.900000000000006</v>
          </cell>
          <cell r="P17">
            <v>61.54</v>
          </cell>
          <cell r="T17">
            <v>48.89</v>
          </cell>
          <cell r="AC17">
            <v>101.88</v>
          </cell>
          <cell r="AE17">
            <v>32.369999999999997</v>
          </cell>
          <cell r="AI17">
            <v>60.48</v>
          </cell>
          <cell r="AO17">
            <v>106.8</v>
          </cell>
          <cell r="AP17">
            <v>44.82</v>
          </cell>
          <cell r="AQ17">
            <v>19.010000000000002</v>
          </cell>
          <cell r="AS17">
            <v>43.24</v>
          </cell>
          <cell r="AT17">
            <v>37.72</v>
          </cell>
          <cell r="AV17">
            <v>33.96</v>
          </cell>
        </row>
        <row r="18">
          <cell r="C18">
            <v>50.3</v>
          </cell>
          <cell r="D18">
            <v>60.47</v>
          </cell>
          <cell r="E18">
            <v>40.94</v>
          </cell>
          <cell r="I18">
            <v>20.97</v>
          </cell>
          <cell r="L18">
            <v>61.55</v>
          </cell>
          <cell r="N18">
            <v>79.63</v>
          </cell>
          <cell r="O18">
            <v>77.569999999999993</v>
          </cell>
          <cell r="P18">
            <v>60.94</v>
          </cell>
          <cell r="T18">
            <v>48.76</v>
          </cell>
          <cell r="AC18">
            <v>100.93</v>
          </cell>
          <cell r="AE18">
            <v>32.68</v>
          </cell>
          <cell r="AI18">
            <v>61.2</v>
          </cell>
          <cell r="AO18">
            <v>106.17</v>
          </cell>
          <cell r="AP18">
            <v>44.3</v>
          </cell>
          <cell r="AQ18">
            <v>18.95</v>
          </cell>
          <cell r="AS18">
            <v>43.17</v>
          </cell>
          <cell r="AT18">
            <v>37.65</v>
          </cell>
          <cell r="AV18">
            <v>33.909999999999997</v>
          </cell>
        </row>
        <row r="19">
          <cell r="C19">
            <v>51.27</v>
          </cell>
          <cell r="D19">
            <v>61.76</v>
          </cell>
          <cell r="E19">
            <v>41.84</v>
          </cell>
          <cell r="I19">
            <v>21.13</v>
          </cell>
          <cell r="L19">
            <v>62.08</v>
          </cell>
          <cell r="N19">
            <v>81.290000000000006</v>
          </cell>
          <cell r="O19">
            <v>78.430000000000007</v>
          </cell>
          <cell r="P19">
            <v>62.01</v>
          </cell>
          <cell r="T19">
            <v>50.01</v>
          </cell>
          <cell r="AC19">
            <v>102.7</v>
          </cell>
          <cell r="AE19">
            <v>32.81</v>
          </cell>
          <cell r="AI19">
            <v>62.81</v>
          </cell>
          <cell r="AO19">
            <v>107.64</v>
          </cell>
          <cell r="AP19">
            <v>44.65</v>
          </cell>
          <cell r="AQ19">
            <v>19.2</v>
          </cell>
          <cell r="AS19">
            <v>43.94</v>
          </cell>
          <cell r="AT19">
            <v>38.5</v>
          </cell>
          <cell r="AV19">
            <v>34.520000000000003</v>
          </cell>
        </row>
        <row r="20">
          <cell r="C20">
            <v>51.66</v>
          </cell>
          <cell r="D20">
            <v>62.22</v>
          </cell>
          <cell r="E20">
            <v>42.3</v>
          </cell>
          <cell r="I20">
            <v>21.01</v>
          </cell>
          <cell r="L20">
            <v>62.27</v>
          </cell>
          <cell r="N20">
            <v>81.87</v>
          </cell>
          <cell r="O20">
            <v>78.97</v>
          </cell>
          <cell r="P20">
            <v>61.66</v>
          </cell>
          <cell r="T20">
            <v>50.39</v>
          </cell>
          <cell r="AC20">
            <v>104.1</v>
          </cell>
          <cell r="AE20">
            <v>32.42</v>
          </cell>
          <cell r="AI20">
            <v>63.42</v>
          </cell>
          <cell r="AO20">
            <v>108.98</v>
          </cell>
          <cell r="AP20">
            <v>44.66</v>
          </cell>
          <cell r="AQ20">
            <v>19.54</v>
          </cell>
          <cell r="AS20">
            <v>44.3</v>
          </cell>
          <cell r="AT20">
            <v>38.74</v>
          </cell>
          <cell r="AV20">
            <v>34.71</v>
          </cell>
        </row>
        <row r="21">
          <cell r="C21">
            <v>51.15</v>
          </cell>
          <cell r="D21">
            <v>62.31</v>
          </cell>
          <cell r="E21">
            <v>41.92</v>
          </cell>
          <cell r="I21">
            <v>20.81</v>
          </cell>
          <cell r="L21">
            <v>61.69</v>
          </cell>
          <cell r="N21">
            <v>81.47</v>
          </cell>
          <cell r="O21">
            <v>78.37</v>
          </cell>
          <cell r="P21">
            <v>61.01</v>
          </cell>
          <cell r="T21">
            <v>49.82</v>
          </cell>
          <cell r="AC21">
            <v>103.82</v>
          </cell>
          <cell r="AE21">
            <v>32.06</v>
          </cell>
          <cell r="AI21">
            <v>62.98</v>
          </cell>
          <cell r="AO21">
            <v>108.43</v>
          </cell>
          <cell r="AP21">
            <v>44.32</v>
          </cell>
          <cell r="AQ21">
            <v>19.34</v>
          </cell>
          <cell r="AS21">
            <v>43.94</v>
          </cell>
          <cell r="AT21">
            <v>38.4</v>
          </cell>
          <cell r="AV21">
            <v>34.409999999999997</v>
          </cell>
        </row>
        <row r="22">
          <cell r="C22">
            <v>51.54</v>
          </cell>
          <cell r="D22">
            <v>63.33</v>
          </cell>
          <cell r="E22">
            <v>42.32</v>
          </cell>
          <cell r="I22">
            <v>21.05</v>
          </cell>
          <cell r="L22">
            <v>62.5</v>
          </cell>
          <cell r="N22">
            <v>82.81</v>
          </cell>
          <cell r="O22">
            <v>79.41</v>
          </cell>
          <cell r="P22">
            <v>61.58</v>
          </cell>
          <cell r="T22">
            <v>50.29</v>
          </cell>
          <cell r="AC22">
            <v>105.05</v>
          </cell>
          <cell r="AE22">
            <v>32.450000000000003</v>
          </cell>
          <cell r="AI22">
            <v>63.75</v>
          </cell>
          <cell r="AO22">
            <v>109.51</v>
          </cell>
          <cell r="AP22">
            <v>44.87</v>
          </cell>
          <cell r="AQ22">
            <v>19.66</v>
          </cell>
          <cell r="AS22">
            <v>44.89</v>
          </cell>
          <cell r="AT22">
            <v>38.74</v>
          </cell>
          <cell r="AV22">
            <v>34.869999999999997</v>
          </cell>
        </row>
        <row r="23">
          <cell r="C23">
            <v>51.08</v>
          </cell>
          <cell r="D23">
            <v>62.88</v>
          </cell>
          <cell r="E23">
            <v>41.91</v>
          </cell>
          <cell r="I23">
            <v>20.97</v>
          </cell>
          <cell r="L23">
            <v>62.1</v>
          </cell>
          <cell r="N23">
            <v>82.82</v>
          </cell>
          <cell r="O23">
            <v>78.86</v>
          </cell>
          <cell r="P23">
            <v>60.44</v>
          </cell>
          <cell r="T23">
            <v>49.62</v>
          </cell>
          <cell r="AC23">
            <v>104.28</v>
          </cell>
          <cell r="AE23">
            <v>32.43</v>
          </cell>
          <cell r="AI23">
            <v>63.45</v>
          </cell>
          <cell r="AO23">
            <v>108.56</v>
          </cell>
          <cell r="AP23">
            <v>44.69</v>
          </cell>
          <cell r="AQ23">
            <v>19.55</v>
          </cell>
          <cell r="AS23">
            <v>44.35</v>
          </cell>
          <cell r="AT23">
            <v>38.33</v>
          </cell>
          <cell r="AV23">
            <v>34.520000000000003</v>
          </cell>
        </row>
        <row r="24">
          <cell r="C24">
            <v>50.65</v>
          </cell>
          <cell r="D24">
            <v>62.75</v>
          </cell>
          <cell r="E24">
            <v>41.68</v>
          </cell>
          <cell r="I24">
            <v>20.83</v>
          </cell>
          <cell r="L24">
            <v>61.64</v>
          </cell>
          <cell r="N24">
            <v>81.92</v>
          </cell>
          <cell r="O24">
            <v>78.3</v>
          </cell>
          <cell r="P24">
            <v>60.01</v>
          </cell>
          <cell r="T24">
            <v>49.46</v>
          </cell>
          <cell r="AC24">
            <v>103.29</v>
          </cell>
          <cell r="AE24">
            <v>32.32</v>
          </cell>
          <cell r="AI24">
            <v>62.9</v>
          </cell>
          <cell r="AO24">
            <v>107.77</v>
          </cell>
          <cell r="AP24">
            <v>44.48</v>
          </cell>
          <cell r="AQ24">
            <v>19.399999999999999</v>
          </cell>
          <cell r="AS24">
            <v>44.05</v>
          </cell>
          <cell r="AT24">
            <v>38.28</v>
          </cell>
          <cell r="AV24">
            <v>34.31</v>
          </cell>
        </row>
        <row r="25">
          <cell r="C25">
            <v>50.87</v>
          </cell>
          <cell r="D25">
            <v>62.6</v>
          </cell>
          <cell r="E25">
            <v>41.55</v>
          </cell>
          <cell r="I25">
            <v>20.66</v>
          </cell>
          <cell r="L25">
            <v>61.47</v>
          </cell>
          <cell r="N25">
            <v>81.17</v>
          </cell>
          <cell r="O25">
            <v>78.069999999999993</v>
          </cell>
          <cell r="P25">
            <v>60.5</v>
          </cell>
          <cell r="T25">
            <v>49.61</v>
          </cell>
          <cell r="AC25">
            <v>103.4</v>
          </cell>
          <cell r="AE25">
            <v>32.409999999999997</v>
          </cell>
          <cell r="AI25">
            <v>62.91</v>
          </cell>
          <cell r="AO25">
            <v>107.41</v>
          </cell>
          <cell r="AP25">
            <v>44.42</v>
          </cell>
          <cell r="AQ25">
            <v>19.399999999999999</v>
          </cell>
          <cell r="AS25">
            <v>43.84</v>
          </cell>
          <cell r="AT25">
            <v>37.770000000000003</v>
          </cell>
          <cell r="AV25">
            <v>34.28</v>
          </cell>
        </row>
        <row r="26">
          <cell r="C26">
            <v>51.59</v>
          </cell>
          <cell r="D26">
            <v>63.08</v>
          </cell>
          <cell r="E26">
            <v>41.65</v>
          </cell>
          <cell r="I26">
            <v>21.12</v>
          </cell>
          <cell r="L26">
            <v>61.8</v>
          </cell>
          <cell r="N26">
            <v>82.03</v>
          </cell>
          <cell r="O26">
            <v>78.61</v>
          </cell>
          <cell r="P26">
            <v>61.65</v>
          </cell>
          <cell r="T26">
            <v>50.5</v>
          </cell>
          <cell r="AC26">
            <v>104.5</v>
          </cell>
          <cell r="AE26">
            <v>32.86</v>
          </cell>
          <cell r="AI26">
            <v>63.4</v>
          </cell>
          <cell r="AO26">
            <v>108.46</v>
          </cell>
          <cell r="AP26">
            <v>44.76</v>
          </cell>
          <cell r="AQ26">
            <v>19.62</v>
          </cell>
          <cell r="AS26">
            <v>44.23</v>
          </cell>
          <cell r="AT26">
            <v>38.020000000000003</v>
          </cell>
          <cell r="AV26">
            <v>34.770000000000003</v>
          </cell>
        </row>
        <row r="27">
          <cell r="C27">
            <v>50.94</v>
          </cell>
          <cell r="D27">
            <v>62.15</v>
          </cell>
          <cell r="E27">
            <v>41.13</v>
          </cell>
          <cell r="I27">
            <v>20.9</v>
          </cell>
          <cell r="L27">
            <v>60.94</v>
          </cell>
          <cell r="N27">
            <v>80.7</v>
          </cell>
          <cell r="O27">
            <v>77.31</v>
          </cell>
          <cell r="P27">
            <v>61.07</v>
          </cell>
          <cell r="T27">
            <v>50.05</v>
          </cell>
          <cell r="AC27">
            <v>103.15</v>
          </cell>
          <cell r="AE27">
            <v>32.67</v>
          </cell>
          <cell r="AI27">
            <v>62.65</v>
          </cell>
          <cell r="AO27">
            <v>106.67</v>
          </cell>
          <cell r="AP27">
            <v>44.11</v>
          </cell>
          <cell r="AQ27">
            <v>19.329999999999998</v>
          </cell>
          <cell r="AS27">
            <v>43.5</v>
          </cell>
          <cell r="AT27">
            <v>37.729999999999997</v>
          </cell>
          <cell r="AV27">
            <v>34.369999999999997</v>
          </cell>
        </row>
        <row r="28">
          <cell r="C28">
            <v>51.38</v>
          </cell>
          <cell r="D28">
            <v>62.37</v>
          </cell>
          <cell r="E28">
            <v>41.32</v>
          </cell>
          <cell r="I28">
            <v>20.86</v>
          </cell>
          <cell r="L28">
            <v>60.91</v>
          </cell>
          <cell r="N28">
            <v>80.94</v>
          </cell>
          <cell r="O28">
            <v>77.31</v>
          </cell>
          <cell r="P28">
            <v>61.68</v>
          </cell>
          <cell r="T28">
            <v>50.35</v>
          </cell>
          <cell r="AC28">
            <v>103.76</v>
          </cell>
          <cell r="AE28">
            <v>32.21</v>
          </cell>
          <cell r="AI28">
            <v>62.71</v>
          </cell>
          <cell r="AO28">
            <v>107.6</v>
          </cell>
          <cell r="AP28">
            <v>44.11</v>
          </cell>
          <cell r="AQ28">
            <v>19.399999999999999</v>
          </cell>
          <cell r="AS28">
            <v>43.63</v>
          </cell>
          <cell r="AT28">
            <v>37.909999999999997</v>
          </cell>
          <cell r="AV28">
            <v>34.299999999999997</v>
          </cell>
        </row>
        <row r="29">
          <cell r="C29">
            <v>51.49</v>
          </cell>
          <cell r="D29">
            <v>62.81</v>
          </cell>
          <cell r="E29">
            <v>41.75</v>
          </cell>
          <cell r="I29">
            <v>21.31</v>
          </cell>
          <cell r="L29">
            <v>60.76</v>
          </cell>
          <cell r="N29">
            <v>81.48</v>
          </cell>
          <cell r="O29">
            <v>78.02</v>
          </cell>
          <cell r="P29">
            <v>62.49</v>
          </cell>
          <cell r="T29">
            <v>50.24</v>
          </cell>
          <cell r="AC29">
            <v>104.18</v>
          </cell>
          <cell r="AE29">
            <v>32.479999999999997</v>
          </cell>
          <cell r="AI29">
            <v>63.04</v>
          </cell>
          <cell r="AO29">
            <v>108.56</v>
          </cell>
          <cell r="AP29">
            <v>44.2</v>
          </cell>
          <cell r="AQ29">
            <v>19.53</v>
          </cell>
          <cell r="AS29">
            <v>43.84</v>
          </cell>
          <cell r="AT29">
            <v>38.31</v>
          </cell>
          <cell r="AV29">
            <v>34.49</v>
          </cell>
        </row>
        <row r="30">
          <cell r="C30">
            <v>51.44</v>
          </cell>
          <cell r="D30">
            <v>63.01</v>
          </cell>
          <cell r="E30">
            <v>41.79</v>
          </cell>
          <cell r="I30">
            <v>20.72</v>
          </cell>
          <cell r="L30">
            <v>60.82</v>
          </cell>
          <cell r="N30">
            <v>81.42</v>
          </cell>
          <cell r="O30">
            <v>77.59</v>
          </cell>
          <cell r="P30">
            <v>62.99</v>
          </cell>
          <cell r="T30">
            <v>50.23</v>
          </cell>
          <cell r="AC30">
            <v>104.36</v>
          </cell>
          <cell r="AE30">
            <v>32.21</v>
          </cell>
          <cell r="AI30">
            <v>63.34</v>
          </cell>
          <cell r="AO30">
            <v>108.33</v>
          </cell>
          <cell r="AP30">
            <v>44.35</v>
          </cell>
          <cell r="AQ30">
            <v>19.54</v>
          </cell>
          <cell r="AS30">
            <v>43.99</v>
          </cell>
          <cell r="AT30">
            <v>38.54</v>
          </cell>
          <cell r="AV30">
            <v>34.47</v>
          </cell>
        </row>
        <row r="31">
          <cell r="C31">
            <v>51.15</v>
          </cell>
          <cell r="D31">
            <v>62.74</v>
          </cell>
          <cell r="E31">
            <v>41.57</v>
          </cell>
          <cell r="L31">
            <v>60.46</v>
          </cell>
          <cell r="N31">
            <v>81.05</v>
          </cell>
          <cell r="O31">
            <v>77.23</v>
          </cell>
          <cell r="P31">
            <v>62.81</v>
          </cell>
          <cell r="T31">
            <v>49.68</v>
          </cell>
          <cell r="AC31">
            <v>103.75</v>
          </cell>
          <cell r="AE31">
            <v>31.95</v>
          </cell>
          <cell r="AI31">
            <v>62.68</v>
          </cell>
          <cell r="AO31">
            <v>107.93</v>
          </cell>
          <cell r="AP31">
            <v>44.2</v>
          </cell>
          <cell r="AQ31">
            <v>19.46</v>
          </cell>
          <cell r="AS31">
            <v>43.7</v>
          </cell>
          <cell r="AT31">
            <v>38.4</v>
          </cell>
          <cell r="AV31">
            <v>34.270000000000003</v>
          </cell>
        </row>
        <row r="32">
          <cell r="C32" t="str">
            <v>_______</v>
          </cell>
          <cell r="D32" t="str">
            <v>_______</v>
          </cell>
          <cell r="E32" t="str">
            <v>_______</v>
          </cell>
          <cell r="F32" t="str">
            <v>_______</v>
          </cell>
          <cell r="G32" t="str">
            <v>_______</v>
          </cell>
          <cell r="H32" t="str">
            <v>_______</v>
          </cell>
          <cell r="I32" t="str">
            <v>_______</v>
          </cell>
          <cell r="J32" t="str">
            <v>_______</v>
          </cell>
          <cell r="K32" t="str">
            <v>_______</v>
          </cell>
          <cell r="L32" t="str">
            <v>_______</v>
          </cell>
          <cell r="M32" t="str">
            <v>_______</v>
          </cell>
          <cell r="N32" t="str">
            <v>_______</v>
          </cell>
          <cell r="O32" t="str">
            <v>_______</v>
          </cell>
          <cell r="P32" t="str">
            <v>_______</v>
          </cell>
          <cell r="Q32" t="str">
            <v>_______</v>
          </cell>
          <cell r="R32" t="str">
            <v>_______</v>
          </cell>
          <cell r="S32" t="str">
            <v>_______</v>
          </cell>
          <cell r="T32" t="str">
            <v>_______</v>
          </cell>
          <cell r="U32" t="str">
            <v>_______</v>
          </cell>
          <cell r="V32" t="str">
            <v>_______</v>
          </cell>
          <cell r="W32" t="str">
            <v>_______</v>
          </cell>
          <cell r="X32" t="str">
            <v>_______</v>
          </cell>
          <cell r="Y32" t="str">
            <v>_______</v>
          </cell>
          <cell r="Z32" t="str">
            <v>_______</v>
          </cell>
          <cell r="AA32" t="str">
            <v>_______</v>
          </cell>
          <cell r="AB32" t="str">
            <v>_______</v>
          </cell>
          <cell r="AC32" t="str">
            <v>_______</v>
          </cell>
          <cell r="AD32" t="str">
            <v>_______</v>
          </cell>
          <cell r="AE32" t="str">
            <v>_______</v>
          </cell>
          <cell r="AF32" t="str">
            <v>_______</v>
          </cell>
          <cell r="AG32" t="str">
            <v>_______</v>
          </cell>
          <cell r="AH32" t="str">
            <v>_______</v>
          </cell>
          <cell r="AI32" t="str">
            <v>_______</v>
          </cell>
          <cell r="AJ32" t="str">
            <v>_______</v>
          </cell>
          <cell r="AK32" t="str">
            <v>_______</v>
          </cell>
          <cell r="AL32" t="str">
            <v>_______</v>
          </cell>
          <cell r="AM32" t="str">
            <v>_______</v>
          </cell>
          <cell r="AN32" t="str">
            <v>_______</v>
          </cell>
          <cell r="AO32" t="str">
            <v>_______</v>
          </cell>
          <cell r="AP32" t="str">
            <v>_______</v>
          </cell>
          <cell r="AQ32" t="str">
            <v>_______</v>
          </cell>
          <cell r="AR32" t="str">
            <v>_______</v>
          </cell>
          <cell r="AS32" t="str">
            <v>_______</v>
          </cell>
          <cell r="AT32" t="str">
            <v>_______</v>
          </cell>
          <cell r="AU32" t="str">
            <v>_______</v>
          </cell>
          <cell r="AV32" t="str">
            <v>_______</v>
          </cell>
        </row>
        <row r="33">
          <cell r="C33">
            <v>50.065333333333335</v>
          </cell>
          <cell r="D33">
            <v>61.523333333333319</v>
          </cell>
          <cell r="E33">
            <v>41.105333333333327</v>
          </cell>
          <cell r="F33" t="e">
            <v>#DIV/0!</v>
          </cell>
          <cell r="G33" t="e">
            <v>#DIV/0!</v>
          </cell>
          <cell r="H33" t="e">
            <v>#DIV/0!</v>
          </cell>
          <cell r="I33">
            <v>20.684482758620689</v>
          </cell>
          <cell r="J33" t="e">
            <v>#DIV/0!</v>
          </cell>
          <cell r="K33" t="e">
            <v>#DIV/0!</v>
          </cell>
          <cell r="L33">
            <v>61.350666666666676</v>
          </cell>
          <cell r="M33" t="e">
            <v>#DIV/0!</v>
          </cell>
          <cell r="N33">
            <v>80.174666666666681</v>
          </cell>
          <cell r="O33">
            <v>77.213666666666683</v>
          </cell>
          <cell r="P33">
            <v>60.920999999999999</v>
          </cell>
          <cell r="Q33" t="e">
            <v>#DIV/0!</v>
          </cell>
          <cell r="R33" t="e">
            <v>#DIV/0!</v>
          </cell>
          <cell r="S33" t="e">
            <v>#DIV/0!</v>
          </cell>
          <cell r="T33">
            <v>49.315333333333328</v>
          </cell>
          <cell r="U33" t="e">
            <v>#DIV/0!</v>
          </cell>
          <cell r="V33" t="e">
            <v>#DIV/0!</v>
          </cell>
          <cell r="W33" t="e">
            <v>#DIV/0!</v>
          </cell>
          <cell r="X33" t="e">
            <v>#DIV/0!</v>
          </cell>
          <cell r="Y33" t="e">
            <v>#DIV/0!</v>
          </cell>
          <cell r="Z33" t="e">
            <v>#DIV/0!</v>
          </cell>
          <cell r="AA33" t="e">
            <v>#DIV/0!</v>
          </cell>
          <cell r="AB33" t="e">
            <v>#DIV/0!</v>
          </cell>
          <cell r="AC33">
            <v>102.43200000000002</v>
          </cell>
          <cell r="AD33" t="e">
            <v>#DIV/0!</v>
          </cell>
          <cell r="AE33">
            <v>32.128</v>
          </cell>
          <cell r="AF33" t="e">
            <v>#DIV/0!</v>
          </cell>
          <cell r="AG33" t="e">
            <v>#DIV/0!</v>
          </cell>
          <cell r="AH33" t="e">
            <v>#DIV/0!</v>
          </cell>
          <cell r="AI33">
            <v>61.424666666666688</v>
          </cell>
          <cell r="AJ33" t="e">
            <v>#DIV/0!</v>
          </cell>
          <cell r="AK33" t="e">
            <v>#DIV/0!</v>
          </cell>
          <cell r="AL33" t="e">
            <v>#DIV/0!</v>
          </cell>
          <cell r="AM33" t="e">
            <v>#DIV/0!</v>
          </cell>
          <cell r="AN33" t="e">
            <v>#DIV/0!</v>
          </cell>
          <cell r="AO33">
            <v>106.96799999999999</v>
          </cell>
          <cell r="AP33">
            <v>44.119666666666667</v>
          </cell>
          <cell r="AQ33">
            <v>19.065333333333331</v>
          </cell>
          <cell r="AR33" t="e">
            <v>#DIV/0!</v>
          </cell>
          <cell r="AS33">
            <v>43.102666666666664</v>
          </cell>
          <cell r="AT33">
            <v>37.282000000000004</v>
          </cell>
          <cell r="AU33" t="e">
            <v>#DIV/0!</v>
          </cell>
          <cell r="AV33">
            <v>34.120333333333328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CT_G"/>
      <sheetName val="WP_G6"/>
      <sheetName val="WP_G14"/>
      <sheetName val="WP_G15"/>
      <sheetName val="WP_G-16"/>
      <sheetName val="WP_G-17"/>
      <sheetName val="WP_G-18a"/>
      <sheetName val="WP_G-18b"/>
      <sheetName val="WP_H1"/>
      <sheetName val="WP_H1.1"/>
      <sheetName val="WP_H1.2"/>
      <sheetName val="WP_H3"/>
      <sheetName val="WP_H3-1"/>
      <sheetName val="WP_H4"/>
      <sheetName val="WP_H4.1"/>
      <sheetName val="WP_H4.2"/>
      <sheetName val="WP_H4.3"/>
      <sheetName val="WP_H4.4"/>
      <sheetName val="WP_H4.5"/>
      <sheetName val="WP_H4.6"/>
      <sheetName val="WP_H5"/>
      <sheetName val="WP_H6"/>
      <sheetName val="WP_H7"/>
      <sheetName val="WP_H8"/>
      <sheetName val="WP_H8.1"/>
      <sheetName val="WP_H8.2"/>
      <sheetName val="WP_H9"/>
      <sheetName val="WP_H9.1"/>
      <sheetName val="WP_H9.2"/>
      <sheetName val="WP_H10"/>
      <sheetName val="WP_H10.1"/>
      <sheetName val="WP_H10.2"/>
      <sheetName val="WP_H11"/>
      <sheetName val="WP_H12"/>
      <sheetName val="WP_H13"/>
      <sheetName val="WP_H14"/>
      <sheetName val="WP_H15"/>
      <sheetName val="WP_H16"/>
      <sheetName val="WP_H17"/>
      <sheetName val="WP_H18"/>
      <sheetName val="WP_H19"/>
      <sheetName val="WP_H20"/>
      <sheetName val="WP_H21"/>
      <sheetName val="WP_H22"/>
      <sheetName val="WP_I1"/>
      <sheetName val="WP_I2"/>
      <sheetName val="WP_I3"/>
      <sheetName val="WP_J1"/>
      <sheetName val="WP_J2"/>
      <sheetName val="WP_J3"/>
      <sheetName val="WP_J4"/>
      <sheetName val="WP_J5"/>
      <sheetName val="WP_J6"/>
      <sheetName val="SECT_K"/>
      <sheetName val="SECT_L"/>
      <sheetName val="SECT_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2">
          <cell r="B2" t="str">
            <v>Section H - Operating Income Statement</v>
          </cell>
        </row>
        <row r="3">
          <cell r="B3" t="str">
            <v>W/P H-9</v>
          </cell>
        </row>
        <row r="4">
          <cell r="A4" t="str">
            <v>OKLAHOMA GAS AND ELECTRIC SERVICES</v>
          </cell>
        </row>
        <row r="5">
          <cell r="A5" t="str">
            <v>DIRECTORS' FEES &amp; EXECUTIVE SALARIES &amp; EXPENSES</v>
          </cell>
        </row>
        <row r="6">
          <cell r="A6" t="str">
            <v>TEST YEAR ENDING DECEMBER 31, 1995</v>
          </cell>
        </row>
        <row r="7">
          <cell r="A7" t="str">
            <v>CAUSE NO. PUD  960000116</v>
          </cell>
        </row>
        <row r="10">
          <cell r="B10" t="str">
            <v>Line</v>
          </cell>
          <cell r="F10" t="str">
            <v>Fees &amp;</v>
          </cell>
          <cell r="H10" t="str">
            <v>Incentive</v>
          </cell>
          <cell r="J10" t="str">
            <v>Restricted</v>
          </cell>
        </row>
        <row r="11">
          <cell r="B11" t="str">
            <v>No.</v>
          </cell>
          <cell r="D11" t="str">
            <v>Description</v>
          </cell>
          <cell r="F11" t="str">
            <v>Salaries</v>
          </cell>
          <cell r="H11" t="str">
            <v>Compensation</v>
          </cell>
          <cell r="J11" t="str">
            <v>Stock</v>
          </cell>
          <cell r="L11" t="str">
            <v>Expenses</v>
          </cell>
        </row>
        <row r="13">
          <cell r="B13" t="str">
            <v>1.</v>
          </cell>
          <cell r="D13" t="str">
            <v>Herbert H Champlin</v>
          </cell>
          <cell r="F13">
            <v>34000</v>
          </cell>
          <cell r="L13">
            <v>1495</v>
          </cell>
        </row>
        <row r="14">
          <cell r="D14" t="str">
            <v>William E Durrett</v>
          </cell>
          <cell r="F14">
            <v>35000</v>
          </cell>
        </row>
        <row r="15">
          <cell r="D15" t="str">
            <v>Martha W Griffin</v>
          </cell>
          <cell r="F15">
            <v>34000</v>
          </cell>
          <cell r="L15">
            <v>1740</v>
          </cell>
        </row>
        <row r="16">
          <cell r="D16" t="str">
            <v>Hugh Hembree</v>
          </cell>
          <cell r="F16">
            <v>30000</v>
          </cell>
          <cell r="L16">
            <v>2074</v>
          </cell>
        </row>
        <row r="17">
          <cell r="D17" t="str">
            <v>Donald S Kennedy</v>
          </cell>
          <cell r="F17">
            <v>8000</v>
          </cell>
        </row>
        <row r="18">
          <cell r="D18" t="str">
            <v>Wayne A Parker</v>
          </cell>
          <cell r="F18">
            <v>24000</v>
          </cell>
        </row>
        <row r="19">
          <cell r="D19" t="str">
            <v>John F Snodgrass</v>
          </cell>
          <cell r="F19">
            <v>31000</v>
          </cell>
          <cell r="L19">
            <v>1329</v>
          </cell>
        </row>
        <row r="20">
          <cell r="D20" t="str">
            <v>John A Taylor</v>
          </cell>
          <cell r="F20">
            <v>35000</v>
          </cell>
          <cell r="L20">
            <v>407</v>
          </cell>
        </row>
        <row r="21">
          <cell r="D21" t="str">
            <v>Ronald White</v>
          </cell>
          <cell r="F21">
            <v>31000</v>
          </cell>
        </row>
        <row r="24">
          <cell r="D24" t="str">
            <v>J G Harlow jr</v>
          </cell>
          <cell r="F24">
            <v>500000</v>
          </cell>
          <cell r="H24">
            <v>183000</v>
          </cell>
          <cell r="J24">
            <v>149972</v>
          </cell>
          <cell r="L24">
            <v>6850</v>
          </cell>
        </row>
        <row r="25">
          <cell r="D25" t="str">
            <v>Patrick J Ryan</v>
          </cell>
          <cell r="F25">
            <v>295000</v>
          </cell>
          <cell r="H25">
            <v>63130</v>
          </cell>
          <cell r="J25">
            <v>58968</v>
          </cell>
          <cell r="L25">
            <v>5218</v>
          </cell>
        </row>
        <row r="26">
          <cell r="D26" t="str">
            <v>S E Moore</v>
          </cell>
          <cell r="F26">
            <v>212000</v>
          </cell>
          <cell r="H26">
            <v>58591</v>
          </cell>
          <cell r="J26">
            <v>52974</v>
          </cell>
          <cell r="L26">
            <v>1912</v>
          </cell>
        </row>
        <row r="27">
          <cell r="D27" t="str">
            <v>A M Strecker</v>
          </cell>
          <cell r="F27">
            <v>200000</v>
          </cell>
          <cell r="H27">
            <v>46800</v>
          </cell>
          <cell r="J27">
            <v>39974</v>
          </cell>
          <cell r="L27">
            <v>602</v>
          </cell>
        </row>
        <row r="28">
          <cell r="D28" t="str">
            <v>J T Coffman</v>
          </cell>
          <cell r="F28">
            <v>127500</v>
          </cell>
          <cell r="H28">
            <v>31720</v>
          </cell>
          <cell r="J28">
            <v>25475</v>
          </cell>
          <cell r="L28">
            <v>3758</v>
          </cell>
        </row>
        <row r="29">
          <cell r="D29" t="str">
            <v>J R Hatfield</v>
          </cell>
          <cell r="F29">
            <v>127500</v>
          </cell>
          <cell r="H29">
            <v>29835</v>
          </cell>
          <cell r="J29">
            <v>25475</v>
          </cell>
          <cell r="L29">
            <v>1902</v>
          </cell>
        </row>
        <row r="30">
          <cell r="D30" t="str">
            <v>D L Young</v>
          </cell>
          <cell r="F30">
            <v>120000</v>
          </cell>
          <cell r="H30">
            <v>25894</v>
          </cell>
          <cell r="J30">
            <v>23976</v>
          </cell>
          <cell r="L30">
            <v>2050</v>
          </cell>
        </row>
        <row r="31">
          <cell r="D31" t="str">
            <v>M D Bowen jr</v>
          </cell>
          <cell r="F31">
            <v>119167</v>
          </cell>
          <cell r="H31">
            <v>28548</v>
          </cell>
          <cell r="J31">
            <v>23814</v>
          </cell>
          <cell r="L31">
            <v>3474</v>
          </cell>
        </row>
        <row r="32">
          <cell r="D32" t="str">
            <v>M G Davis</v>
          </cell>
          <cell r="F32">
            <v>118000</v>
          </cell>
          <cell r="H32">
            <v>25680</v>
          </cell>
          <cell r="J32">
            <v>23571</v>
          </cell>
        </row>
        <row r="33">
          <cell r="D33" t="str">
            <v>D R Rowlett</v>
          </cell>
          <cell r="F33">
            <v>94167</v>
          </cell>
          <cell r="H33">
            <v>15960</v>
          </cell>
          <cell r="J33">
            <v>18833</v>
          </cell>
          <cell r="L33">
            <v>1053</v>
          </cell>
        </row>
        <row r="34">
          <cell r="D34" t="str">
            <v>I B Elliott</v>
          </cell>
          <cell r="F34">
            <v>94333</v>
          </cell>
          <cell r="H34">
            <v>16128</v>
          </cell>
          <cell r="J34">
            <v>9396</v>
          </cell>
          <cell r="L34">
            <v>763</v>
          </cell>
        </row>
        <row r="37">
          <cell r="D37" t="str">
            <v>B G Anthony</v>
          </cell>
          <cell r="F37">
            <v>104772</v>
          </cell>
          <cell r="J37">
            <v>8384</v>
          </cell>
          <cell r="L37">
            <v>7579</v>
          </cell>
        </row>
        <row r="38">
          <cell r="D38" t="str">
            <v>T C Vincent</v>
          </cell>
          <cell r="F38">
            <v>104472</v>
          </cell>
          <cell r="J38">
            <v>8384</v>
          </cell>
          <cell r="L38">
            <v>1091</v>
          </cell>
        </row>
        <row r="39">
          <cell r="D39" t="str">
            <v>W L Wylie</v>
          </cell>
          <cell r="F39">
            <v>104472</v>
          </cell>
          <cell r="J39">
            <v>8384</v>
          </cell>
          <cell r="L39">
            <v>5126</v>
          </cell>
        </row>
        <row r="40">
          <cell r="D40" t="str">
            <v>P M Dean</v>
          </cell>
          <cell r="F40">
            <v>104472</v>
          </cell>
          <cell r="J40">
            <v>6278</v>
          </cell>
          <cell r="L40">
            <v>7328</v>
          </cell>
        </row>
        <row r="41">
          <cell r="D41" t="str">
            <v>O W Beasley</v>
          </cell>
          <cell r="F41">
            <v>103712</v>
          </cell>
          <cell r="J41">
            <v>5184</v>
          </cell>
          <cell r="L41">
            <v>3143</v>
          </cell>
        </row>
        <row r="42">
          <cell r="D42" t="str">
            <v>T L Henry</v>
          </cell>
          <cell r="F42">
            <v>102340</v>
          </cell>
          <cell r="J42">
            <v>5103</v>
          </cell>
          <cell r="L42">
            <v>3483</v>
          </cell>
        </row>
        <row r="43">
          <cell r="D43" t="str">
            <v>J R Helton</v>
          </cell>
          <cell r="F43">
            <v>101980</v>
          </cell>
          <cell r="J43">
            <v>5103</v>
          </cell>
          <cell r="L43">
            <v>8777</v>
          </cell>
        </row>
        <row r="44">
          <cell r="D44" t="str">
            <v>R P Schmid</v>
          </cell>
          <cell r="F44">
            <v>95820</v>
          </cell>
          <cell r="J44">
            <v>9599</v>
          </cell>
          <cell r="L44">
            <v>4449</v>
          </cell>
        </row>
        <row r="45">
          <cell r="D45" t="str">
            <v>J E Wilson *</v>
          </cell>
        </row>
      </sheetData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 Info_Factors &amp; Rates"/>
      <sheetName val="Index"/>
      <sheetName val="SCH_B1"/>
      <sheetName val="SCH_B2"/>
      <sheetName val="SCH_B2.1"/>
      <sheetName val="SCH_B2.2"/>
      <sheetName val="SCH_B2.3"/>
      <sheetName val="SCH_B2.4"/>
      <sheetName val="SCH_B3"/>
      <sheetName val="SCH_B4_P forma Adjs list"/>
      <sheetName val="SCH_C1"/>
      <sheetName val="SCH_C2"/>
      <sheetName val="SCH_C2.1"/>
      <sheetName val="SCH_D1A"/>
      <sheetName val="SCH_D2"/>
      <sheetName val="SCH_D2.1"/>
      <sheetName val="SCH_E1"/>
      <sheetName val="SCH_F1"/>
      <sheetName val="SCH_F-2"/>
      <sheetName val="SCH_F-3"/>
      <sheetName val="SCH_G"/>
      <sheetName val="SCH_H1"/>
      <sheetName val="SCH_H2"/>
      <sheetName val="SCH_H3"/>
      <sheetName val="SCH_I1"/>
      <sheetName val="SCH_I1_1"/>
      <sheetName val="SCH_J1 &amp; J2"/>
      <sheetName val="SCH_J3"/>
      <sheetName val="SCH_J4"/>
      <sheetName val="SCH_B4_Adjs list"/>
      <sheetName val="SCH_C3 Adjs List"/>
      <sheetName val="SCH_D1"/>
      <sheetName val="SCH_D3 Adjs list"/>
      <sheetName val="Sheet1"/>
      <sheetName val="SCH_B3.1"/>
      <sheetName val="SCH_C1-a"/>
      <sheetName val="SCH_I1a"/>
      <sheetName val="SCH_J1"/>
    </sheetNames>
    <sheetDataSet>
      <sheetData sheetId="0"/>
      <sheetData sheetId="1"/>
      <sheetData sheetId="2" refreshError="1">
        <row r="2">
          <cell r="B2" t="str">
            <v>SCHEDULE B - 1</v>
          </cell>
        </row>
        <row r="4">
          <cell r="B4" t="str">
            <v>OKLAHOMA GAS AND ELECTRIC SERVICES</v>
          </cell>
        </row>
        <row r="5">
          <cell r="B5" t="str">
            <v>REVENUE REQUIREMENT</v>
          </cell>
        </row>
        <row r="6">
          <cell r="B6" t="str">
            <v>TEST YEAR ENDING SEPTEMBER 30, 2001</v>
          </cell>
        </row>
        <row r="7">
          <cell r="B7" t="str">
            <v>CAUSE NO. PUD  200100455</v>
          </cell>
        </row>
        <row r="10">
          <cell r="B10" t="str">
            <v>Line</v>
          </cell>
        </row>
        <row r="11">
          <cell r="B11" t="str">
            <v>No.</v>
          </cell>
          <cell r="D11" t="str">
            <v>Description</v>
          </cell>
          <cell r="F11" t="str">
            <v>Reference</v>
          </cell>
        </row>
        <row r="13">
          <cell r="B13" t="str">
            <v>1.</v>
          </cell>
          <cell r="D13" t="str">
            <v>Pro Forma Rate Base</v>
          </cell>
          <cell r="F13" t="str">
            <v>Sch B-2</v>
          </cell>
        </row>
        <row r="15">
          <cell r="B15" t="str">
            <v>2.</v>
          </cell>
          <cell r="D15" t="str">
            <v>Rate of Return</v>
          </cell>
          <cell r="F15" t="str">
            <v>Sch F-1</v>
          </cell>
        </row>
        <row r="17">
          <cell r="B17" t="str">
            <v>3.</v>
          </cell>
          <cell r="D17" t="str">
            <v>Return on Rate Base</v>
          </cell>
          <cell r="F17" t="str">
            <v>1 times 2</v>
          </cell>
        </row>
        <row r="19">
          <cell r="B19" t="str">
            <v>4.</v>
          </cell>
          <cell r="D19" t="str">
            <v>Operating Efficiency Allowance</v>
          </cell>
          <cell r="F19" t="str">
            <v>1 times .383</v>
          </cell>
        </row>
        <row r="21">
          <cell r="B21" t="str">
            <v>5.</v>
          </cell>
          <cell r="D21" t="str">
            <v>Operating Income Required</v>
          </cell>
          <cell r="F21" t="str">
            <v>3 plus 4</v>
          </cell>
        </row>
        <row r="23">
          <cell r="B23" t="str">
            <v>6.</v>
          </cell>
          <cell r="D23" t="str">
            <v>Pro Forma Operating Income</v>
          </cell>
          <cell r="F23" t="str">
            <v>Sch H-1</v>
          </cell>
        </row>
        <row r="25">
          <cell r="B25" t="str">
            <v>7.</v>
          </cell>
          <cell r="D25" t="str">
            <v>Difference</v>
          </cell>
          <cell r="F25" t="str">
            <v>5 minus 6</v>
          </cell>
        </row>
        <row r="27">
          <cell r="B27" t="str">
            <v>8.</v>
          </cell>
          <cell r="D27" t="str">
            <v>Income Tax Gross Up Factor</v>
          </cell>
        </row>
        <row r="29">
          <cell r="B29" t="str">
            <v>9.</v>
          </cell>
          <cell r="D29" t="str">
            <v>Revenue Change</v>
          </cell>
          <cell r="F29" t="str">
            <v>7 times 8</v>
          </cell>
        </row>
      </sheetData>
      <sheetData sheetId="3"/>
      <sheetData sheetId="4"/>
      <sheetData sheetId="5"/>
      <sheetData sheetId="6"/>
      <sheetData sheetId="7"/>
      <sheetData sheetId="8" refreshError="1">
        <row r="2">
          <cell r="B2" t="str">
            <v>SCHEDULE   B - 3</v>
          </cell>
        </row>
        <row r="4">
          <cell r="B4" t="str">
            <v>OKLAHOMA GAS AND ELECTRIC SERVICES</v>
          </cell>
        </row>
        <row r="5">
          <cell r="B5" t="str">
            <v>ADJUSTMENTS TO RATE BASE</v>
          </cell>
        </row>
        <row r="6">
          <cell r="B6" t="str">
            <v>TEST YEAR ENDING SEPTEMBER 30, 2001</v>
          </cell>
        </row>
        <row r="7">
          <cell r="B7" t="str">
            <v>CAUSE NO. PUD  200100455</v>
          </cell>
        </row>
        <row r="11">
          <cell r="B11" t="str">
            <v>Line</v>
          </cell>
        </row>
        <row r="12">
          <cell r="B12" t="str">
            <v>No.</v>
          </cell>
          <cell r="D12" t="str">
            <v>Description</v>
          </cell>
          <cell r="F12" t="str">
            <v>Ref.</v>
          </cell>
        </row>
        <row r="14">
          <cell r="D14" t="str">
            <v>Plant in Service</v>
          </cell>
        </row>
        <row r="15">
          <cell r="B15" t="str">
            <v>1.</v>
          </cell>
          <cell r="D15" t="str">
            <v>Utility Plant</v>
          </cell>
          <cell r="F15" t="str">
            <v>Sch C-1</v>
          </cell>
        </row>
        <row r="17">
          <cell r="B17" t="str">
            <v>2.</v>
          </cell>
          <cell r="D17" t="str">
            <v>Accumulated Depreciation</v>
          </cell>
          <cell r="F17" t="str">
            <v>Sch D-1</v>
          </cell>
        </row>
        <row r="19">
          <cell r="B19" t="str">
            <v>3.</v>
          </cell>
          <cell r="D19" t="str">
            <v>Plant held for future use</v>
          </cell>
          <cell r="F19" t="str">
            <v>Sch C-1</v>
          </cell>
        </row>
        <row r="21">
          <cell r="B21" t="str">
            <v>4.</v>
          </cell>
          <cell r="D21" t="str">
            <v>Net Plant</v>
          </cell>
        </row>
        <row r="23">
          <cell r="B23" t="str">
            <v>5.</v>
          </cell>
          <cell r="D23" t="str">
            <v>Other Rate Base Investment</v>
          </cell>
        </row>
        <row r="24">
          <cell r="D24" t="str">
            <v>Cash Working Capital</v>
          </cell>
          <cell r="F24" t="str">
            <v>Sch E-1</v>
          </cell>
        </row>
        <row r="26">
          <cell r="B26" t="str">
            <v>6.</v>
          </cell>
          <cell r="D26" t="str">
            <v>Prepayments</v>
          </cell>
          <cell r="F26" t="str">
            <v>Sch B 2-1</v>
          </cell>
        </row>
        <row r="28">
          <cell r="B28" t="str">
            <v>7.</v>
          </cell>
          <cell r="D28" t="str">
            <v>Material &amp; Supplies</v>
          </cell>
          <cell r="F28" t="str">
            <v>Sch B 2-1</v>
          </cell>
        </row>
        <row r="30">
          <cell r="B30" t="str">
            <v>8.</v>
          </cell>
          <cell r="D30" t="str">
            <v>Fuel Inventories</v>
          </cell>
          <cell r="F30" t="str">
            <v>Sch B 2-1</v>
          </cell>
        </row>
        <row r="32">
          <cell r="B32" t="str">
            <v>9.</v>
          </cell>
          <cell r="D32" t="str">
            <v>Gas in Storage</v>
          </cell>
          <cell r="F32" t="str">
            <v>Sch B 2-1</v>
          </cell>
        </row>
        <row r="34">
          <cell r="B34" t="str">
            <v>10.</v>
          </cell>
          <cell r="D34" t="str">
            <v>Other</v>
          </cell>
        </row>
        <row r="36">
          <cell r="B36" t="str">
            <v>11.</v>
          </cell>
          <cell r="D36" t="str">
            <v>Rate Base Additions &amp; Reductions</v>
          </cell>
        </row>
        <row r="37">
          <cell r="D37" t="str">
            <v>Accum Deferred Inc Taxes</v>
          </cell>
          <cell r="F37" t="str">
            <v>Sch B 2-2</v>
          </cell>
        </row>
        <row r="39">
          <cell r="B39" t="str">
            <v>13.</v>
          </cell>
          <cell r="D39" t="str">
            <v>Regulatory Assets</v>
          </cell>
          <cell r="F39" t="str">
            <v>Sch B 2-4</v>
          </cell>
        </row>
        <row r="41">
          <cell r="B41" t="str">
            <v>14.</v>
          </cell>
          <cell r="D41" t="str">
            <v>Regulatory Liabilities</v>
          </cell>
          <cell r="F41" t="str">
            <v>Sch B 2-4</v>
          </cell>
        </row>
      </sheetData>
      <sheetData sheetId="9"/>
      <sheetData sheetId="10"/>
      <sheetData sheetId="11" refreshError="1">
        <row r="2">
          <cell r="B2" t="str">
            <v>SCHEDULE   C - 2</v>
          </cell>
        </row>
        <row r="4">
          <cell r="A4" t="str">
            <v>OKLAHOMA GAS AND ELECTRIC SERVICES</v>
          </cell>
        </row>
        <row r="5">
          <cell r="A5" t="str">
            <v>ADJUSTMENTS TO PLANT IN SERVICE</v>
          </cell>
        </row>
        <row r="6">
          <cell r="A6" t="str">
            <v>TEST YEAR ENDING SEPTEMBER 30, 2001</v>
          </cell>
        </row>
        <row r="7">
          <cell r="A7" t="str">
            <v>CAUSE NO. PUD  200100455</v>
          </cell>
        </row>
        <row r="8">
          <cell r="D8" t="str">
            <v xml:space="preserve">   &lt;&lt;&lt;</v>
          </cell>
          <cell r="E8" t="str">
            <v xml:space="preserve">  shows where data was entered in last rate case ….  Fyi only</v>
          </cell>
        </row>
        <row r="12">
          <cell r="B12" t="str">
            <v>Line</v>
          </cell>
        </row>
        <row r="13">
          <cell r="B13" t="str">
            <v>No.</v>
          </cell>
          <cell r="D13" t="str">
            <v>Account</v>
          </cell>
          <cell r="F13" t="str">
            <v xml:space="preserve">Plant </v>
          </cell>
        </row>
        <row r="14">
          <cell r="F14" t="str">
            <v xml:space="preserve">            INTANGIBLE PLANT</v>
          </cell>
        </row>
        <row r="15">
          <cell r="B15" t="str">
            <v>1.</v>
          </cell>
          <cell r="D15">
            <v>301</v>
          </cell>
          <cell r="F15" t="str">
            <v xml:space="preserve">Organization </v>
          </cell>
        </row>
        <row r="16">
          <cell r="B16" t="str">
            <v>2.</v>
          </cell>
          <cell r="D16">
            <v>302</v>
          </cell>
          <cell r="F16" t="str">
            <v>Franchise and Consents</v>
          </cell>
        </row>
        <row r="17">
          <cell r="B17" t="str">
            <v>3.</v>
          </cell>
          <cell r="D17">
            <v>303</v>
          </cell>
          <cell r="F17" t="str">
            <v>Miscellaneous Intangible Plant</v>
          </cell>
        </row>
        <row r="18">
          <cell r="B18" t="str">
            <v>4.</v>
          </cell>
          <cell r="F18" t="str">
            <v>CWIP</v>
          </cell>
        </row>
        <row r="19">
          <cell r="B19" t="str">
            <v>5.</v>
          </cell>
          <cell r="F19" t="str">
            <v>TOTAL INTANGIBLE PLANT</v>
          </cell>
        </row>
        <row r="21">
          <cell r="F21" t="str">
            <v xml:space="preserve">            PRODUCTION PLANT</v>
          </cell>
        </row>
        <row r="22">
          <cell r="F22" t="str">
            <v xml:space="preserve">   STEAM PRODUCTION</v>
          </cell>
        </row>
        <row r="23">
          <cell r="B23" t="str">
            <v>6.</v>
          </cell>
          <cell r="D23">
            <v>310</v>
          </cell>
          <cell r="F23" t="str">
            <v>Land and Land Rights</v>
          </cell>
        </row>
        <row r="24">
          <cell r="B24" t="str">
            <v>7.</v>
          </cell>
          <cell r="D24">
            <v>311</v>
          </cell>
          <cell r="F24" t="str">
            <v>Structures and Improvements</v>
          </cell>
        </row>
        <row r="25">
          <cell r="B25" t="str">
            <v>8.</v>
          </cell>
          <cell r="D25">
            <v>312</v>
          </cell>
          <cell r="F25" t="str">
            <v>Boiler Plant Equipment</v>
          </cell>
        </row>
        <row r="26">
          <cell r="B26" t="str">
            <v>9.</v>
          </cell>
          <cell r="D26">
            <v>313</v>
          </cell>
          <cell r="F26" t="str">
            <v>Engines and Engine-Driven Generators</v>
          </cell>
        </row>
        <row r="27">
          <cell r="B27" t="str">
            <v>10.</v>
          </cell>
          <cell r="D27">
            <v>314</v>
          </cell>
          <cell r="F27" t="str">
            <v>Turbogenerator Units</v>
          </cell>
        </row>
        <row r="28">
          <cell r="B28" t="str">
            <v>11.</v>
          </cell>
          <cell r="D28">
            <v>315</v>
          </cell>
          <cell r="F28" t="str">
            <v>Accessory Electric Equipment</v>
          </cell>
        </row>
        <row r="29">
          <cell r="B29" t="str">
            <v>12.</v>
          </cell>
          <cell r="D29">
            <v>316</v>
          </cell>
          <cell r="F29" t="str">
            <v>Miscellaneous Power Plant Equipment</v>
          </cell>
        </row>
        <row r="30">
          <cell r="B30" t="str">
            <v>13.</v>
          </cell>
          <cell r="F30" t="str">
            <v>TOTAL STEAM PRODUCTION</v>
          </cell>
        </row>
        <row r="32">
          <cell r="F32" t="str">
            <v xml:space="preserve">   OTHER PRODUCTION</v>
          </cell>
        </row>
        <row r="33">
          <cell r="B33" t="str">
            <v>14.</v>
          </cell>
          <cell r="D33">
            <v>340</v>
          </cell>
          <cell r="F33" t="str">
            <v>Land and Land Rights</v>
          </cell>
        </row>
        <row r="34">
          <cell r="B34" t="str">
            <v>15.</v>
          </cell>
          <cell r="D34">
            <v>341</v>
          </cell>
          <cell r="F34" t="str">
            <v>Structures and Improvements</v>
          </cell>
        </row>
        <row r="35">
          <cell r="B35" t="str">
            <v>16.</v>
          </cell>
          <cell r="D35">
            <v>342</v>
          </cell>
          <cell r="F35" t="str">
            <v>Fuel Holders, Producers and Accessories</v>
          </cell>
        </row>
        <row r="36">
          <cell r="B36" t="str">
            <v>17.</v>
          </cell>
          <cell r="D36">
            <v>343</v>
          </cell>
          <cell r="F36" t="str">
            <v>Prime movers</v>
          </cell>
        </row>
        <row r="37">
          <cell r="B37" t="str">
            <v>18.</v>
          </cell>
          <cell r="D37">
            <v>344</v>
          </cell>
          <cell r="F37" t="str">
            <v>Generators</v>
          </cell>
        </row>
        <row r="38">
          <cell r="B38" t="str">
            <v>19.</v>
          </cell>
          <cell r="D38">
            <v>345</v>
          </cell>
          <cell r="F38" t="str">
            <v>Accessory Electric Equipment</v>
          </cell>
        </row>
        <row r="39">
          <cell r="B39" t="str">
            <v>20.</v>
          </cell>
          <cell r="D39">
            <v>346</v>
          </cell>
          <cell r="F39" t="str">
            <v>Miscellaneous Power Plant Equipment</v>
          </cell>
        </row>
        <row r="40">
          <cell r="B40" t="str">
            <v>21.</v>
          </cell>
          <cell r="F40" t="str">
            <v>TOTAL OTHER PRODUCTION</v>
          </cell>
        </row>
        <row r="42">
          <cell r="B42" t="str">
            <v>22.</v>
          </cell>
          <cell r="F42" t="str">
            <v>CWIP</v>
          </cell>
        </row>
      </sheetData>
      <sheetData sheetId="12"/>
      <sheetData sheetId="13"/>
      <sheetData sheetId="14" refreshError="1">
        <row r="2">
          <cell r="B2" t="str">
            <v>SCHEDULE   D - 2</v>
          </cell>
        </row>
        <row r="4">
          <cell r="A4" t="str">
            <v>OKLAHOMA GAS AND ELECTRIC SERVICES</v>
          </cell>
        </row>
        <row r="5">
          <cell r="A5" t="str">
            <v>ADJUSTMENTS TO ACCUMULATED PROVISION FOR DEPRECIATION, AMORTIZATION AND DEPLETION</v>
          </cell>
        </row>
        <row r="6">
          <cell r="A6" t="str">
            <v>TEST YEAR ENDING SEPTEMBER 30, 2001</v>
          </cell>
        </row>
        <row r="7">
          <cell r="A7" t="str">
            <v>CAUSE NO. PUD  200100455</v>
          </cell>
        </row>
        <row r="12">
          <cell r="B12" t="str">
            <v>Line</v>
          </cell>
        </row>
        <row r="13">
          <cell r="B13" t="str">
            <v>No.</v>
          </cell>
          <cell r="D13" t="str">
            <v>Account</v>
          </cell>
          <cell r="F13" t="str">
            <v xml:space="preserve">Plant </v>
          </cell>
        </row>
        <row r="14">
          <cell r="F14" t="str">
            <v xml:space="preserve">            INTANGIBLE PLANT</v>
          </cell>
        </row>
        <row r="15">
          <cell r="B15" t="str">
            <v>1.</v>
          </cell>
          <cell r="D15">
            <v>301</v>
          </cell>
          <cell r="F15" t="str">
            <v xml:space="preserve">Organization </v>
          </cell>
        </row>
        <row r="16">
          <cell r="B16" t="str">
            <v>2.</v>
          </cell>
          <cell r="D16">
            <v>302</v>
          </cell>
          <cell r="F16" t="str">
            <v>Franchise and Consents</v>
          </cell>
        </row>
        <row r="17">
          <cell r="B17" t="str">
            <v>3.</v>
          </cell>
          <cell r="D17">
            <v>303</v>
          </cell>
          <cell r="F17" t="str">
            <v>Miscellaneous Intangible Plant</v>
          </cell>
        </row>
        <row r="18">
          <cell r="B18" t="str">
            <v>4.</v>
          </cell>
          <cell r="F18" t="str">
            <v>TOTAL INTANGIBLE PLANT</v>
          </cell>
        </row>
        <row r="20">
          <cell r="F20" t="str">
            <v xml:space="preserve">            PRODUCTION PLANT</v>
          </cell>
        </row>
        <row r="21">
          <cell r="F21" t="str">
            <v xml:space="preserve">   STEAM PRODUCTION</v>
          </cell>
        </row>
        <row r="22">
          <cell r="B22" t="str">
            <v>5.</v>
          </cell>
          <cell r="D22">
            <v>310</v>
          </cell>
          <cell r="F22" t="str">
            <v>Land and Land Rights</v>
          </cell>
        </row>
        <row r="23">
          <cell r="B23" t="str">
            <v>6.</v>
          </cell>
          <cell r="D23">
            <v>311</v>
          </cell>
          <cell r="F23" t="str">
            <v>Structures and Improvements</v>
          </cell>
        </row>
        <row r="24">
          <cell r="B24" t="str">
            <v>7.</v>
          </cell>
          <cell r="D24">
            <v>312</v>
          </cell>
          <cell r="F24" t="str">
            <v>Boiler Plant Equipment</v>
          </cell>
        </row>
        <row r="25">
          <cell r="B25" t="str">
            <v>8.</v>
          </cell>
          <cell r="D25">
            <v>313</v>
          </cell>
          <cell r="F25" t="str">
            <v>Engines and Engine-Driven Generators</v>
          </cell>
        </row>
        <row r="26">
          <cell r="B26" t="str">
            <v>9.</v>
          </cell>
          <cell r="D26">
            <v>314</v>
          </cell>
          <cell r="F26" t="str">
            <v>Turbogenerator Units</v>
          </cell>
        </row>
        <row r="27">
          <cell r="B27" t="str">
            <v>10.</v>
          </cell>
          <cell r="D27">
            <v>315</v>
          </cell>
          <cell r="F27" t="str">
            <v>Accessory Electric Equipment</v>
          </cell>
        </row>
        <row r="28">
          <cell r="B28" t="str">
            <v>11.</v>
          </cell>
          <cell r="D28">
            <v>316</v>
          </cell>
          <cell r="F28" t="str">
            <v>Miscellaneous Power Plant Equipment</v>
          </cell>
        </row>
        <row r="29">
          <cell r="B29" t="str">
            <v>12.</v>
          </cell>
          <cell r="F29" t="str">
            <v>TOTAL STEAM PRODUCTION</v>
          </cell>
        </row>
        <row r="31">
          <cell r="F31" t="str">
            <v xml:space="preserve">   OTHER PRODUCTION</v>
          </cell>
        </row>
        <row r="32">
          <cell r="B32" t="str">
            <v>13.</v>
          </cell>
          <cell r="D32">
            <v>340</v>
          </cell>
          <cell r="F32" t="str">
            <v>Land and Land Rights</v>
          </cell>
        </row>
        <row r="33">
          <cell r="B33" t="str">
            <v>14.</v>
          </cell>
          <cell r="D33">
            <v>341</v>
          </cell>
          <cell r="F33" t="str">
            <v>Structures and Improvements</v>
          </cell>
        </row>
        <row r="34">
          <cell r="B34" t="str">
            <v>15.</v>
          </cell>
          <cell r="D34">
            <v>342</v>
          </cell>
          <cell r="F34" t="str">
            <v>Fuel Holders, Producers and Accessories</v>
          </cell>
        </row>
        <row r="35">
          <cell r="B35" t="str">
            <v>16.</v>
          </cell>
          <cell r="D35">
            <v>343</v>
          </cell>
          <cell r="F35" t="str">
            <v>Prime movers</v>
          </cell>
        </row>
        <row r="36">
          <cell r="B36" t="str">
            <v>17.</v>
          </cell>
          <cell r="D36">
            <v>344</v>
          </cell>
          <cell r="F36" t="str">
            <v>Generators</v>
          </cell>
        </row>
        <row r="37">
          <cell r="B37" t="str">
            <v>18.</v>
          </cell>
          <cell r="D37">
            <v>345</v>
          </cell>
          <cell r="F37" t="str">
            <v>Accessory Electric Equipment</v>
          </cell>
        </row>
        <row r="38">
          <cell r="B38" t="str">
            <v>19.</v>
          </cell>
          <cell r="D38">
            <v>346</v>
          </cell>
          <cell r="F38" t="str">
            <v>Miscellaneous Power Plant Equipment</v>
          </cell>
        </row>
        <row r="39">
          <cell r="B39" t="str">
            <v>20.</v>
          </cell>
          <cell r="F39" t="str">
            <v>TOTAL OTHER PRODUCTION</v>
          </cell>
        </row>
        <row r="41">
          <cell r="B41" t="str">
            <v>21.</v>
          </cell>
          <cell r="F41" t="str">
            <v>TOTAL PRODUCTION PLANT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 refreshError="1">
        <row r="2">
          <cell r="B2" t="str">
            <v>SCHEDULE  H - 2</v>
          </cell>
        </row>
        <row r="4">
          <cell r="B4" t="str">
            <v>OKLAHOMA GAS AND ELECTRIC SERVICES</v>
          </cell>
        </row>
        <row r="5">
          <cell r="B5" t="str">
            <v>OPERATING INCOME PRO FORMA ADJUSTMENTS</v>
          </cell>
        </row>
        <row r="6">
          <cell r="B6" t="str">
            <v>TEST YEAR ENDING SEPTEMBER 30, 2001</v>
          </cell>
        </row>
        <row r="7">
          <cell r="B7" t="str">
            <v>CAUSE NO. PUD  200100455</v>
          </cell>
        </row>
        <row r="11">
          <cell r="F11" t="str">
            <v>Total</v>
          </cell>
        </row>
        <row r="12">
          <cell r="B12" t="str">
            <v>Line</v>
          </cell>
          <cell r="F12" t="str">
            <v>Company</v>
          </cell>
        </row>
        <row r="13">
          <cell r="B13" t="str">
            <v>No.</v>
          </cell>
          <cell r="D13" t="str">
            <v>Description</v>
          </cell>
          <cell r="F13" t="str">
            <v>Per Books</v>
          </cell>
        </row>
        <row r="15">
          <cell r="B15" t="str">
            <v>1.</v>
          </cell>
          <cell r="D15" t="str">
            <v>Operating Revenue:</v>
          </cell>
        </row>
        <row r="16">
          <cell r="B16" t="str">
            <v>2.</v>
          </cell>
          <cell r="D16" t="str">
            <v xml:space="preserve">     Electric </v>
          </cell>
          <cell r="F16">
            <v>1149203275</v>
          </cell>
        </row>
        <row r="17">
          <cell r="B17" t="str">
            <v>3.</v>
          </cell>
          <cell r="D17" t="str">
            <v xml:space="preserve">     Other</v>
          </cell>
          <cell r="F17">
            <v>19083683</v>
          </cell>
        </row>
        <row r="19">
          <cell r="B19" t="str">
            <v>4.</v>
          </cell>
          <cell r="D19" t="str">
            <v>Total Operating Revenue</v>
          </cell>
          <cell r="F19">
            <v>0</v>
          </cell>
        </row>
        <row r="21">
          <cell r="B21" t="str">
            <v>5.</v>
          </cell>
          <cell r="D21" t="str">
            <v>Operating Expenses:</v>
          </cell>
        </row>
        <row r="22">
          <cell r="B22" t="str">
            <v>6.</v>
          </cell>
          <cell r="D22" t="str">
            <v xml:space="preserve">     Fuel</v>
          </cell>
          <cell r="F22">
            <v>304775108</v>
          </cell>
        </row>
        <row r="23">
          <cell r="B23" t="str">
            <v>7.</v>
          </cell>
          <cell r="D23" t="str">
            <v xml:space="preserve">     Purchased Power</v>
          </cell>
          <cell r="F23">
            <v>216597409</v>
          </cell>
        </row>
        <row r="24">
          <cell r="B24" t="str">
            <v>8.</v>
          </cell>
          <cell r="D24" t="str">
            <v xml:space="preserve">     Other O&amp;M</v>
          </cell>
          <cell r="F24">
            <v>249872967</v>
          </cell>
        </row>
        <row r="25">
          <cell r="B25" t="str">
            <v>9.</v>
          </cell>
          <cell r="D25" t="str">
            <v xml:space="preserve">     Depreciation</v>
          </cell>
          <cell r="F25">
            <v>110718649</v>
          </cell>
        </row>
        <row r="26">
          <cell r="B26" t="str">
            <v>10.</v>
          </cell>
          <cell r="D26" t="str">
            <v xml:space="preserve">     Misc. Taxes</v>
          </cell>
          <cell r="F26">
            <v>101895</v>
          </cell>
        </row>
        <row r="27">
          <cell r="B27" t="str">
            <v>11.</v>
          </cell>
          <cell r="D27" t="str">
            <v xml:space="preserve">     Property Taxes</v>
          </cell>
          <cell r="F27">
            <v>33272491</v>
          </cell>
        </row>
        <row r="28">
          <cell r="B28" t="str">
            <v>12.</v>
          </cell>
          <cell r="D28" t="str">
            <v xml:space="preserve">     Payroll Taxes</v>
          </cell>
          <cell r="F28">
            <v>6615366</v>
          </cell>
        </row>
        <row r="30">
          <cell r="B30" t="str">
            <v>13.</v>
          </cell>
          <cell r="D30" t="str">
            <v>Total Operating Expenses</v>
          </cell>
          <cell r="F30">
            <v>0</v>
          </cell>
        </row>
        <row r="32">
          <cell r="B32" t="str">
            <v>14.</v>
          </cell>
          <cell r="D32" t="str">
            <v>Operating Income Before Income Tax</v>
          </cell>
          <cell r="F32">
            <v>0</v>
          </cell>
        </row>
        <row r="34">
          <cell r="B34" t="str">
            <v>15.</v>
          </cell>
          <cell r="D34" t="str">
            <v>Less: Income Tax</v>
          </cell>
          <cell r="F34">
            <v>0</v>
          </cell>
        </row>
        <row r="36">
          <cell r="B36" t="str">
            <v>16.</v>
          </cell>
          <cell r="D36" t="str">
            <v>Operating Income</v>
          </cell>
          <cell r="F36">
            <v>0</v>
          </cell>
        </row>
      </sheetData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 refreshError="1"/>
      <sheetData sheetId="36" refreshError="1"/>
      <sheetData sheetId="37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Exh 1"/>
      <sheetName val="Wp 1-1"/>
      <sheetName val="Exh 2"/>
      <sheetName val="Wp 2-1"/>
      <sheetName val="Wp 2-2 Res"/>
      <sheetName val="Wp 2-2 Com"/>
      <sheetName val="Wp 2-2 Ind"/>
      <sheetName val="Wp 2-3 Res"/>
      <sheetName val="Wp 2-3 Com"/>
      <sheetName val="Wp 2-3 Ind"/>
      <sheetName val="Wp 2-4"/>
      <sheetName val="Wp 2-5"/>
      <sheetName val="WP 2-6"/>
      <sheetName val="WP 2-6-2"/>
      <sheetName val="WP2-6-3"/>
      <sheetName val="Exh 3"/>
      <sheetName val="Exh 4"/>
      <sheetName val="Wp 4-1"/>
      <sheetName val="Wp 4-2"/>
      <sheetName val="Wp 4-3"/>
      <sheetName val="Wp 4-4"/>
      <sheetName val="Wp 4-5"/>
      <sheetName val="Wp 4-6"/>
      <sheetName val="Wp 4-7"/>
      <sheetName val="Exh 5"/>
      <sheetName val="Wp 5-1"/>
      <sheetName val="Wp 5-2"/>
      <sheetName val="Wp 5-3"/>
      <sheetName val="wp 5-4"/>
      <sheetName val="Exh 6"/>
      <sheetName val="Wp 6-1"/>
      <sheetName val="Wp 6-2"/>
      <sheetName val="Wp 6-3"/>
      <sheetName val="Wp 6-4"/>
      <sheetName val="Exh 7"/>
      <sheetName val="Wp 7-1"/>
      <sheetName val="Wp 7-1-1"/>
      <sheetName val="Wp 7-1-2"/>
      <sheetName val="Wp 7-2"/>
      <sheetName val="Wp 7-2-1"/>
      <sheetName val="Wp 7-2-2"/>
      <sheetName val="Wp 7-3"/>
      <sheetName val="Wp 7-4"/>
      <sheetName val="Wp 7-5"/>
      <sheetName val="Wp 7-6"/>
      <sheetName val="Wp 7-7"/>
      <sheetName val="Exh 8"/>
      <sheetName val="Exh 9"/>
      <sheetName val="Wp 9-1"/>
      <sheetName val="Module1"/>
    </sheetNames>
    <sheetDataSet>
      <sheetData sheetId="0">
        <row r="20">
          <cell r="D20">
            <v>37042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gure 1"/>
      <sheetName val="Figure 3"/>
      <sheetName val="Figure 4"/>
      <sheetName val="Table 2"/>
      <sheetName val="Proxy Group"/>
      <sheetName val="Proxy Group Ticker"/>
      <sheetName val="Exhibit List"/>
      <sheetName val="3.1"/>
      <sheetName val="3.2"/>
      <sheetName val="4.1"/>
      <sheetName val="4.2"/>
      <sheetName val="5.1"/>
      <sheetName val="5.2"/>
      <sheetName val="5.3"/>
      <sheetName val="6.1Adj"/>
      <sheetName val="6.2"/>
      <sheetName val="6.3"/>
      <sheetName val="6.4-5Adj"/>
      <sheetName val="6.6Adj"/>
      <sheetName val="SettlementAdj"/>
      <sheetName val="7.1Adj"/>
      <sheetName val="7 (2)"/>
      <sheetName val="8Adj"/>
      <sheetName val="9"/>
      <sheetName val="10.1Adj"/>
      <sheetName val="10 (2)"/>
      <sheetName val="10.3Adj"/>
      <sheetName val="10 (4)"/>
      <sheetName val="10.4Adj"/>
      <sheetName val="11 (1)"/>
      <sheetName val="11 (2)"/>
      <sheetName val="12 (1)"/>
      <sheetName val="12 (2)"/>
      <sheetName val="12 (3)"/>
      <sheetName val="12 (4,5)"/>
      <sheetName val="12 (6)"/>
      <sheetName val="13"/>
      <sheetName val="14"/>
      <sheetName val="15"/>
      <sheetName val="Dividend Yield - Utility"/>
      <sheetName val="Dividend Yield - Non-Utility"/>
      <sheetName val="Non-Utility Proxy Group"/>
      <sheetName val="Bond Yields"/>
      <sheetName val="Treasury Yields 2005"/>
      <sheetName val="Monthly (WP)"/>
      <sheetName val="Yields"/>
      <sheetName val="2015 09 Market DCF - Adjusted"/>
      <sheetName val="Size Premium"/>
      <sheetName val="Electric Utility Data"/>
      <sheetName val="Ordinal Ratings"/>
      <sheetName val="Value Line Universe EPS Growth"/>
      <sheetName val="Correlation Beta-Equity Rati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>
        <row r="8">
          <cell r="B8" t="str">
            <v>ALE</v>
          </cell>
          <cell r="C8"/>
          <cell r="D8">
            <v>4.1188113172833787E-2</v>
          </cell>
        </row>
        <row r="9">
          <cell r="B9" t="str">
            <v>LNT</v>
          </cell>
          <cell r="C9"/>
          <cell r="D9">
            <v>3.6917454736638017E-2</v>
          </cell>
        </row>
        <row r="10">
          <cell r="B10" t="str">
            <v>AEE</v>
          </cell>
          <cell r="C10"/>
          <cell r="D10">
            <v>4.0535631144278161E-2</v>
          </cell>
        </row>
        <row r="11">
          <cell r="B11" t="str">
            <v>AEP</v>
          </cell>
          <cell r="C11"/>
          <cell r="D11">
            <v>3.8238582265949533E-2</v>
          </cell>
        </row>
        <row r="12">
          <cell r="B12" t="str">
            <v>AVA</v>
          </cell>
          <cell r="C12"/>
          <cell r="D12">
            <v>4.1061607668819146E-2</v>
          </cell>
        </row>
        <row r="13">
          <cell r="B13" t="str">
            <v>BKH</v>
          </cell>
          <cell r="C13"/>
          <cell r="D13">
            <v>3.65114081813167E-2</v>
          </cell>
        </row>
        <row r="14">
          <cell r="B14" t="str">
            <v>CNP</v>
          </cell>
          <cell r="C14"/>
          <cell r="D14">
            <v>5.105397311342591E-2</v>
          </cell>
        </row>
        <row r="15">
          <cell r="B15" t="str">
            <v>CNL</v>
          </cell>
          <cell r="C15"/>
          <cell r="D15">
            <v>2.9612922546022036E-2</v>
          </cell>
        </row>
        <row r="16">
          <cell r="B16" t="str">
            <v>CMS</v>
          </cell>
          <cell r="C16"/>
          <cell r="D16">
            <v>3.4458684838284348E-2</v>
          </cell>
        </row>
        <row r="17">
          <cell r="B17" t="str">
            <v>ED</v>
          </cell>
          <cell r="C17"/>
          <cell r="D17">
            <v>4.20030590190765E-2</v>
          </cell>
        </row>
        <row r="18">
          <cell r="B18" t="str">
            <v>D</v>
          </cell>
          <cell r="C18"/>
          <cell r="D18">
            <v>3.6769348670930048E-2</v>
          </cell>
        </row>
        <row r="19">
          <cell r="B19" t="str">
            <v>DTE</v>
          </cell>
          <cell r="C19"/>
          <cell r="D19">
            <v>3.7039264664888404E-2</v>
          </cell>
        </row>
        <row r="20">
          <cell r="B20" t="str">
            <v>DUK</v>
          </cell>
          <cell r="C20"/>
          <cell r="D20">
            <v>4.4621467434687846E-2</v>
          </cell>
        </row>
        <row r="21">
          <cell r="B21" t="str">
            <v>EIX</v>
          </cell>
          <cell r="C21"/>
          <cell r="D21">
            <v>2.7932480158431788E-2</v>
          </cell>
        </row>
        <row r="22">
          <cell r="B22" t="str">
            <v>EE</v>
          </cell>
          <cell r="C22"/>
          <cell r="D22">
            <v>3.26257809640755E-2</v>
          </cell>
        </row>
        <row r="23">
          <cell r="B23" t="str">
            <v>EDE</v>
          </cell>
          <cell r="C23"/>
          <cell r="D23">
            <v>4.5593262060549027E-2</v>
          </cell>
        </row>
        <row r="24">
          <cell r="B24" t="str">
            <v>ETR</v>
          </cell>
          <cell r="C24"/>
          <cell r="D24">
            <v>4.6611616594007643E-2</v>
          </cell>
        </row>
        <row r="25">
          <cell r="B25" t="str">
            <v>ES</v>
          </cell>
          <cell r="C25"/>
          <cell r="D25">
            <v>3.453414196409367E-2</v>
          </cell>
        </row>
        <row r="26">
          <cell r="B26" t="str">
            <v>EXC</v>
          </cell>
          <cell r="C26"/>
          <cell r="D26">
            <v>3.8216639115192609E-2</v>
          </cell>
        </row>
        <row r="27">
          <cell r="B27" t="str">
            <v>FE</v>
          </cell>
          <cell r="C27"/>
          <cell r="D27">
            <v>4.2611951010888292E-2</v>
          </cell>
        </row>
        <row r="28">
          <cell r="B28" t="str">
            <v>GXP</v>
          </cell>
          <cell r="C28"/>
          <cell r="D28">
            <v>3.803349450046431E-2</v>
          </cell>
        </row>
        <row r="29">
          <cell r="B29" t="str">
            <v>HE</v>
          </cell>
          <cell r="C29"/>
          <cell r="D29">
            <v>4.1234720409052218E-2</v>
          </cell>
        </row>
        <row r="30">
          <cell r="B30" t="str">
            <v>IDA</v>
          </cell>
          <cell r="C30"/>
          <cell r="D30">
            <v>3.1276253173082434E-2</v>
          </cell>
        </row>
        <row r="31">
          <cell r="B31" t="str">
            <v>ITC</v>
          </cell>
          <cell r="C31"/>
          <cell r="D31">
            <v>2.2081448008336783E-2</v>
          </cell>
        </row>
        <row r="32">
          <cell r="B32" t="str">
            <v>MGEE</v>
          </cell>
          <cell r="C32"/>
          <cell r="D32">
            <v>2.9523244561269955E-2</v>
          </cell>
        </row>
        <row r="33">
          <cell r="B33" t="str">
            <v>NEE</v>
          </cell>
          <cell r="C33"/>
          <cell r="D33">
            <v>3.0383778132657264E-2</v>
          </cell>
        </row>
        <row r="34">
          <cell r="B34" t="str">
            <v>NWE</v>
          </cell>
          <cell r="C34"/>
          <cell r="D34">
            <v>3.697019904374766E-2</v>
          </cell>
        </row>
        <row r="35">
          <cell r="B35" t="str">
            <v>OGE</v>
          </cell>
          <cell r="C35"/>
          <cell r="D35">
            <v>3.354919858666882E-2</v>
          </cell>
        </row>
        <row r="36">
          <cell r="B36" t="str">
            <v>OTTR</v>
          </cell>
          <cell r="C36"/>
          <cell r="D36">
            <v>4.4863692684909251E-2</v>
          </cell>
        </row>
        <row r="37">
          <cell r="B37" t="str">
            <v>POM</v>
          </cell>
          <cell r="C37"/>
          <cell r="D37">
            <v>4.2266615458285695E-2</v>
          </cell>
        </row>
        <row r="38">
          <cell r="B38" t="str">
            <v>PCG</v>
          </cell>
          <cell r="C38"/>
          <cell r="D38">
            <v>3.5220237696678057E-2</v>
          </cell>
        </row>
        <row r="39">
          <cell r="B39" t="str">
            <v>PNW</v>
          </cell>
          <cell r="C39"/>
          <cell r="D39">
            <v>3.9227839317558987E-2</v>
          </cell>
        </row>
        <row r="40">
          <cell r="B40" t="str">
            <v>PNM</v>
          </cell>
          <cell r="C40"/>
          <cell r="D40">
            <v>3.0054946491512666E-2</v>
          </cell>
        </row>
        <row r="41">
          <cell r="B41" t="str">
            <v>POR</v>
          </cell>
          <cell r="C41"/>
          <cell r="D41">
            <v>3.4095267034108083E-2</v>
          </cell>
        </row>
        <row r="42">
          <cell r="B42" t="str">
            <v>PPL</v>
          </cell>
          <cell r="C42"/>
          <cell r="D42">
            <v>4.6864760369527157E-2</v>
          </cell>
        </row>
        <row r="43">
          <cell r="B43" t="str">
            <v>PEG</v>
          </cell>
          <cell r="C43"/>
          <cell r="D43">
            <v>3.7773552526368562E-2</v>
          </cell>
        </row>
        <row r="44">
          <cell r="B44" t="str">
            <v>SCG</v>
          </cell>
          <cell r="C44"/>
          <cell r="D44">
            <v>4.0891959265743648E-2</v>
          </cell>
        </row>
        <row r="45">
          <cell r="B45" t="str">
            <v>SRE</v>
          </cell>
          <cell r="C45"/>
          <cell r="D45">
            <v>2.751372158261706E-2</v>
          </cell>
        </row>
        <row r="46">
          <cell r="B46" t="str">
            <v>SO</v>
          </cell>
          <cell r="C46"/>
          <cell r="D46">
            <v>4.9613926680980323E-2</v>
          </cell>
        </row>
        <row r="47">
          <cell r="B47" t="str">
            <v>TE</v>
          </cell>
          <cell r="C47"/>
          <cell r="D47">
            <v>4.4807875301107247E-2</v>
          </cell>
        </row>
        <row r="48">
          <cell r="B48" t="str">
            <v>UIL</v>
          </cell>
          <cell r="C48"/>
          <cell r="D48">
            <v>3.6153510414312549E-2</v>
          </cell>
        </row>
        <row r="49">
          <cell r="B49" t="str">
            <v>VVC</v>
          </cell>
          <cell r="C49"/>
          <cell r="D49">
            <v>3.6830314772215884E-2</v>
          </cell>
        </row>
        <row r="50">
          <cell r="B50" t="str">
            <v>WEC</v>
          </cell>
          <cell r="C50"/>
          <cell r="D50">
            <v>3.63723588316755E-2</v>
          </cell>
        </row>
        <row r="51">
          <cell r="B51" t="str">
            <v>WR</v>
          </cell>
          <cell r="C51"/>
          <cell r="D51">
            <v>3.9026220477215857E-2</v>
          </cell>
        </row>
        <row r="52">
          <cell r="B52" t="str">
            <v>XEL</v>
          </cell>
          <cell r="C52"/>
          <cell r="D52">
            <v>3.7754415359084519E-2</v>
          </cell>
        </row>
        <row r="53">
          <cell r="B53"/>
          <cell r="C53"/>
          <cell r="D53"/>
        </row>
      </sheetData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>
        <row r="8">
          <cell r="B8" t="str">
            <v>ALE</v>
          </cell>
          <cell r="C8" t="str">
            <v>ALLETE</v>
          </cell>
          <cell r="D8"/>
          <cell r="E8">
            <v>2.08</v>
          </cell>
          <cell r="F8">
            <v>60</v>
          </cell>
          <cell r="G8">
            <v>45</v>
          </cell>
          <cell r="H8">
            <v>4</v>
          </cell>
          <cell r="I8">
            <v>2.4</v>
          </cell>
          <cell r="J8">
            <v>42.5</v>
          </cell>
          <cell r="K8">
            <v>45.9</v>
          </cell>
          <cell r="L8">
            <v>50</v>
          </cell>
          <cell r="M8">
            <v>0.442</v>
          </cell>
          <cell r="N8">
            <v>0.41499999999999998</v>
          </cell>
          <cell r="O8">
            <v>0.55800000000000005</v>
          </cell>
          <cell r="P8">
            <v>0.58499999999999996</v>
          </cell>
          <cell r="Q8">
            <v>2882.2</v>
          </cell>
          <cell r="R8">
            <v>3625</v>
          </cell>
          <cell r="S8">
            <v>0.09</v>
          </cell>
          <cell r="T8">
            <v>6.5000000000000002E-2</v>
          </cell>
          <cell r="U8">
            <v>0.04</v>
          </cell>
          <cell r="V8">
            <v>0</v>
          </cell>
          <cell r="W8">
            <v>2</v>
          </cell>
          <cell r="X8">
            <v>0.8</v>
          </cell>
          <cell r="Y8" t="str">
            <v>A</v>
          </cell>
          <cell r="Z8" t="str">
            <v>BBB+</v>
          </cell>
          <cell r="AA8" t="str">
            <v>A3</v>
          </cell>
          <cell r="AB8">
            <v>2402.3000000000002</v>
          </cell>
          <cell r="AC8">
            <v>0.06</v>
          </cell>
          <cell r="AD8"/>
          <cell r="AE8">
            <v>0.1038</v>
          </cell>
          <cell r="AF8"/>
        </row>
        <row r="9">
          <cell r="B9" t="str">
            <v>LNT</v>
          </cell>
          <cell r="C9" t="str">
            <v>Alliant Energy</v>
          </cell>
          <cell r="D9"/>
          <cell r="E9">
            <v>2.2000000000000002</v>
          </cell>
          <cell r="F9">
            <v>75</v>
          </cell>
          <cell r="G9">
            <v>55</v>
          </cell>
          <cell r="H9">
            <v>4.5</v>
          </cell>
          <cell r="I9">
            <v>2.85</v>
          </cell>
          <cell r="J9">
            <v>34.65</v>
          </cell>
          <cell r="K9">
            <v>110.94</v>
          </cell>
          <cell r="L9">
            <v>115</v>
          </cell>
          <cell r="M9">
            <v>0.497</v>
          </cell>
          <cell r="N9">
            <v>0.47499999999999998</v>
          </cell>
          <cell r="O9">
            <v>0.47499999999999998</v>
          </cell>
          <cell r="P9">
            <v>0.495</v>
          </cell>
          <cell r="Q9">
            <v>7257.2</v>
          </cell>
          <cell r="R9">
            <v>7800</v>
          </cell>
          <cell r="S9">
            <v>0.115</v>
          </cell>
          <cell r="T9">
            <v>0.06</v>
          </cell>
          <cell r="U9">
            <v>4.4999999999999998E-2</v>
          </cell>
          <cell r="V9">
            <v>0.04</v>
          </cell>
          <cell r="W9">
            <v>2</v>
          </cell>
          <cell r="X9">
            <v>0.8</v>
          </cell>
          <cell r="Y9" t="str">
            <v>A</v>
          </cell>
          <cell r="Z9" t="str">
            <v>A-</v>
          </cell>
          <cell r="AA9" t="str">
            <v>A3</v>
          </cell>
          <cell r="AB9">
            <v>6496.77</v>
          </cell>
          <cell r="AC9">
            <v>5.7500000000000002E-2</v>
          </cell>
          <cell r="AD9"/>
          <cell r="AE9">
            <v>0.109</v>
          </cell>
          <cell r="AF9"/>
        </row>
        <row r="10">
          <cell r="B10" t="str">
            <v>AEE</v>
          </cell>
          <cell r="C10" t="str">
            <v>Ameren Corp.</v>
          </cell>
          <cell r="D10"/>
          <cell r="E10">
            <v>1.68</v>
          </cell>
          <cell r="F10">
            <v>50</v>
          </cell>
          <cell r="G10">
            <v>35</v>
          </cell>
          <cell r="H10">
            <v>3.5</v>
          </cell>
          <cell r="I10">
            <v>1.95</v>
          </cell>
          <cell r="J10">
            <v>34</v>
          </cell>
          <cell r="K10">
            <v>242.63</v>
          </cell>
          <cell r="L10">
            <v>250</v>
          </cell>
          <cell r="M10">
            <v>0.47199999999999998</v>
          </cell>
          <cell r="N10">
            <v>0.46500000000000002</v>
          </cell>
          <cell r="O10">
            <v>0.51700000000000002</v>
          </cell>
          <cell r="P10">
            <v>0.53</v>
          </cell>
          <cell r="Q10">
            <v>12975</v>
          </cell>
          <cell r="R10">
            <v>15600</v>
          </cell>
          <cell r="S10">
            <v>0.105</v>
          </cell>
          <cell r="T10">
            <v>7.0000000000000007E-2</v>
          </cell>
          <cell r="U10">
            <v>3.5000000000000003E-2</v>
          </cell>
          <cell r="V10">
            <v>3.5000000000000003E-2</v>
          </cell>
          <cell r="W10">
            <v>2</v>
          </cell>
          <cell r="X10">
            <v>0.75</v>
          </cell>
          <cell r="Y10" t="str">
            <v>A</v>
          </cell>
          <cell r="Z10" t="str">
            <v>BBB+</v>
          </cell>
          <cell r="AA10" t="str">
            <v>Baa1</v>
          </cell>
          <cell r="AB10">
            <v>9958.73</v>
          </cell>
          <cell r="AC10">
            <v>6.25E-2</v>
          </cell>
          <cell r="AD10"/>
          <cell r="AE10">
            <v>9.0966666666666654E-2</v>
          </cell>
          <cell r="AF10"/>
        </row>
        <row r="11">
          <cell r="B11" t="str">
            <v>AEP</v>
          </cell>
          <cell r="C11" t="str">
            <v>American Elec Pwr</v>
          </cell>
          <cell r="D11"/>
          <cell r="E11">
            <v>2.2400000000000002</v>
          </cell>
          <cell r="F11">
            <v>70</v>
          </cell>
          <cell r="G11">
            <v>50</v>
          </cell>
          <cell r="H11">
            <v>4.25</v>
          </cell>
          <cell r="I11">
            <v>2.65</v>
          </cell>
          <cell r="J11">
            <v>42</v>
          </cell>
          <cell r="K11">
            <v>489.4</v>
          </cell>
          <cell r="L11">
            <v>500</v>
          </cell>
          <cell r="M11">
            <v>0.49</v>
          </cell>
          <cell r="N11">
            <v>0.495</v>
          </cell>
          <cell r="O11">
            <v>0.51</v>
          </cell>
          <cell r="P11">
            <v>0.505</v>
          </cell>
          <cell r="Q11">
            <v>33001</v>
          </cell>
          <cell r="R11">
            <v>41400</v>
          </cell>
          <cell r="S11">
            <v>0.1</v>
          </cell>
          <cell r="T11">
            <v>0.05</v>
          </cell>
          <cell r="U11">
            <v>0.05</v>
          </cell>
          <cell r="V11">
            <v>0.04</v>
          </cell>
          <cell r="W11">
            <v>2</v>
          </cell>
          <cell r="X11">
            <v>0.7</v>
          </cell>
          <cell r="Y11" t="str">
            <v>A</v>
          </cell>
          <cell r="Z11" t="str">
            <v>BBB</v>
          </cell>
          <cell r="AA11" t="str">
            <v>Baa1</v>
          </cell>
          <cell r="AB11">
            <v>27205.79</v>
          </cell>
          <cell r="AC11">
            <v>4.6100000000000002E-2</v>
          </cell>
          <cell r="AD11"/>
          <cell r="AE11">
            <v>0.10275000000000001</v>
          </cell>
          <cell r="AF11"/>
        </row>
        <row r="12">
          <cell r="B12" t="str">
            <v>AVA</v>
          </cell>
          <cell r="C12" t="str">
            <v>Avista Corp.</v>
          </cell>
          <cell r="D12"/>
          <cell r="E12">
            <v>1.35</v>
          </cell>
          <cell r="F12">
            <v>40</v>
          </cell>
          <cell r="G12">
            <v>30</v>
          </cell>
          <cell r="H12">
            <v>2.25</v>
          </cell>
          <cell r="I12">
            <v>1.55</v>
          </cell>
          <cell r="J12">
            <v>27.25</v>
          </cell>
          <cell r="K12">
            <v>62.24</v>
          </cell>
          <cell r="L12">
            <v>64</v>
          </cell>
          <cell r="M12">
            <v>0.51</v>
          </cell>
          <cell r="N12">
            <v>0.53</v>
          </cell>
          <cell r="O12">
            <v>0.49</v>
          </cell>
          <cell r="P12">
            <v>0.47</v>
          </cell>
          <cell r="Q12">
            <v>3027.3</v>
          </cell>
          <cell r="R12">
            <v>3675</v>
          </cell>
          <cell r="S12">
            <v>8.5000000000000006E-2</v>
          </cell>
          <cell r="T12">
            <v>0.05</v>
          </cell>
          <cell r="U12">
            <v>0.04</v>
          </cell>
          <cell r="V12">
            <v>3.5000000000000003E-2</v>
          </cell>
          <cell r="W12">
            <v>2</v>
          </cell>
          <cell r="X12">
            <v>0.8</v>
          </cell>
          <cell r="Y12" t="str">
            <v>A</v>
          </cell>
          <cell r="Z12" t="str">
            <v>BBB</v>
          </cell>
          <cell r="AA12" t="str">
            <v>Baa1</v>
          </cell>
          <cell r="AB12">
            <v>1994</v>
          </cell>
          <cell r="AC12">
            <v>0.05</v>
          </cell>
          <cell r="AD12"/>
          <cell r="AE12">
            <v>9.6500000000000002E-2</v>
          </cell>
          <cell r="AF12"/>
        </row>
        <row r="13">
          <cell r="B13" t="str">
            <v>BKH</v>
          </cell>
          <cell r="C13" t="str">
            <v>Black Hills Corp.</v>
          </cell>
          <cell r="D13"/>
          <cell r="E13">
            <v>1.65</v>
          </cell>
          <cell r="F13">
            <v>60</v>
          </cell>
          <cell r="G13">
            <v>45</v>
          </cell>
          <cell r="H13">
            <v>3.25</v>
          </cell>
          <cell r="I13">
            <v>1.9</v>
          </cell>
          <cell r="J13">
            <v>36.5</v>
          </cell>
          <cell r="K13">
            <v>44.67</v>
          </cell>
          <cell r="L13">
            <v>46</v>
          </cell>
          <cell r="M13">
            <v>0.47899999999999998</v>
          </cell>
          <cell r="N13">
            <v>0.47499999999999998</v>
          </cell>
          <cell r="O13">
            <v>0.52100000000000002</v>
          </cell>
          <cell r="P13">
            <v>0.52500000000000002</v>
          </cell>
          <cell r="Q13">
            <v>2643.6</v>
          </cell>
          <cell r="R13">
            <v>3200</v>
          </cell>
          <cell r="S13">
            <v>8.5000000000000006E-2</v>
          </cell>
          <cell r="T13">
            <v>4.4999999999999998E-2</v>
          </cell>
          <cell r="U13">
            <v>0.04</v>
          </cell>
          <cell r="V13">
            <v>3.5000000000000003E-2</v>
          </cell>
          <cell r="W13">
            <v>2</v>
          </cell>
          <cell r="X13">
            <v>0.95</v>
          </cell>
          <cell r="Y13" t="str">
            <v>B++</v>
          </cell>
          <cell r="Z13" t="str">
            <v>BBB</v>
          </cell>
          <cell r="AA13" t="str">
            <v>Baa1</v>
          </cell>
          <cell r="AB13">
            <v>1752.6</v>
          </cell>
          <cell r="AC13">
            <v>3.4799999999999998E-2</v>
          </cell>
          <cell r="AD13"/>
          <cell r="AE13">
            <v>9.8299999999999998E-2</v>
          </cell>
          <cell r="AF13"/>
        </row>
        <row r="14">
          <cell r="B14" t="str">
            <v>CNP</v>
          </cell>
          <cell r="C14" t="str">
            <v>CenterPoint Energy</v>
          </cell>
          <cell r="D14"/>
          <cell r="E14">
            <v>1.02</v>
          </cell>
          <cell r="F14">
            <v>25</v>
          </cell>
          <cell r="G14">
            <v>20</v>
          </cell>
          <cell r="H14">
            <v>1.35</v>
          </cell>
          <cell r="I14">
            <v>1.1499999999999999</v>
          </cell>
          <cell r="J14">
            <v>11.75</v>
          </cell>
          <cell r="K14">
            <v>429</v>
          </cell>
          <cell r="L14">
            <v>450</v>
          </cell>
          <cell r="M14">
            <v>0.63800000000000001</v>
          </cell>
          <cell r="N14">
            <v>0.57999999999999996</v>
          </cell>
          <cell r="O14">
            <v>0.36199999999999999</v>
          </cell>
          <cell r="P14">
            <v>0.42</v>
          </cell>
          <cell r="Q14">
            <v>12557</v>
          </cell>
          <cell r="R14">
            <v>12500</v>
          </cell>
          <cell r="S14">
            <v>0.115</v>
          </cell>
          <cell r="T14">
            <v>0</v>
          </cell>
          <cell r="U14">
            <v>0.05</v>
          </cell>
          <cell r="V14">
            <v>2.5000000000000001E-2</v>
          </cell>
          <cell r="W14">
            <v>2</v>
          </cell>
          <cell r="X14">
            <v>0.8</v>
          </cell>
          <cell r="Y14" t="str">
            <v>B++</v>
          </cell>
          <cell r="Z14" t="str">
            <v>A-</v>
          </cell>
          <cell r="AA14" t="str">
            <v>Baa1</v>
          </cell>
          <cell r="AB14">
            <v>7667.22</v>
          </cell>
          <cell r="AC14">
            <v>1.43E-2</v>
          </cell>
          <cell r="AD14"/>
          <cell r="AE14">
            <v>0.10175000000000001</v>
          </cell>
          <cell r="AF14"/>
        </row>
        <row r="15">
          <cell r="B15" t="str">
            <v>CNL</v>
          </cell>
          <cell r="C15" t="str">
            <v>Cleco Corp.</v>
          </cell>
          <cell r="D15"/>
          <cell r="E15">
            <v>1.6</v>
          </cell>
          <cell r="F15">
            <v>50</v>
          </cell>
          <cell r="G15">
            <v>40</v>
          </cell>
          <cell r="H15">
            <v>2.75</v>
          </cell>
          <cell r="I15">
            <v>1.9</v>
          </cell>
          <cell r="J15">
            <v>31</v>
          </cell>
          <cell r="K15">
            <v>60.42</v>
          </cell>
          <cell r="L15">
            <v>60.5</v>
          </cell>
          <cell r="M15">
            <v>0.45300000000000001</v>
          </cell>
          <cell r="N15">
            <v>0.43</v>
          </cell>
          <cell r="O15">
            <v>0.54700000000000004</v>
          </cell>
          <cell r="P15">
            <v>0.56999999999999995</v>
          </cell>
          <cell r="Q15">
            <v>2976.9</v>
          </cell>
          <cell r="R15">
            <v>3275</v>
          </cell>
          <cell r="S15">
            <v>0.09</v>
          </cell>
          <cell r="T15">
            <v>5.0000000000000001E-3</v>
          </cell>
          <cell r="U15">
            <v>0.05</v>
          </cell>
          <cell r="V15">
            <v>0.03</v>
          </cell>
          <cell r="W15">
            <v>1</v>
          </cell>
          <cell r="X15">
            <v>0.75</v>
          </cell>
          <cell r="Y15" t="str">
            <v>A</v>
          </cell>
          <cell r="Z15" t="str">
            <v>BBB+</v>
          </cell>
          <cell r="AA15" t="str">
            <v>Baa1</v>
          </cell>
          <cell r="AB15">
            <v>3228.42</v>
          </cell>
          <cell r="AC15">
            <v>0.03</v>
          </cell>
          <cell r="AD15"/>
          <cell r="AE15">
            <v>0.1124</v>
          </cell>
          <cell r="AF15"/>
        </row>
        <row r="16">
          <cell r="B16" t="str">
            <v>CMS</v>
          </cell>
          <cell r="C16" t="str">
            <v>CMS Energy Corp.</v>
          </cell>
          <cell r="D16"/>
          <cell r="E16">
            <v>1.22</v>
          </cell>
          <cell r="F16">
            <v>40</v>
          </cell>
          <cell r="G16">
            <v>30</v>
          </cell>
          <cell r="H16">
            <v>2.25</v>
          </cell>
          <cell r="I16">
            <v>1.5</v>
          </cell>
          <cell r="J16">
            <v>17.75</v>
          </cell>
          <cell r="K16">
            <v>275.2</v>
          </cell>
          <cell r="L16">
            <v>285</v>
          </cell>
          <cell r="M16">
            <v>0.68700000000000006</v>
          </cell>
          <cell r="N16">
            <v>0.65</v>
          </cell>
          <cell r="O16">
            <v>0.31</v>
          </cell>
          <cell r="P16">
            <v>0.35</v>
          </cell>
          <cell r="Q16">
            <v>11846</v>
          </cell>
          <cell r="R16">
            <v>14600</v>
          </cell>
          <cell r="S16">
            <v>0.13500000000000001</v>
          </cell>
          <cell r="T16">
            <v>5.5E-2</v>
          </cell>
          <cell r="U16">
            <v>6.5000000000000002E-2</v>
          </cell>
          <cell r="V16">
            <v>5.5E-2</v>
          </cell>
          <cell r="W16">
            <v>2</v>
          </cell>
          <cell r="X16">
            <v>0.7</v>
          </cell>
          <cell r="Y16" t="str">
            <v>B++</v>
          </cell>
          <cell r="Z16" t="str">
            <v>BBB+</v>
          </cell>
          <cell r="AA16" t="str">
            <v>Baa2</v>
          </cell>
          <cell r="AB16">
            <v>9468.67</v>
          </cell>
          <cell r="AC16">
            <v>6.7599999999999993E-2</v>
          </cell>
          <cell r="AD16"/>
          <cell r="AE16">
            <v>0.10299999999999999</v>
          </cell>
          <cell r="AF16"/>
        </row>
        <row r="17">
          <cell r="B17" t="str">
            <v>ED</v>
          </cell>
          <cell r="C17" t="str">
            <v>Consolidated Edison</v>
          </cell>
          <cell r="D17"/>
          <cell r="E17">
            <v>2.66</v>
          </cell>
          <cell r="F17">
            <v>70</v>
          </cell>
          <cell r="G17">
            <v>55</v>
          </cell>
          <cell r="H17">
            <v>4.5</v>
          </cell>
          <cell r="I17">
            <v>2.9</v>
          </cell>
          <cell r="J17">
            <v>50.75</v>
          </cell>
          <cell r="K17">
            <v>292.88</v>
          </cell>
          <cell r="L17">
            <v>293</v>
          </cell>
          <cell r="M17">
            <v>0.48</v>
          </cell>
          <cell r="N17">
            <v>0.48499999999999999</v>
          </cell>
          <cell r="O17">
            <v>0.52</v>
          </cell>
          <cell r="P17">
            <v>0.51500000000000001</v>
          </cell>
          <cell r="Q17">
            <v>24207</v>
          </cell>
          <cell r="R17">
            <v>28700</v>
          </cell>
          <cell r="S17">
            <v>0.09</v>
          </cell>
          <cell r="T17">
            <v>0.03</v>
          </cell>
          <cell r="U17">
            <v>2.5000000000000001E-2</v>
          </cell>
          <cell r="V17">
            <v>3.5000000000000003E-2</v>
          </cell>
          <cell r="W17">
            <v>1</v>
          </cell>
          <cell r="X17">
            <v>0.6</v>
          </cell>
          <cell r="Y17" t="str">
            <v>A+</v>
          </cell>
          <cell r="Z17" t="str">
            <v>A-</v>
          </cell>
          <cell r="AA17" t="str">
            <v>A3</v>
          </cell>
          <cell r="AB17">
            <v>19314.91</v>
          </cell>
          <cell r="AC17">
            <v>2.7199999999999998E-2</v>
          </cell>
          <cell r="AD17"/>
          <cell r="AE17">
            <v>9.5500000000000002E-2</v>
          </cell>
          <cell r="AF17"/>
        </row>
        <row r="18">
          <cell r="B18" t="str">
            <v>D</v>
          </cell>
          <cell r="C18" t="str">
            <v>Dominion Resources</v>
          </cell>
          <cell r="D18"/>
          <cell r="E18">
            <v>2.75</v>
          </cell>
          <cell r="F18">
            <v>95</v>
          </cell>
          <cell r="G18">
            <v>70</v>
          </cell>
          <cell r="H18">
            <v>4.75</v>
          </cell>
          <cell r="I18">
            <v>3.5</v>
          </cell>
          <cell r="J18">
            <v>28</v>
          </cell>
          <cell r="K18">
            <v>585.29999999999995</v>
          </cell>
          <cell r="L18">
            <v>630</v>
          </cell>
          <cell r="M18">
            <v>0.65400000000000003</v>
          </cell>
          <cell r="N18">
            <v>0.58499999999999996</v>
          </cell>
          <cell r="O18">
            <v>0.34599999999999997</v>
          </cell>
          <cell r="P18">
            <v>0.41499999999999998</v>
          </cell>
          <cell r="Q18">
            <v>33360</v>
          </cell>
          <cell r="R18">
            <v>42400</v>
          </cell>
          <cell r="S18">
            <v>0.17499999999999999</v>
          </cell>
          <cell r="T18">
            <v>0.08</v>
          </cell>
          <cell r="U18">
            <v>7.4999999999999997E-2</v>
          </cell>
          <cell r="V18">
            <v>6.5000000000000002E-2</v>
          </cell>
          <cell r="W18">
            <v>2</v>
          </cell>
          <cell r="X18">
            <v>0.7</v>
          </cell>
          <cell r="Y18" t="str">
            <v>B++</v>
          </cell>
          <cell r="Z18" t="str">
            <v>A-</v>
          </cell>
          <cell r="AA18" t="str">
            <v>Baa2</v>
          </cell>
          <cell r="AB18">
            <v>41257.760000000002</v>
          </cell>
          <cell r="AC18">
            <v>5.3800000000000001E-2</v>
          </cell>
          <cell r="AD18"/>
          <cell r="AE18">
            <v>0.109</v>
          </cell>
          <cell r="AF18"/>
        </row>
        <row r="19">
          <cell r="B19" t="str">
            <v>DTE</v>
          </cell>
          <cell r="C19" t="str">
            <v>DTE Energy Co.</v>
          </cell>
          <cell r="D19"/>
          <cell r="E19">
            <v>2.92</v>
          </cell>
          <cell r="F19">
            <v>90</v>
          </cell>
          <cell r="G19">
            <v>65</v>
          </cell>
          <cell r="H19">
            <v>5.75</v>
          </cell>
          <cell r="I19">
            <v>3.5</v>
          </cell>
          <cell r="J19">
            <v>58.75</v>
          </cell>
          <cell r="K19">
            <v>176.99</v>
          </cell>
          <cell r="L19">
            <v>192</v>
          </cell>
          <cell r="M19">
            <v>0.5</v>
          </cell>
          <cell r="N19">
            <v>0.51</v>
          </cell>
          <cell r="O19">
            <v>0.5</v>
          </cell>
          <cell r="P19">
            <v>0.49</v>
          </cell>
          <cell r="Q19">
            <v>16670</v>
          </cell>
          <cell r="R19">
            <v>23100</v>
          </cell>
          <cell r="S19">
            <v>0.1</v>
          </cell>
          <cell r="T19">
            <v>0.05</v>
          </cell>
          <cell r="U19">
            <v>5.5E-2</v>
          </cell>
          <cell r="V19">
            <v>4.4999999999999998E-2</v>
          </cell>
          <cell r="W19">
            <v>2</v>
          </cell>
          <cell r="X19">
            <v>0.75</v>
          </cell>
          <cell r="Y19" t="str">
            <v>B++</v>
          </cell>
          <cell r="Z19" t="str">
            <v>BBB+</v>
          </cell>
          <cell r="AA19" t="str">
            <v>A3</v>
          </cell>
          <cell r="AB19">
            <v>14135.45</v>
          </cell>
          <cell r="AC19">
            <v>4.8899999999999999E-2</v>
          </cell>
          <cell r="AD19"/>
          <cell r="AE19">
            <v>0.105</v>
          </cell>
          <cell r="AF19"/>
        </row>
        <row r="20">
          <cell r="B20" t="str">
            <v>DUK</v>
          </cell>
          <cell r="C20" t="str">
            <v>Duke Energy Corp.</v>
          </cell>
          <cell r="D20"/>
          <cell r="E20">
            <v>3.33</v>
          </cell>
          <cell r="F20">
            <v>95</v>
          </cell>
          <cell r="G20">
            <v>70</v>
          </cell>
          <cell r="H20">
            <v>5.25</v>
          </cell>
          <cell r="I20">
            <v>3.8</v>
          </cell>
          <cell r="J20">
            <v>64.25</v>
          </cell>
          <cell r="K20">
            <v>707</v>
          </cell>
          <cell r="L20">
            <v>692</v>
          </cell>
          <cell r="M20">
            <v>0.47699999999999998</v>
          </cell>
          <cell r="N20">
            <v>0.52500000000000002</v>
          </cell>
          <cell r="O20">
            <v>0.52300000000000002</v>
          </cell>
          <cell r="P20">
            <v>0.47499999999999998</v>
          </cell>
          <cell r="Q20">
            <v>78088</v>
          </cell>
          <cell r="R20">
            <v>93700</v>
          </cell>
          <cell r="S20">
            <v>8.5000000000000006E-2</v>
          </cell>
          <cell r="T20">
            <v>0.05</v>
          </cell>
          <cell r="U20">
            <v>3.5000000000000003E-2</v>
          </cell>
          <cell r="V20">
            <v>1.4999999999999999E-2</v>
          </cell>
          <cell r="W20">
            <v>2</v>
          </cell>
          <cell r="X20">
            <v>0.6</v>
          </cell>
          <cell r="Y20" t="str">
            <v>A</v>
          </cell>
          <cell r="Z20" t="str">
            <v>A-</v>
          </cell>
          <cell r="AA20" t="str">
            <v>A3</v>
          </cell>
          <cell r="AB20">
            <v>48380.160000000003</v>
          </cell>
          <cell r="AC20">
            <v>4.3299999999999998E-2</v>
          </cell>
          <cell r="AD20"/>
          <cell r="AE20">
            <v>0.10376666666666667</v>
          </cell>
          <cell r="AF20"/>
        </row>
        <row r="21">
          <cell r="B21" t="str">
            <v>EIX</v>
          </cell>
          <cell r="C21" t="str">
            <v>Edison International</v>
          </cell>
          <cell r="D21"/>
          <cell r="E21">
            <v>1.8</v>
          </cell>
          <cell r="F21">
            <v>80</v>
          </cell>
          <cell r="G21">
            <v>60</v>
          </cell>
          <cell r="H21">
            <v>5</v>
          </cell>
          <cell r="I21">
            <v>2.4500000000000002</v>
          </cell>
          <cell r="J21">
            <v>44.75</v>
          </cell>
          <cell r="K21">
            <v>325.81</v>
          </cell>
          <cell r="L21">
            <v>325.81</v>
          </cell>
          <cell r="M21">
            <v>0.441</v>
          </cell>
          <cell r="N21">
            <v>0.435</v>
          </cell>
          <cell r="O21">
            <v>0.47199999999999998</v>
          </cell>
          <cell r="P21">
            <v>0.495</v>
          </cell>
          <cell r="Q21">
            <v>23216</v>
          </cell>
          <cell r="R21">
            <v>29600</v>
          </cell>
          <cell r="S21">
            <v>0.115</v>
          </cell>
          <cell r="T21">
            <v>0.03</v>
          </cell>
          <cell r="U21">
            <v>0.1</v>
          </cell>
          <cell r="V21">
            <v>6.5000000000000002E-2</v>
          </cell>
          <cell r="W21">
            <v>2</v>
          </cell>
          <cell r="X21">
            <v>0.75</v>
          </cell>
          <cell r="Y21" t="str">
            <v>A</v>
          </cell>
          <cell r="Z21" t="str">
            <v>BBB+</v>
          </cell>
          <cell r="AA21" t="str">
            <v>A3</v>
          </cell>
          <cell r="AB21">
            <v>20138.38</v>
          </cell>
          <cell r="AC21">
            <v>2.41E-2</v>
          </cell>
          <cell r="AD21"/>
          <cell r="AE21">
            <v>0.1045</v>
          </cell>
          <cell r="AF21"/>
        </row>
        <row r="22">
          <cell r="B22" t="str">
            <v>EE</v>
          </cell>
          <cell r="C22" t="str">
            <v>El Paso Electric</v>
          </cell>
          <cell r="D22"/>
          <cell r="E22">
            <v>1.2</v>
          </cell>
          <cell r="F22">
            <v>45</v>
          </cell>
          <cell r="G22">
            <v>35</v>
          </cell>
          <cell r="H22">
            <v>2.75</v>
          </cell>
          <cell r="I22">
            <v>1.4</v>
          </cell>
          <cell r="J22">
            <v>29.5</v>
          </cell>
          <cell r="K22">
            <v>40.36</v>
          </cell>
          <cell r="L22">
            <v>41.1</v>
          </cell>
          <cell r="M22">
            <v>0.53500000000000003</v>
          </cell>
          <cell r="N22">
            <v>0.56499999999999995</v>
          </cell>
          <cell r="O22">
            <v>0.46500000000000002</v>
          </cell>
          <cell r="P22">
            <v>0.435</v>
          </cell>
          <cell r="Q22">
            <v>2118.4</v>
          </cell>
          <cell r="R22">
            <v>2800</v>
          </cell>
          <cell r="S22">
            <v>9.5000000000000001E-2</v>
          </cell>
          <cell r="T22">
            <v>3.5000000000000003E-2</v>
          </cell>
          <cell r="U22">
            <v>0.05</v>
          </cell>
          <cell r="V22">
            <v>4.4999999999999998E-2</v>
          </cell>
          <cell r="W22">
            <v>2</v>
          </cell>
          <cell r="X22">
            <v>0.75</v>
          </cell>
          <cell r="Y22" t="str">
            <v>B++</v>
          </cell>
          <cell r="Z22" t="str">
            <v>BBB</v>
          </cell>
          <cell r="AA22" t="str">
            <v>Baa1</v>
          </cell>
          <cell r="AB22">
            <v>1459.75</v>
          </cell>
          <cell r="AC22">
            <v>7.0000000000000007E-2</v>
          </cell>
          <cell r="AD22"/>
          <cell r="AE22" t="str">
            <v>NA</v>
          </cell>
          <cell r="AF22"/>
        </row>
        <row r="23">
          <cell r="B23" t="str">
            <v>EDE</v>
          </cell>
          <cell r="C23" t="str">
            <v>Empire District Elec</v>
          </cell>
          <cell r="D23"/>
          <cell r="E23">
            <v>1.06</v>
          </cell>
          <cell r="F23">
            <v>30</v>
          </cell>
          <cell r="G23">
            <v>20</v>
          </cell>
          <cell r="H23">
            <v>1.75</v>
          </cell>
          <cell r="I23">
            <v>1.2</v>
          </cell>
          <cell r="J23">
            <v>20.25</v>
          </cell>
          <cell r="K23">
            <v>43.48</v>
          </cell>
          <cell r="L23">
            <v>47.5</v>
          </cell>
          <cell r="M23">
            <v>0.50600000000000001</v>
          </cell>
          <cell r="N23">
            <v>0.5</v>
          </cell>
          <cell r="O23">
            <v>0.49399999999999999</v>
          </cell>
          <cell r="P23">
            <v>0.5</v>
          </cell>
          <cell r="Q23">
            <v>1586.5</v>
          </cell>
          <cell r="R23">
            <v>1925</v>
          </cell>
          <cell r="S23">
            <v>0.09</v>
          </cell>
          <cell r="T23">
            <v>0.03</v>
          </cell>
          <cell r="U23">
            <v>0.03</v>
          </cell>
          <cell r="V23">
            <v>2.5000000000000001E-2</v>
          </cell>
          <cell r="W23">
            <v>2</v>
          </cell>
          <cell r="X23">
            <v>0.7</v>
          </cell>
          <cell r="Y23" t="str">
            <v>B++</v>
          </cell>
          <cell r="Z23" t="str">
            <v>BBB</v>
          </cell>
          <cell r="AA23" t="str">
            <v>Baa1</v>
          </cell>
          <cell r="AB23">
            <v>962.47</v>
          </cell>
          <cell r="AC23">
            <v>0.03</v>
          </cell>
          <cell r="AD23"/>
          <cell r="AE23" t="str">
            <v>NA</v>
          </cell>
          <cell r="AF23"/>
        </row>
        <row r="24">
          <cell r="B24" t="str">
            <v>ETR</v>
          </cell>
          <cell r="C24" t="str">
            <v>Entergy Corp.</v>
          </cell>
          <cell r="D24"/>
          <cell r="E24">
            <v>3.32</v>
          </cell>
          <cell r="F24">
            <v>100</v>
          </cell>
          <cell r="G24">
            <v>70</v>
          </cell>
          <cell r="H24">
            <v>5.5</v>
          </cell>
          <cell r="I24">
            <v>3.8</v>
          </cell>
          <cell r="J24">
            <v>63.75</v>
          </cell>
          <cell r="K24">
            <v>179.24</v>
          </cell>
          <cell r="L24">
            <v>179.5</v>
          </cell>
          <cell r="M24">
            <v>0.54900000000000004</v>
          </cell>
          <cell r="N24">
            <v>0.53500000000000003</v>
          </cell>
          <cell r="O24">
            <v>0.438</v>
          </cell>
          <cell r="P24">
            <v>0.45500000000000002</v>
          </cell>
          <cell r="Q24">
            <v>22842</v>
          </cell>
          <cell r="R24">
            <v>25200</v>
          </cell>
          <cell r="S24">
            <v>8.5000000000000006E-2</v>
          </cell>
          <cell r="T24">
            <v>0</v>
          </cell>
          <cell r="U24">
            <v>2.5000000000000001E-2</v>
          </cell>
          <cell r="V24">
            <v>0.03</v>
          </cell>
          <cell r="W24">
            <v>3</v>
          </cell>
          <cell r="X24">
            <v>0.65</v>
          </cell>
          <cell r="Y24" t="str">
            <v>B++</v>
          </cell>
          <cell r="Z24" t="str">
            <v>BBB</v>
          </cell>
          <cell r="AA24" t="str">
            <v>Baa3</v>
          </cell>
          <cell r="AB24">
            <v>11415.99</v>
          </cell>
          <cell r="AC24">
            <v>-2.1299999999999999E-2</v>
          </cell>
          <cell r="AD24"/>
          <cell r="AE24">
            <v>0.1</v>
          </cell>
          <cell r="AF24"/>
        </row>
        <row r="25">
          <cell r="B25" t="str">
            <v>ES</v>
          </cell>
          <cell r="C25" t="str">
            <v>Eversource Energy</v>
          </cell>
          <cell r="D25"/>
          <cell r="E25">
            <v>1.75</v>
          </cell>
          <cell r="F25">
            <v>60</v>
          </cell>
          <cell r="G25">
            <v>45</v>
          </cell>
          <cell r="H25">
            <v>3.75</v>
          </cell>
          <cell r="I25">
            <v>2.1</v>
          </cell>
          <cell r="J25">
            <v>38.25</v>
          </cell>
          <cell r="K25">
            <v>316.98</v>
          </cell>
          <cell r="L25">
            <v>322</v>
          </cell>
          <cell r="M25">
            <v>0.45900000000000002</v>
          </cell>
          <cell r="N25">
            <v>0.46500000000000002</v>
          </cell>
          <cell r="O25">
            <v>0.53200000000000003</v>
          </cell>
          <cell r="P25">
            <v>0.53</v>
          </cell>
          <cell r="Q25">
            <v>18738</v>
          </cell>
          <cell r="R25">
            <v>23200</v>
          </cell>
          <cell r="S25">
            <v>0.1</v>
          </cell>
          <cell r="T25">
            <v>8.5000000000000006E-2</v>
          </cell>
          <cell r="U25">
            <v>6.5000000000000002E-2</v>
          </cell>
          <cell r="V25">
            <v>0.04</v>
          </cell>
          <cell r="W25">
            <v>1</v>
          </cell>
          <cell r="X25">
            <v>0.75</v>
          </cell>
          <cell r="Y25" t="str">
            <v>A</v>
          </cell>
          <cell r="Z25" t="str">
            <v>A</v>
          </cell>
          <cell r="AA25" t="str">
            <v>Baa1</v>
          </cell>
          <cell r="AB25">
            <v>15277.64</v>
          </cell>
          <cell r="AC25">
            <v>6.2100000000000002E-2</v>
          </cell>
          <cell r="AD25"/>
          <cell r="AE25">
            <v>9.4475000000000003E-2</v>
          </cell>
          <cell r="AF25"/>
        </row>
        <row r="26">
          <cell r="B26" t="str">
            <v>EXC</v>
          </cell>
          <cell r="C26" t="str">
            <v>Exelon Corp.</v>
          </cell>
          <cell r="D26"/>
          <cell r="E26">
            <v>1.24</v>
          </cell>
          <cell r="F26">
            <v>40</v>
          </cell>
          <cell r="G26">
            <v>25</v>
          </cell>
          <cell r="H26">
            <v>2.75</v>
          </cell>
          <cell r="I26">
            <v>1.4</v>
          </cell>
          <cell r="J26">
            <v>33.5</v>
          </cell>
          <cell r="K26">
            <v>859.83</v>
          </cell>
          <cell r="L26">
            <v>961</v>
          </cell>
          <cell r="M26">
            <v>0.46700000000000003</v>
          </cell>
          <cell r="N26">
            <v>0.47</v>
          </cell>
          <cell r="O26">
            <v>0.52800000000000002</v>
          </cell>
          <cell r="P26">
            <v>0.53</v>
          </cell>
          <cell r="Q26">
            <v>42811</v>
          </cell>
          <cell r="R26">
            <v>60800</v>
          </cell>
          <cell r="S26">
            <v>8.5000000000000006E-2</v>
          </cell>
          <cell r="T26">
            <v>4.4999999999999998E-2</v>
          </cell>
          <cell r="U26">
            <v>-0.02</v>
          </cell>
          <cell r="V26">
            <v>4.4999999999999998E-2</v>
          </cell>
          <cell r="W26">
            <v>3</v>
          </cell>
          <cell r="X26">
            <v>0.65</v>
          </cell>
          <cell r="Y26" t="str">
            <v>B++</v>
          </cell>
          <cell r="Z26" t="str">
            <v>BBB</v>
          </cell>
          <cell r="AA26" t="str">
            <v>Baa2</v>
          </cell>
          <cell r="AB26">
            <v>25047.21</v>
          </cell>
          <cell r="AC26">
            <v>6.3200000000000006E-2</v>
          </cell>
          <cell r="AD26"/>
          <cell r="AE26">
            <v>9.5333333333333339E-2</v>
          </cell>
          <cell r="AF26"/>
        </row>
        <row r="27">
          <cell r="B27" t="str">
            <v>FE</v>
          </cell>
          <cell r="C27" t="str">
            <v>FirstEnergy Corp.</v>
          </cell>
          <cell r="D27"/>
          <cell r="E27">
            <v>1.46</v>
          </cell>
          <cell r="F27">
            <v>45</v>
          </cell>
          <cell r="G27">
            <v>30</v>
          </cell>
          <cell r="H27">
            <v>3</v>
          </cell>
          <cell r="I27">
            <v>1.6</v>
          </cell>
          <cell r="J27">
            <v>35.75</v>
          </cell>
          <cell r="K27">
            <v>421.1</v>
          </cell>
          <cell r="L27">
            <v>435</v>
          </cell>
          <cell r="M27">
            <v>0.60699999999999998</v>
          </cell>
          <cell r="N27">
            <v>0.59</v>
          </cell>
          <cell r="O27">
            <v>0.39300000000000002</v>
          </cell>
          <cell r="P27">
            <v>0.41</v>
          </cell>
          <cell r="Q27">
            <v>31596</v>
          </cell>
          <cell r="R27">
            <v>38300</v>
          </cell>
          <cell r="S27">
            <v>8.5000000000000006E-2</v>
          </cell>
          <cell r="T27">
            <v>7.0000000000000007E-2</v>
          </cell>
          <cell r="U27">
            <v>-1.4999999999999999E-2</v>
          </cell>
          <cell r="V27">
            <v>0.03</v>
          </cell>
          <cell r="W27">
            <v>3</v>
          </cell>
          <cell r="X27">
            <v>0.65</v>
          </cell>
          <cell r="Y27" t="str">
            <v>B+</v>
          </cell>
          <cell r="Z27" t="str">
            <v>BBB-</v>
          </cell>
          <cell r="AA27" t="str">
            <v>Baa3</v>
          </cell>
          <cell r="AB27">
            <v>12977.76</v>
          </cell>
          <cell r="AC27">
            <v>9.1000000000000004E-3</v>
          </cell>
          <cell r="AD27"/>
          <cell r="AE27">
            <v>0.10825000000000001</v>
          </cell>
          <cell r="AF27"/>
        </row>
        <row r="28">
          <cell r="B28" t="str">
            <v>GXP</v>
          </cell>
          <cell r="C28" t="str">
            <v>Great Plains Energy</v>
          </cell>
          <cell r="D28"/>
          <cell r="E28">
            <v>1.04</v>
          </cell>
          <cell r="F28">
            <v>35</v>
          </cell>
          <cell r="G28">
            <v>20</v>
          </cell>
          <cell r="H28">
            <v>2</v>
          </cell>
          <cell r="I28">
            <v>1.2</v>
          </cell>
          <cell r="J28">
            <v>26.75</v>
          </cell>
          <cell r="K28">
            <v>154.16</v>
          </cell>
          <cell r="L28">
            <v>155.5</v>
          </cell>
          <cell r="M28">
            <v>0.49</v>
          </cell>
          <cell r="N28">
            <v>0.48</v>
          </cell>
          <cell r="O28">
            <v>0.504</v>
          </cell>
          <cell r="P28">
            <v>0.51500000000000001</v>
          </cell>
          <cell r="Q28">
            <v>7113.1</v>
          </cell>
          <cell r="R28">
            <v>8075</v>
          </cell>
          <cell r="S28">
            <v>7.4999999999999997E-2</v>
          </cell>
          <cell r="T28">
            <v>0.05</v>
          </cell>
          <cell r="U28">
            <v>0.06</v>
          </cell>
          <cell r="V28">
            <v>0.03</v>
          </cell>
          <cell r="W28">
            <v>3</v>
          </cell>
          <cell r="X28">
            <v>0.85</v>
          </cell>
          <cell r="Y28" t="str">
            <v>B+</v>
          </cell>
          <cell r="Z28" t="str">
            <v>BBB+</v>
          </cell>
          <cell r="AA28" t="str">
            <v>Baa2</v>
          </cell>
          <cell r="AB28">
            <v>4004.64</v>
          </cell>
          <cell r="AC28">
            <v>6.3700000000000007E-2</v>
          </cell>
          <cell r="AD28"/>
          <cell r="AE28">
            <v>9.5000000000000001E-2</v>
          </cell>
          <cell r="AF28"/>
        </row>
        <row r="29">
          <cell r="B29" t="str">
            <v>HE</v>
          </cell>
          <cell r="C29" t="str">
            <v>Hawaiian Elec.</v>
          </cell>
          <cell r="D29"/>
          <cell r="E29">
            <v>1.24</v>
          </cell>
          <cell r="F29">
            <v>30</v>
          </cell>
          <cell r="G29">
            <v>20</v>
          </cell>
          <cell r="H29">
            <v>2</v>
          </cell>
          <cell r="I29">
            <v>1.3</v>
          </cell>
          <cell r="J29">
            <v>20.5</v>
          </cell>
          <cell r="K29">
            <v>102.57</v>
          </cell>
          <cell r="L29">
            <v>115</v>
          </cell>
          <cell r="M29">
            <v>0.45200000000000001</v>
          </cell>
          <cell r="N29">
            <v>0.51</v>
          </cell>
          <cell r="O29">
            <v>0.53800000000000003</v>
          </cell>
          <cell r="P29">
            <v>0.48499999999999999</v>
          </cell>
          <cell r="Q29">
            <v>3332.3</v>
          </cell>
          <cell r="R29">
            <v>4875</v>
          </cell>
          <cell r="S29">
            <v>0.1</v>
          </cell>
          <cell r="T29">
            <v>3.5000000000000003E-2</v>
          </cell>
          <cell r="U29">
            <v>0.01</v>
          </cell>
          <cell r="V29">
            <v>0.03</v>
          </cell>
          <cell r="W29">
            <v>2</v>
          </cell>
          <cell r="X29">
            <v>0.8</v>
          </cell>
          <cell r="Y29" t="str">
            <v>A</v>
          </cell>
          <cell r="Z29" t="str">
            <v>BBB-</v>
          </cell>
          <cell r="AA29" t="str">
            <v>NR</v>
          </cell>
          <cell r="AB29">
            <v>2971.96</v>
          </cell>
          <cell r="AC29">
            <v>3.7999999999999999E-2</v>
          </cell>
          <cell r="AD29"/>
          <cell r="AE29">
            <v>9.6666666666666679E-2</v>
          </cell>
          <cell r="AF29"/>
        </row>
        <row r="30">
          <cell r="B30" t="str">
            <v>IDA</v>
          </cell>
          <cell r="C30" t="str">
            <v>IDACORP, Inc.</v>
          </cell>
          <cell r="D30"/>
          <cell r="E30">
            <v>1.97</v>
          </cell>
          <cell r="F30">
            <v>70</v>
          </cell>
          <cell r="G30">
            <v>55</v>
          </cell>
          <cell r="H30">
            <v>3.9</v>
          </cell>
          <cell r="I30">
            <v>2.25</v>
          </cell>
          <cell r="J30">
            <v>47.05</v>
          </cell>
          <cell r="K30">
            <v>50.27</v>
          </cell>
          <cell r="L30">
            <v>50.3</v>
          </cell>
          <cell r="M30">
            <v>0.45300000000000001</v>
          </cell>
          <cell r="N30">
            <v>0.45</v>
          </cell>
          <cell r="O30">
            <v>0.54700000000000004</v>
          </cell>
          <cell r="P30">
            <v>0.55000000000000004</v>
          </cell>
          <cell r="Q30">
            <v>3567.6</v>
          </cell>
          <cell r="R30">
            <v>4330</v>
          </cell>
          <cell r="S30">
            <v>8.5000000000000006E-2</v>
          </cell>
          <cell r="T30">
            <v>0.01</v>
          </cell>
          <cell r="U30">
            <v>0.06</v>
          </cell>
          <cell r="V30">
            <v>0.04</v>
          </cell>
          <cell r="W30">
            <v>2</v>
          </cell>
          <cell r="X30">
            <v>0.8</v>
          </cell>
          <cell r="Y30" t="str">
            <v>B++</v>
          </cell>
          <cell r="Z30" t="str">
            <v>BBB</v>
          </cell>
          <cell r="AA30" t="str">
            <v>Baa1</v>
          </cell>
          <cell r="AB30">
            <v>3184.07</v>
          </cell>
          <cell r="AC30">
            <v>0.04</v>
          </cell>
          <cell r="AD30"/>
          <cell r="AE30">
            <v>0.1</v>
          </cell>
          <cell r="AF30"/>
        </row>
        <row r="31">
          <cell r="B31" t="str">
            <v>ITC</v>
          </cell>
          <cell r="C31" t="str">
            <v>ITC Holdings Corp.</v>
          </cell>
          <cell r="D31"/>
          <cell r="E31">
            <v>0.78</v>
          </cell>
          <cell r="F31">
            <v>55</v>
          </cell>
          <cell r="G31">
            <v>45</v>
          </cell>
          <cell r="H31">
            <v>2.75</v>
          </cell>
          <cell r="I31">
            <v>1.1000000000000001</v>
          </cell>
          <cell r="J31">
            <v>17.75</v>
          </cell>
          <cell r="K31">
            <v>155.13999999999999</v>
          </cell>
          <cell r="L31">
            <v>160</v>
          </cell>
          <cell r="M31">
            <v>0.70199999999999996</v>
          </cell>
          <cell r="N31">
            <v>0.62</v>
          </cell>
          <cell r="O31">
            <v>0.29799999999999999</v>
          </cell>
          <cell r="P31">
            <v>0.38</v>
          </cell>
          <cell r="Q31">
            <v>5598.1</v>
          </cell>
          <cell r="R31">
            <v>7575</v>
          </cell>
          <cell r="S31">
            <v>0.155</v>
          </cell>
          <cell r="T31">
            <v>0.12</v>
          </cell>
          <cell r="U31">
            <v>0.125</v>
          </cell>
          <cell r="V31">
            <v>0.1</v>
          </cell>
          <cell r="W31">
            <v>2</v>
          </cell>
          <cell r="X31">
            <v>0.65</v>
          </cell>
          <cell r="Y31" t="str">
            <v>B++</v>
          </cell>
          <cell r="Z31" t="str">
            <v>A-</v>
          </cell>
          <cell r="AA31" t="str">
            <v>Baa2</v>
          </cell>
          <cell r="AB31">
            <v>5057.1400000000003</v>
          </cell>
          <cell r="AC31">
            <v>8.2500000000000004E-2</v>
          </cell>
          <cell r="AD31"/>
          <cell r="AE31">
            <v>0.13020000000000001</v>
          </cell>
          <cell r="AF31"/>
        </row>
        <row r="32">
          <cell r="B32" t="str">
            <v>MGEE</v>
          </cell>
          <cell r="C32" t="str">
            <v>MGE Energy</v>
          </cell>
          <cell r="D32"/>
          <cell r="E32">
            <v>1.18</v>
          </cell>
          <cell r="F32">
            <v>50</v>
          </cell>
          <cell r="G32">
            <v>45</v>
          </cell>
          <cell r="H32">
            <v>3.15</v>
          </cell>
          <cell r="I32">
            <v>1.35</v>
          </cell>
          <cell r="J32">
            <v>25</v>
          </cell>
          <cell r="K32">
            <v>34.67</v>
          </cell>
          <cell r="L32">
            <v>36</v>
          </cell>
          <cell r="M32">
            <v>0.375</v>
          </cell>
          <cell r="N32">
            <v>0.35</v>
          </cell>
          <cell r="O32">
            <v>0.625</v>
          </cell>
          <cell r="P32">
            <v>0.65</v>
          </cell>
          <cell r="Q32">
            <v>1054.7</v>
          </cell>
          <cell r="R32">
            <v>1385</v>
          </cell>
          <cell r="S32">
            <v>0.13</v>
          </cell>
          <cell r="T32">
            <v>7.0000000000000007E-2</v>
          </cell>
          <cell r="U32">
            <v>0.04</v>
          </cell>
          <cell r="V32">
            <v>0.06</v>
          </cell>
          <cell r="W32">
            <v>1</v>
          </cell>
          <cell r="X32">
            <v>0.75</v>
          </cell>
          <cell r="Y32" t="str">
            <v>A</v>
          </cell>
          <cell r="Z32" t="str">
            <v>NR</v>
          </cell>
          <cell r="AA32" t="str">
            <v>NR</v>
          </cell>
          <cell r="AB32">
            <v>1426.94</v>
          </cell>
          <cell r="AC32">
            <v>0.04</v>
          </cell>
          <cell r="AD32"/>
          <cell r="AE32">
            <v>0.10199999999999999</v>
          </cell>
          <cell r="AF32"/>
        </row>
        <row r="33">
          <cell r="B33" t="str">
            <v>NEE</v>
          </cell>
          <cell r="C33" t="str">
            <v>NextEra Energy, Inc.</v>
          </cell>
          <cell r="D33"/>
          <cell r="E33">
            <v>3.4</v>
          </cell>
          <cell r="F33">
            <v>145</v>
          </cell>
          <cell r="G33">
            <v>105</v>
          </cell>
          <cell r="H33">
            <v>7.5</v>
          </cell>
          <cell r="I33">
            <v>5</v>
          </cell>
          <cell r="J33">
            <v>59.75</v>
          </cell>
          <cell r="K33">
            <v>443</v>
          </cell>
          <cell r="L33">
            <v>470</v>
          </cell>
          <cell r="M33">
            <v>0.55000000000000004</v>
          </cell>
          <cell r="N33">
            <v>0.47499999999999998</v>
          </cell>
          <cell r="O33">
            <v>0.45</v>
          </cell>
          <cell r="P33">
            <v>0.52500000000000002</v>
          </cell>
          <cell r="Q33">
            <v>44283</v>
          </cell>
          <cell r="R33">
            <v>53500</v>
          </cell>
          <cell r="S33">
            <v>0.125</v>
          </cell>
          <cell r="T33">
            <v>7.0000000000000007E-2</v>
          </cell>
          <cell r="U33">
            <v>0.11</v>
          </cell>
          <cell r="V33">
            <v>6.5000000000000002E-2</v>
          </cell>
          <cell r="W33">
            <v>2</v>
          </cell>
          <cell r="X33">
            <v>0.7</v>
          </cell>
          <cell r="Y33" t="str">
            <v>A</v>
          </cell>
          <cell r="Z33" t="str">
            <v>A-</v>
          </cell>
          <cell r="AA33" t="str">
            <v>Baa1</v>
          </cell>
          <cell r="AB33">
            <v>44088.99</v>
          </cell>
          <cell r="AC33">
            <v>6.7299999999999999E-2</v>
          </cell>
          <cell r="AD33"/>
          <cell r="AE33">
            <v>0.10500000000000001</v>
          </cell>
          <cell r="AF33"/>
        </row>
        <row r="34">
          <cell r="B34" t="str">
            <v>NWE</v>
          </cell>
          <cell r="C34" t="str">
            <v>NorthWestern Corp.</v>
          </cell>
          <cell r="D34"/>
          <cell r="E34">
            <v>1.96</v>
          </cell>
          <cell r="F34">
            <v>65</v>
          </cell>
          <cell r="G34">
            <v>40</v>
          </cell>
          <cell r="H34">
            <v>3.75</v>
          </cell>
          <cell r="I34">
            <v>2.25</v>
          </cell>
          <cell r="J34">
            <v>38</v>
          </cell>
          <cell r="K34">
            <v>46.91</v>
          </cell>
          <cell r="L34">
            <v>48</v>
          </cell>
          <cell r="M34">
            <v>0.53400000000000003</v>
          </cell>
          <cell r="N34">
            <v>0.51</v>
          </cell>
          <cell r="O34">
            <v>0.46600000000000003</v>
          </cell>
          <cell r="P34">
            <v>0.49</v>
          </cell>
          <cell r="Q34">
            <v>3168</v>
          </cell>
          <cell r="R34">
            <v>3725</v>
          </cell>
          <cell r="S34">
            <v>0.1</v>
          </cell>
          <cell r="T34">
            <v>6.5000000000000002E-2</v>
          </cell>
          <cell r="U34">
            <v>6.5000000000000002E-2</v>
          </cell>
          <cell r="V34">
            <v>5.5E-2</v>
          </cell>
          <cell r="W34">
            <v>3</v>
          </cell>
          <cell r="X34">
            <v>0.75</v>
          </cell>
          <cell r="Y34" t="str">
            <v>B+</v>
          </cell>
          <cell r="Z34" t="str">
            <v>BBB</v>
          </cell>
          <cell r="AA34" t="str">
            <v>A3</v>
          </cell>
          <cell r="AB34">
            <v>2459.46</v>
          </cell>
          <cell r="AC34">
            <v>5.28E-2</v>
          </cell>
          <cell r="AD34"/>
          <cell r="AE34">
            <v>0.10000000000000002</v>
          </cell>
          <cell r="AF34"/>
        </row>
        <row r="35">
          <cell r="B35" t="str">
            <v>OGE</v>
          </cell>
          <cell r="C35" t="str">
            <v>OGE Energy Corp.</v>
          </cell>
          <cell r="D35"/>
          <cell r="E35">
            <v>1.1000000000000001</v>
          </cell>
          <cell r="F35">
            <v>40</v>
          </cell>
          <cell r="G35">
            <v>30</v>
          </cell>
          <cell r="H35">
            <v>2.25</v>
          </cell>
          <cell r="I35">
            <v>1.55</v>
          </cell>
          <cell r="J35">
            <v>20.25</v>
          </cell>
          <cell r="K35">
            <v>199.4</v>
          </cell>
          <cell r="L35">
            <v>202</v>
          </cell>
          <cell r="M35">
            <v>0.45900000000000002</v>
          </cell>
          <cell r="N35">
            <v>0.48499999999999999</v>
          </cell>
          <cell r="O35">
            <v>0.54100000000000004</v>
          </cell>
          <cell r="P35">
            <v>0.51500000000000001</v>
          </cell>
          <cell r="Q35">
            <v>5999.7</v>
          </cell>
          <cell r="R35">
            <v>7925</v>
          </cell>
          <cell r="S35">
            <v>0.115</v>
          </cell>
          <cell r="T35">
            <v>0.03</v>
          </cell>
          <cell r="U35">
            <v>0.1</v>
          </cell>
          <cell r="V35">
            <v>0.05</v>
          </cell>
          <cell r="W35">
            <v>1</v>
          </cell>
          <cell r="X35">
            <v>0.9</v>
          </cell>
          <cell r="Y35" t="str">
            <v>A+</v>
          </cell>
          <cell r="Z35" t="str">
            <v>A-</v>
          </cell>
          <cell r="AA35" t="str">
            <v>A3</v>
          </cell>
          <cell r="AB35">
            <v>5397.49</v>
          </cell>
          <cell r="AC35">
            <v>3.3399999999999999E-2</v>
          </cell>
          <cell r="AD35"/>
          <cell r="AE35">
            <v>0.10074999999999999</v>
          </cell>
          <cell r="AF35"/>
        </row>
        <row r="36">
          <cell r="B36" t="str">
            <v>OTTR</v>
          </cell>
          <cell r="C36" t="str">
            <v>Otter Tail Corp.</v>
          </cell>
          <cell r="D36"/>
          <cell r="E36">
            <v>1.24</v>
          </cell>
          <cell r="F36">
            <v>50</v>
          </cell>
          <cell r="G36">
            <v>30</v>
          </cell>
          <cell r="H36">
            <v>2.25</v>
          </cell>
          <cell r="I36">
            <v>1.32</v>
          </cell>
          <cell r="J36">
            <v>18.100000000000001</v>
          </cell>
          <cell r="K36">
            <v>37.22</v>
          </cell>
          <cell r="L36">
            <v>42</v>
          </cell>
          <cell r="M36">
            <v>0.46500000000000002</v>
          </cell>
          <cell r="N36">
            <v>0.48</v>
          </cell>
          <cell r="O36">
            <v>0.53500000000000003</v>
          </cell>
          <cell r="P36">
            <v>0.52</v>
          </cell>
          <cell r="Q36">
            <v>1071.3</v>
          </cell>
          <cell r="R36">
            <v>1460</v>
          </cell>
          <cell r="S36">
            <v>0.125</v>
          </cell>
          <cell r="T36">
            <v>0.09</v>
          </cell>
          <cell r="U36">
            <v>1.4999999999999999E-2</v>
          </cell>
          <cell r="V36">
            <v>3.5000000000000003E-2</v>
          </cell>
          <cell r="W36">
            <v>3</v>
          </cell>
          <cell r="X36">
            <v>0.85</v>
          </cell>
          <cell r="Y36" t="str">
            <v>B+</v>
          </cell>
          <cell r="Z36" t="str">
            <v>BBB</v>
          </cell>
          <cell r="AA36" t="str">
            <v>Baa2</v>
          </cell>
          <cell r="AB36">
            <v>977.44</v>
          </cell>
          <cell r="AC36">
            <v>0.06</v>
          </cell>
          <cell r="AD36"/>
          <cell r="AE36" t="str">
            <v>NA</v>
          </cell>
          <cell r="AF36"/>
        </row>
        <row r="37">
          <cell r="B37" t="str">
            <v>POM</v>
          </cell>
          <cell r="C37" t="str">
            <v>Pepco Holdings</v>
          </cell>
          <cell r="D37"/>
          <cell r="E37">
            <v>1.08</v>
          </cell>
          <cell r="F37">
            <v>35</v>
          </cell>
          <cell r="G37">
            <v>20</v>
          </cell>
          <cell r="H37">
            <v>2</v>
          </cell>
          <cell r="I37">
            <v>1.08</v>
          </cell>
          <cell r="J37">
            <v>20.3</v>
          </cell>
          <cell r="K37">
            <v>250.32</v>
          </cell>
          <cell r="L37">
            <v>260</v>
          </cell>
          <cell r="M37">
            <v>0.50700000000000001</v>
          </cell>
          <cell r="N37">
            <v>0.53</v>
          </cell>
          <cell r="O37">
            <v>0.49299999999999999</v>
          </cell>
          <cell r="P37">
            <v>0.47</v>
          </cell>
          <cell r="Q37">
            <v>8763</v>
          </cell>
          <cell r="R37">
            <v>11215</v>
          </cell>
          <cell r="S37">
            <v>0.1</v>
          </cell>
          <cell r="T37">
            <v>0.08</v>
          </cell>
          <cell r="U37">
            <v>0</v>
          </cell>
          <cell r="V37" t="str">
            <v>NA</v>
          </cell>
          <cell r="W37">
            <v>3</v>
          </cell>
          <cell r="X37">
            <v>0.65</v>
          </cell>
          <cell r="Y37" t="str">
            <v>B+</v>
          </cell>
          <cell r="Z37" t="str">
            <v>BBB+</v>
          </cell>
          <cell r="AA37" t="str">
            <v>Baa3</v>
          </cell>
          <cell r="AB37">
            <v>5945.61</v>
          </cell>
          <cell r="AC37">
            <v>6.4999999999999997E-3</v>
          </cell>
          <cell r="AD37"/>
          <cell r="AE37">
            <v>9.7939999999999999E-2</v>
          </cell>
          <cell r="AF37"/>
        </row>
        <row r="38">
          <cell r="B38" t="str">
            <v>PCG</v>
          </cell>
          <cell r="C38" t="str">
            <v>PG&amp;E Corp.</v>
          </cell>
          <cell r="D38"/>
          <cell r="E38">
            <v>1.82</v>
          </cell>
          <cell r="F38">
            <v>60</v>
          </cell>
          <cell r="G38">
            <v>40</v>
          </cell>
          <cell r="H38">
            <v>4.25</v>
          </cell>
          <cell r="I38">
            <v>2.2000000000000002</v>
          </cell>
          <cell r="J38">
            <v>42.5</v>
          </cell>
          <cell r="K38">
            <v>475.91</v>
          </cell>
          <cell r="L38">
            <v>520</v>
          </cell>
          <cell r="M38">
            <v>0.48499999999999999</v>
          </cell>
          <cell r="N38">
            <v>0.47499999999999998</v>
          </cell>
          <cell r="O38">
            <v>0.50700000000000001</v>
          </cell>
          <cell r="P38">
            <v>0.52</v>
          </cell>
          <cell r="Q38">
            <v>31050</v>
          </cell>
          <cell r="R38">
            <v>42600</v>
          </cell>
          <cell r="S38">
            <v>0.1</v>
          </cell>
          <cell r="T38">
            <v>0.105</v>
          </cell>
          <cell r="U38">
            <v>0.03</v>
          </cell>
          <cell r="V38">
            <v>0.05</v>
          </cell>
          <cell r="W38">
            <v>3</v>
          </cell>
          <cell r="X38">
            <v>0.65</v>
          </cell>
          <cell r="Y38" t="str">
            <v>B+</v>
          </cell>
          <cell r="Z38" t="str">
            <v>BBB</v>
          </cell>
          <cell r="AA38" t="str">
            <v>Baa1</v>
          </cell>
          <cell r="AB38">
            <v>25253.79</v>
          </cell>
          <cell r="AC38">
            <v>5.8599999999999999E-2</v>
          </cell>
          <cell r="AD38"/>
          <cell r="AE38">
            <v>0.104</v>
          </cell>
          <cell r="AF38"/>
        </row>
        <row r="39">
          <cell r="B39" t="str">
            <v>PNW</v>
          </cell>
          <cell r="C39" t="str">
            <v>Pinnacle West Capital</v>
          </cell>
          <cell r="D39"/>
          <cell r="E39">
            <v>2.4700000000000002</v>
          </cell>
          <cell r="F39">
            <v>70</v>
          </cell>
          <cell r="G39">
            <v>55</v>
          </cell>
          <cell r="H39">
            <v>4.5</v>
          </cell>
          <cell r="I39">
            <v>2.95</v>
          </cell>
          <cell r="J39">
            <v>47</v>
          </cell>
          <cell r="K39">
            <v>110.57</v>
          </cell>
          <cell r="L39">
            <v>118</v>
          </cell>
          <cell r="M39">
            <v>0.41</v>
          </cell>
          <cell r="N39">
            <v>0.44500000000000001</v>
          </cell>
          <cell r="O39">
            <v>0.59</v>
          </cell>
          <cell r="P39">
            <v>0.55500000000000005</v>
          </cell>
          <cell r="Q39">
            <v>7398.7</v>
          </cell>
          <cell r="R39">
            <v>10025</v>
          </cell>
          <cell r="S39">
            <v>9.5000000000000001E-2</v>
          </cell>
          <cell r="T39">
            <v>0.04</v>
          </cell>
          <cell r="U39">
            <v>3.5000000000000003E-2</v>
          </cell>
          <cell r="V39">
            <v>3.5000000000000003E-2</v>
          </cell>
          <cell r="W39">
            <v>1</v>
          </cell>
          <cell r="X39">
            <v>0.7</v>
          </cell>
          <cell r="Y39" t="str">
            <v>A+</v>
          </cell>
          <cell r="Z39" t="str">
            <v>A-</v>
          </cell>
          <cell r="AA39" t="str">
            <v>A3</v>
          </cell>
          <cell r="AB39">
            <v>6940.09</v>
          </cell>
          <cell r="AC39">
            <v>5.3699999999999998E-2</v>
          </cell>
          <cell r="AD39"/>
          <cell r="AE39">
            <v>0.1</v>
          </cell>
          <cell r="AF39"/>
        </row>
        <row r="40">
          <cell r="B40" t="str">
            <v>PNM</v>
          </cell>
          <cell r="C40" t="str">
            <v>PNM Resources</v>
          </cell>
          <cell r="D40"/>
          <cell r="E40">
            <v>0.8</v>
          </cell>
          <cell r="F40">
            <v>45</v>
          </cell>
          <cell r="G40">
            <v>30</v>
          </cell>
          <cell r="H40">
            <v>2.35</v>
          </cell>
          <cell r="I40">
            <v>1.1499999999999999</v>
          </cell>
          <cell r="J40">
            <v>25.5</v>
          </cell>
          <cell r="K40">
            <v>79.650000000000006</v>
          </cell>
          <cell r="L40">
            <v>80</v>
          </cell>
          <cell r="M40">
            <v>0.48799999999999999</v>
          </cell>
          <cell r="N40">
            <v>0.53500000000000003</v>
          </cell>
          <cell r="O40">
            <v>0.51200000000000001</v>
          </cell>
          <cell r="P40">
            <v>0.46500000000000002</v>
          </cell>
          <cell r="Q40">
            <v>3363.6</v>
          </cell>
          <cell r="R40">
            <v>4385</v>
          </cell>
          <cell r="S40">
            <v>9.5000000000000001E-2</v>
          </cell>
          <cell r="T40">
            <v>0.09</v>
          </cell>
          <cell r="U40">
            <v>0.1</v>
          </cell>
          <cell r="V40">
            <v>3.5000000000000003E-2</v>
          </cell>
          <cell r="W40">
            <v>3</v>
          </cell>
          <cell r="X40">
            <v>0.85</v>
          </cell>
          <cell r="Y40" t="str">
            <v>B</v>
          </cell>
          <cell r="Z40" t="str">
            <v>BBB</v>
          </cell>
          <cell r="AA40" t="str">
            <v>Baa3</v>
          </cell>
          <cell r="AB40">
            <v>2128.33</v>
          </cell>
          <cell r="AC40">
            <v>8.5599999999999996E-2</v>
          </cell>
          <cell r="AD40"/>
          <cell r="AE40">
            <v>0.1</v>
          </cell>
          <cell r="AF40"/>
        </row>
        <row r="41">
          <cell r="B41" t="str">
            <v>POR</v>
          </cell>
          <cell r="C41" t="str">
            <v>Portland General Elec.</v>
          </cell>
          <cell r="D41"/>
          <cell r="E41">
            <v>1.22</v>
          </cell>
          <cell r="F41">
            <v>40</v>
          </cell>
          <cell r="G41">
            <v>30</v>
          </cell>
          <cell r="H41">
            <v>2.75</v>
          </cell>
          <cell r="I41">
            <v>1.5</v>
          </cell>
          <cell r="J41">
            <v>30.5</v>
          </cell>
          <cell r="K41">
            <v>78.23</v>
          </cell>
          <cell r="L41">
            <v>89.5</v>
          </cell>
          <cell r="M41">
            <v>0.52700000000000002</v>
          </cell>
          <cell r="N41">
            <v>0.48499999999999999</v>
          </cell>
          <cell r="O41">
            <v>0.47299999999999998</v>
          </cell>
          <cell r="P41">
            <v>0.51500000000000001</v>
          </cell>
          <cell r="Q41">
            <v>4037</v>
          </cell>
          <cell r="R41">
            <v>5200</v>
          </cell>
          <cell r="S41">
            <v>9.5000000000000001E-2</v>
          </cell>
          <cell r="T41">
            <v>0.06</v>
          </cell>
          <cell r="U41">
            <v>5.5E-2</v>
          </cell>
          <cell r="V41">
            <v>4.4999999999999998E-2</v>
          </cell>
          <cell r="W41">
            <v>2</v>
          </cell>
          <cell r="X41">
            <v>0.8</v>
          </cell>
          <cell r="Y41" t="str">
            <v>B++</v>
          </cell>
          <cell r="Z41" t="str">
            <v>BBB</v>
          </cell>
          <cell r="AA41" t="str">
            <v>A3</v>
          </cell>
          <cell r="AB41">
            <v>3200.87</v>
          </cell>
          <cell r="AC41">
            <v>4.07E-2</v>
          </cell>
          <cell r="AD41"/>
          <cell r="AE41">
            <v>9.6799999999999997E-2</v>
          </cell>
          <cell r="AF41"/>
        </row>
        <row r="42">
          <cell r="B42" t="str">
            <v>PPL</v>
          </cell>
          <cell r="C42" t="str">
            <v>PPL Corp.</v>
          </cell>
          <cell r="D42"/>
          <cell r="E42">
            <v>1.52</v>
          </cell>
          <cell r="F42">
            <v>40</v>
          </cell>
          <cell r="G42">
            <v>30</v>
          </cell>
          <cell r="H42">
            <v>2.5</v>
          </cell>
          <cell r="I42">
            <v>1.6</v>
          </cell>
          <cell r="J42">
            <v>23.75</v>
          </cell>
          <cell r="K42">
            <v>665.85</v>
          </cell>
          <cell r="L42">
            <v>696</v>
          </cell>
          <cell r="M42">
            <v>0.57999999999999996</v>
          </cell>
          <cell r="N42">
            <v>0.57499999999999996</v>
          </cell>
          <cell r="O42">
            <v>0.42</v>
          </cell>
          <cell r="P42">
            <v>0.42499999999999999</v>
          </cell>
          <cell r="Q42">
            <v>32484</v>
          </cell>
          <cell r="R42">
            <v>38900</v>
          </cell>
          <cell r="S42">
            <v>0.105</v>
          </cell>
          <cell r="T42" t="str">
            <v>NA</v>
          </cell>
          <cell r="U42">
            <v>1.4999999999999999E-2</v>
          </cell>
          <cell r="V42" t="str">
            <v>NA</v>
          </cell>
          <cell r="W42">
            <v>2</v>
          </cell>
          <cell r="X42">
            <v>0.65</v>
          </cell>
          <cell r="Y42" t="str">
            <v>B++</v>
          </cell>
          <cell r="Z42" t="str">
            <v>A-</v>
          </cell>
          <cell r="AA42" t="str">
            <v>Baa2</v>
          </cell>
          <cell r="AB42">
            <v>21143.25</v>
          </cell>
          <cell r="AC42">
            <v>1.8499999999999999E-2</v>
          </cell>
          <cell r="AD42"/>
          <cell r="AE42">
            <v>0.10325000000000001</v>
          </cell>
          <cell r="AF42"/>
        </row>
        <row r="43">
          <cell r="B43" t="str">
            <v>PEG</v>
          </cell>
          <cell r="C43" t="str">
            <v>Pub Sv Enterprise Grp</v>
          </cell>
          <cell r="D43"/>
          <cell r="E43">
            <v>1.6</v>
          </cell>
          <cell r="F43">
            <v>50</v>
          </cell>
          <cell r="G43">
            <v>40</v>
          </cell>
          <cell r="H43">
            <v>3.25</v>
          </cell>
          <cell r="I43">
            <v>1.9</v>
          </cell>
          <cell r="J43">
            <v>31.25</v>
          </cell>
          <cell r="K43">
            <v>505.84</v>
          </cell>
          <cell r="L43">
            <v>506</v>
          </cell>
          <cell r="M43">
            <v>0.40400000000000003</v>
          </cell>
          <cell r="N43">
            <v>0.44</v>
          </cell>
          <cell r="O43">
            <v>0.59599999999999997</v>
          </cell>
          <cell r="P43">
            <v>0.56000000000000005</v>
          </cell>
          <cell r="Q43">
            <v>20446</v>
          </cell>
          <cell r="R43">
            <v>28000</v>
          </cell>
          <cell r="S43">
            <v>0.105</v>
          </cell>
          <cell r="T43">
            <v>3.5000000000000003E-2</v>
          </cell>
          <cell r="U43">
            <v>4.4999999999999998E-2</v>
          </cell>
          <cell r="V43">
            <v>5.5E-2</v>
          </cell>
          <cell r="W43">
            <v>1</v>
          </cell>
          <cell r="X43">
            <v>0.75</v>
          </cell>
          <cell r="Y43" t="str">
            <v>A++</v>
          </cell>
          <cell r="Z43" t="str">
            <v>BBB+</v>
          </cell>
          <cell r="AA43" t="str">
            <v>Baa2</v>
          </cell>
          <cell r="AB43">
            <v>20308.39</v>
          </cell>
          <cell r="AC43">
            <v>2.18E-2</v>
          </cell>
          <cell r="AD43"/>
          <cell r="AE43">
            <v>0.10299999999999999</v>
          </cell>
          <cell r="AF43"/>
        </row>
        <row r="44">
          <cell r="B44" t="str">
            <v>SCG</v>
          </cell>
          <cell r="C44" t="str">
            <v>SCANA Corp.</v>
          </cell>
          <cell r="D44"/>
          <cell r="E44">
            <v>2.2200000000000002</v>
          </cell>
          <cell r="F44">
            <v>65</v>
          </cell>
          <cell r="G44">
            <v>50</v>
          </cell>
          <cell r="H44">
            <v>4.5</v>
          </cell>
          <cell r="I44">
            <v>2.5</v>
          </cell>
          <cell r="J44">
            <v>45.5</v>
          </cell>
          <cell r="K44">
            <v>142.69999999999999</v>
          </cell>
          <cell r="L44">
            <v>149</v>
          </cell>
          <cell r="M44">
            <v>0.52600000000000002</v>
          </cell>
          <cell r="N44">
            <v>0.53</v>
          </cell>
          <cell r="O44">
            <v>0.47399999999999998</v>
          </cell>
          <cell r="P44">
            <v>0.47</v>
          </cell>
          <cell r="Q44">
            <v>10518</v>
          </cell>
          <cell r="R44">
            <v>14400</v>
          </cell>
          <cell r="S44">
            <v>9.5000000000000001E-2</v>
          </cell>
          <cell r="T44">
            <v>4.4999999999999998E-2</v>
          </cell>
          <cell r="U44">
            <v>3.5000000000000003E-2</v>
          </cell>
          <cell r="V44">
            <v>5.5E-2</v>
          </cell>
          <cell r="W44">
            <v>2</v>
          </cell>
          <cell r="X44">
            <v>0.75</v>
          </cell>
          <cell r="Y44" t="str">
            <v>B++</v>
          </cell>
          <cell r="Z44" t="str">
            <v>BBB+</v>
          </cell>
          <cell r="AA44" t="str">
            <v>Baa3</v>
          </cell>
          <cell r="AB44">
            <v>7612.28</v>
          </cell>
          <cell r="AC44">
            <v>4.2999999999999997E-2</v>
          </cell>
          <cell r="AD44"/>
          <cell r="AE44">
            <v>0.10366666666666667</v>
          </cell>
          <cell r="AF44"/>
        </row>
        <row r="45">
          <cell r="B45" t="str">
            <v>SRE</v>
          </cell>
          <cell r="C45" t="str">
            <v>Sempra Energy</v>
          </cell>
          <cell r="D45"/>
          <cell r="E45">
            <v>2.88</v>
          </cell>
          <cell r="F45">
            <v>140</v>
          </cell>
          <cell r="G45">
            <v>100</v>
          </cell>
          <cell r="H45">
            <v>7.25</v>
          </cell>
          <cell r="I45">
            <v>3.6</v>
          </cell>
          <cell r="J45">
            <v>58</v>
          </cell>
          <cell r="K45">
            <v>246.33</v>
          </cell>
          <cell r="L45">
            <v>251.5</v>
          </cell>
          <cell r="M45">
            <v>0.51700000000000002</v>
          </cell>
          <cell r="N45">
            <v>0.52</v>
          </cell>
          <cell r="O45">
            <v>0.48199999999999998</v>
          </cell>
          <cell r="P45">
            <v>0.47499999999999998</v>
          </cell>
          <cell r="Q45">
            <v>23513</v>
          </cell>
          <cell r="R45">
            <v>31100</v>
          </cell>
          <cell r="S45">
            <v>0.125</v>
          </cell>
          <cell r="T45">
            <v>8.5000000000000006E-2</v>
          </cell>
          <cell r="U45">
            <v>0.06</v>
          </cell>
          <cell r="V45">
            <v>0.05</v>
          </cell>
          <cell r="W45">
            <v>2</v>
          </cell>
          <cell r="X45">
            <v>0.8</v>
          </cell>
          <cell r="Y45" t="str">
            <v>A</v>
          </cell>
          <cell r="Z45" t="str">
            <v>BBB+</v>
          </cell>
          <cell r="AA45" t="str">
            <v>Baa1</v>
          </cell>
          <cell r="AB45">
            <v>23009.54</v>
          </cell>
          <cell r="AC45">
            <v>0.11</v>
          </cell>
          <cell r="AD45"/>
          <cell r="AE45">
            <v>0.10200000000000001</v>
          </cell>
          <cell r="AF45"/>
        </row>
        <row r="46">
          <cell r="B46" t="str">
            <v>SO</v>
          </cell>
          <cell r="C46" t="str">
            <v>Southern Company</v>
          </cell>
          <cell r="D46"/>
          <cell r="E46">
            <v>2.21</v>
          </cell>
          <cell r="F46">
            <v>55</v>
          </cell>
          <cell r="G46">
            <v>40</v>
          </cell>
          <cell r="H46">
            <v>3.5</v>
          </cell>
          <cell r="I46">
            <v>2.4300000000000002</v>
          </cell>
          <cell r="J46">
            <v>26</v>
          </cell>
          <cell r="K46">
            <v>907.78</v>
          </cell>
          <cell r="L46">
            <v>919</v>
          </cell>
          <cell r="M46">
            <v>0.495</v>
          </cell>
          <cell r="N46">
            <v>0.57499999999999996</v>
          </cell>
          <cell r="O46">
            <v>0.47299999999999998</v>
          </cell>
          <cell r="P46">
            <v>0.40500000000000003</v>
          </cell>
          <cell r="Q46">
            <v>42142</v>
          </cell>
          <cell r="R46">
            <v>59200</v>
          </cell>
          <cell r="S46">
            <v>0.13500000000000001</v>
          </cell>
          <cell r="T46">
            <v>4.4999999999999998E-2</v>
          </cell>
          <cell r="U46">
            <v>0.03</v>
          </cell>
          <cell r="V46">
            <v>0.03</v>
          </cell>
          <cell r="W46">
            <v>2</v>
          </cell>
          <cell r="X46">
            <v>0.55000000000000004</v>
          </cell>
          <cell r="Y46" t="str">
            <v>A</v>
          </cell>
          <cell r="Z46" t="str">
            <v>A-</v>
          </cell>
          <cell r="AA46" t="str">
            <v>Baa1</v>
          </cell>
          <cell r="AB46">
            <v>39498.28</v>
          </cell>
          <cell r="AC46">
            <v>3.5799999999999998E-2</v>
          </cell>
          <cell r="AD46"/>
          <cell r="AE46">
            <v>0.125</v>
          </cell>
          <cell r="AF46"/>
        </row>
        <row r="47">
          <cell r="B47" t="str">
            <v>TE</v>
          </cell>
          <cell r="C47" t="str">
            <v>TECO Energy</v>
          </cell>
          <cell r="D47"/>
          <cell r="E47">
            <v>0.92</v>
          </cell>
          <cell r="F47">
            <v>25</v>
          </cell>
          <cell r="G47">
            <v>18</v>
          </cell>
          <cell r="H47">
            <v>1.4</v>
          </cell>
          <cell r="I47">
            <v>1</v>
          </cell>
          <cell r="J47">
            <v>12</v>
          </cell>
          <cell r="K47">
            <v>234.9</v>
          </cell>
          <cell r="L47">
            <v>240</v>
          </cell>
          <cell r="M47">
            <v>0.56599999999999995</v>
          </cell>
          <cell r="N47">
            <v>0.57499999999999996</v>
          </cell>
          <cell r="O47">
            <v>0.434</v>
          </cell>
          <cell r="P47">
            <v>0.42499999999999999</v>
          </cell>
          <cell r="Q47">
            <v>5928.7</v>
          </cell>
          <cell r="R47">
            <v>6825</v>
          </cell>
          <cell r="S47">
            <v>0.115</v>
          </cell>
          <cell r="T47">
            <v>5.5E-2</v>
          </cell>
          <cell r="U47">
            <v>0.02</v>
          </cell>
          <cell r="V47">
            <v>0.02</v>
          </cell>
          <cell r="W47">
            <v>2</v>
          </cell>
          <cell r="X47">
            <v>0.8</v>
          </cell>
          <cell r="Y47" t="str">
            <v>B++</v>
          </cell>
          <cell r="Z47" t="str">
            <v>BBB+</v>
          </cell>
          <cell r="AA47" t="str">
            <v>Baa1</v>
          </cell>
          <cell r="AB47">
            <v>6272.47</v>
          </cell>
          <cell r="AC47">
            <v>6.7799999999999999E-2</v>
          </cell>
          <cell r="AD47"/>
          <cell r="AE47">
            <v>0.10666666666666665</v>
          </cell>
          <cell r="AF47"/>
        </row>
        <row r="48">
          <cell r="B48" t="str">
            <v>UIL</v>
          </cell>
          <cell r="C48" t="str">
            <v>UIL Holdings</v>
          </cell>
          <cell r="D48"/>
          <cell r="E48">
            <v>1.73</v>
          </cell>
          <cell r="F48">
            <v>50</v>
          </cell>
          <cell r="G48">
            <v>35</v>
          </cell>
          <cell r="H48">
            <v>2.75</v>
          </cell>
          <cell r="I48">
            <v>1.73</v>
          </cell>
          <cell r="J48">
            <v>30.45</v>
          </cell>
          <cell r="K48">
            <v>56.85</v>
          </cell>
          <cell r="L48">
            <v>56.75</v>
          </cell>
          <cell r="M48">
            <v>0.55600000000000005</v>
          </cell>
          <cell r="N48">
            <v>0.57999999999999996</v>
          </cell>
          <cell r="O48">
            <v>0.44400000000000001</v>
          </cell>
          <cell r="P48">
            <v>0.42</v>
          </cell>
          <cell r="Q48">
            <v>3079.6</v>
          </cell>
          <cell r="R48">
            <v>4145</v>
          </cell>
          <cell r="S48">
            <v>0.1</v>
          </cell>
          <cell r="T48">
            <v>0.05</v>
          </cell>
          <cell r="U48">
            <v>0</v>
          </cell>
          <cell r="V48">
            <v>4.4999999999999998E-2</v>
          </cell>
          <cell r="W48">
            <v>2</v>
          </cell>
          <cell r="X48">
            <v>0.75</v>
          </cell>
          <cell r="Y48" t="str">
            <v>B++</v>
          </cell>
          <cell r="Z48" t="str">
            <v>BBB</v>
          </cell>
          <cell r="AA48" t="str">
            <v>Baa2</v>
          </cell>
          <cell r="AB48">
            <v>2819.03</v>
          </cell>
          <cell r="AC48">
            <v>8.8599999999999998E-2</v>
          </cell>
          <cell r="AD48"/>
          <cell r="AE48">
            <v>9.1499999999999998E-2</v>
          </cell>
          <cell r="AF48"/>
        </row>
        <row r="49">
          <cell r="B49" t="str">
            <v>VVC</v>
          </cell>
          <cell r="C49" t="str">
            <v>Vectren Corp.</v>
          </cell>
          <cell r="D49"/>
          <cell r="E49">
            <v>1.58</v>
          </cell>
          <cell r="F49">
            <v>55</v>
          </cell>
          <cell r="G49">
            <v>40</v>
          </cell>
          <cell r="H49">
            <v>3.25</v>
          </cell>
          <cell r="I49">
            <v>1.8</v>
          </cell>
          <cell r="J49">
            <v>21.85</v>
          </cell>
          <cell r="K49">
            <v>82.6</v>
          </cell>
          <cell r="L49">
            <v>87</v>
          </cell>
          <cell r="M49">
            <v>0.46700000000000003</v>
          </cell>
          <cell r="N49">
            <v>0.495</v>
          </cell>
          <cell r="O49">
            <v>0.53300000000000003</v>
          </cell>
          <cell r="P49">
            <v>0.505</v>
          </cell>
          <cell r="Q49">
            <v>3013.9</v>
          </cell>
          <cell r="R49">
            <v>3750</v>
          </cell>
          <cell r="S49">
            <v>0.15</v>
          </cell>
          <cell r="T49">
            <v>9.5000000000000001E-2</v>
          </cell>
          <cell r="U49">
            <v>0.04</v>
          </cell>
          <cell r="V49">
            <v>2.5000000000000001E-2</v>
          </cell>
          <cell r="W49">
            <v>2</v>
          </cell>
          <cell r="X49">
            <v>0.8</v>
          </cell>
          <cell r="Y49" t="str">
            <v>A</v>
          </cell>
          <cell r="Z49" t="str">
            <v>A-</v>
          </cell>
          <cell r="AA49" t="str">
            <v>NR</v>
          </cell>
          <cell r="AB49">
            <v>3366.72</v>
          </cell>
          <cell r="AC49">
            <v>5.5E-2</v>
          </cell>
          <cell r="AD49"/>
          <cell r="AE49">
            <v>0.10275000000000001</v>
          </cell>
          <cell r="AF49"/>
        </row>
        <row r="50">
          <cell r="B50" t="str">
            <v>WEC</v>
          </cell>
          <cell r="C50" t="str">
            <v>WEC Energy Group</v>
          </cell>
          <cell r="D50"/>
          <cell r="E50">
            <v>1.91</v>
          </cell>
          <cell r="F50">
            <v>55</v>
          </cell>
          <cell r="G50">
            <v>45</v>
          </cell>
          <cell r="H50">
            <v>3.5</v>
          </cell>
          <cell r="I50">
            <v>2.2999999999999998</v>
          </cell>
          <cell r="J50">
            <v>32</v>
          </cell>
          <cell r="K50">
            <v>225.52</v>
          </cell>
          <cell r="L50">
            <v>315.7</v>
          </cell>
          <cell r="M50">
            <v>0.48499999999999999</v>
          </cell>
          <cell r="N50">
            <v>0.46</v>
          </cell>
          <cell r="O50">
            <v>0.51200000000000001</v>
          </cell>
          <cell r="P50">
            <v>0.53500000000000003</v>
          </cell>
          <cell r="Q50">
            <v>8636.5</v>
          </cell>
          <cell r="R50">
            <v>18825</v>
          </cell>
          <cell r="S50">
            <v>0.11</v>
          </cell>
          <cell r="T50">
            <v>0.06</v>
          </cell>
          <cell r="U50">
            <v>8.5000000000000006E-2</v>
          </cell>
          <cell r="V50">
            <v>9.5000000000000001E-2</v>
          </cell>
          <cell r="W50">
            <v>1</v>
          </cell>
          <cell r="X50">
            <v>0.7</v>
          </cell>
          <cell r="Y50" t="str">
            <v>A+</v>
          </cell>
          <cell r="Z50" t="str">
            <v>A-</v>
          </cell>
          <cell r="AA50" t="str">
            <v>A3</v>
          </cell>
          <cell r="AB50">
            <v>15844.18</v>
          </cell>
          <cell r="AC50">
            <v>7.5499999999999998E-2</v>
          </cell>
          <cell r="AD50"/>
          <cell r="AE50">
            <v>9.7249999999999989E-2</v>
          </cell>
          <cell r="AF50"/>
        </row>
        <row r="51">
          <cell r="B51" t="str">
            <v>WR</v>
          </cell>
          <cell r="C51" t="str">
            <v>Westar Energy</v>
          </cell>
          <cell r="D51"/>
          <cell r="E51">
            <v>1.44</v>
          </cell>
          <cell r="F51">
            <v>50</v>
          </cell>
          <cell r="G51">
            <v>40</v>
          </cell>
          <cell r="H51">
            <v>3</v>
          </cell>
          <cell r="I51">
            <v>1.65</v>
          </cell>
          <cell r="J51">
            <v>29.25</v>
          </cell>
          <cell r="K51">
            <v>131.69</v>
          </cell>
          <cell r="L51">
            <v>140</v>
          </cell>
          <cell r="M51">
            <v>0.5</v>
          </cell>
          <cell r="N51">
            <v>0.5</v>
          </cell>
          <cell r="O51">
            <v>0.5</v>
          </cell>
          <cell r="P51">
            <v>0.5</v>
          </cell>
          <cell r="Q51">
            <v>6596.2</v>
          </cell>
          <cell r="R51">
            <v>7500</v>
          </cell>
          <cell r="S51">
            <v>9.5000000000000001E-2</v>
          </cell>
          <cell r="T51">
            <v>0.06</v>
          </cell>
          <cell r="U51">
            <v>0.03</v>
          </cell>
          <cell r="V51">
            <v>0.05</v>
          </cell>
          <cell r="W51">
            <v>2</v>
          </cell>
          <cell r="X51">
            <v>0.75</v>
          </cell>
          <cell r="Y51" t="str">
            <v>B++</v>
          </cell>
          <cell r="Z51" t="str">
            <v>BBB+</v>
          </cell>
          <cell r="AA51" t="str">
            <v>Baa1</v>
          </cell>
          <cell r="AB51">
            <v>5306.88</v>
          </cell>
          <cell r="AC51">
            <v>3.4000000000000002E-2</v>
          </cell>
          <cell r="AD51"/>
          <cell r="AE51">
            <v>0.1</v>
          </cell>
          <cell r="AF51"/>
        </row>
        <row r="52">
          <cell r="B52" t="str">
            <v>XEL</v>
          </cell>
          <cell r="C52" t="str">
            <v>Xcel Energy Inc.</v>
          </cell>
          <cell r="D52"/>
          <cell r="E52">
            <v>1.32</v>
          </cell>
          <cell r="F52">
            <v>40</v>
          </cell>
          <cell r="G52">
            <v>30</v>
          </cell>
          <cell r="H52">
            <v>2.5</v>
          </cell>
          <cell r="I52">
            <v>1.6</v>
          </cell>
          <cell r="J52">
            <v>24.75</v>
          </cell>
          <cell r="K52">
            <v>505.73</v>
          </cell>
          <cell r="L52">
            <v>516</v>
          </cell>
          <cell r="M52">
            <v>0.53</v>
          </cell>
          <cell r="N52">
            <v>0.51500000000000001</v>
          </cell>
          <cell r="O52">
            <v>0.47</v>
          </cell>
          <cell r="P52">
            <v>0.48499999999999999</v>
          </cell>
          <cell r="Q52">
            <v>21714</v>
          </cell>
          <cell r="R52">
            <v>26200</v>
          </cell>
          <cell r="S52">
            <v>0.105</v>
          </cell>
          <cell r="T52">
            <v>4.4999999999999998E-2</v>
          </cell>
          <cell r="U52">
            <v>0.06</v>
          </cell>
          <cell r="V52">
            <v>4.4999999999999998E-2</v>
          </cell>
          <cell r="W52">
            <v>1</v>
          </cell>
          <cell r="X52">
            <v>0.65</v>
          </cell>
          <cell r="Y52" t="str">
            <v>A</v>
          </cell>
          <cell r="Z52" t="str">
            <v>A-</v>
          </cell>
          <cell r="AA52" t="str">
            <v>A3</v>
          </cell>
          <cell r="AB52">
            <v>17439.39</v>
          </cell>
          <cell r="AC52">
            <v>4.6800000000000001E-2</v>
          </cell>
          <cell r="AD52"/>
          <cell r="AE52">
            <v>0.10102</v>
          </cell>
          <cell r="AF52"/>
        </row>
        <row r="53">
          <cell r="B53"/>
          <cell r="C53"/>
          <cell r="D53"/>
          <cell r="E53"/>
          <cell r="T53"/>
          <cell r="U53"/>
          <cell r="V53"/>
          <cell r="W53"/>
          <cell r="X53"/>
          <cell r="Y53"/>
          <cell r="Z53"/>
          <cell r="AD53"/>
          <cell r="AE53"/>
          <cell r="AF53"/>
        </row>
      </sheetData>
      <sheetData sheetId="49"/>
      <sheetData sheetId="50"/>
      <sheetData sheetId="5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SECT_A"/>
      <sheetName val="WP_B1"/>
      <sheetName val="WP_B2"/>
      <sheetName val="WP_B4"/>
      <sheetName val="WP_B5"/>
      <sheetName val="WP_B6"/>
      <sheetName val="WP_B6.1"/>
      <sheetName val="WP_B6.2"/>
      <sheetName val="WP_B7"/>
      <sheetName val="WP_B8"/>
      <sheetName val="WP_B9"/>
      <sheetName val="WP_C1"/>
      <sheetName val="WP_C1.1"/>
      <sheetName val="WP_C1.2"/>
      <sheetName val="WP_C2"/>
      <sheetName val="WP_C3"/>
      <sheetName val="WP_C4"/>
      <sheetName val="WP_C4a"/>
      <sheetName val="WP_C4.1"/>
      <sheetName val="WP_C4.2"/>
      <sheetName val="WP_C4.3"/>
      <sheetName val="WP_C5"/>
      <sheetName val="WP_C6"/>
      <sheetName val="WP_C7"/>
      <sheetName val="WP_C8"/>
      <sheetName val="WP_C9"/>
      <sheetName val="WP_C10"/>
      <sheetName val="WP_C11"/>
      <sheetName val="WP_C12"/>
      <sheetName val="WP_C13"/>
      <sheetName val="WP_C14"/>
      <sheetName val="WP_D1"/>
      <sheetName val="WP_D2"/>
      <sheetName val="WP_E1 "/>
      <sheetName val="WP_E1.1"/>
      <sheetName val="WP_E2"/>
      <sheetName val="WP_E3"/>
      <sheetName val="WP_E4"/>
      <sheetName val="WP_E5"/>
      <sheetName val="WP_F1"/>
      <sheetName val="WP_F-2"/>
      <sheetName val="WP_F-2-1"/>
      <sheetName val="WP_F-2-2"/>
      <sheetName val="WP_F-3"/>
      <sheetName val="WP_F-3-1"/>
      <sheetName val="WP_F-3-2"/>
      <sheetName val="WP_F-4"/>
      <sheetName val="WP_F-4.1"/>
      <sheetName val="WP_F-4.2"/>
      <sheetName val="WP_F-5"/>
      <sheetName val="WP_F-6"/>
      <sheetName val="WP_F-7"/>
    </sheetNames>
    <sheetDataSet>
      <sheetData sheetId="0"/>
      <sheetData sheetId="1"/>
      <sheetData sheetId="2"/>
      <sheetData sheetId="3"/>
      <sheetData sheetId="4"/>
      <sheetData sheetId="5">
        <row r="14">
          <cell r="B14" t="str">
            <v>1.</v>
          </cell>
          <cell r="D14" t="str">
            <v>December 1994</v>
          </cell>
          <cell r="F14">
            <v>24941476.600000001</v>
          </cell>
          <cell r="H14">
            <v>1866801.99</v>
          </cell>
          <cell r="J14">
            <v>26808278.59</v>
          </cell>
        </row>
        <row r="15">
          <cell r="B15" t="str">
            <v>2.</v>
          </cell>
          <cell r="D15" t="str">
            <v>January 1995</v>
          </cell>
          <cell r="F15">
            <v>25485000.73</v>
          </cell>
          <cell r="H15">
            <v>1814996.68</v>
          </cell>
          <cell r="J15">
            <v>27299997.41</v>
          </cell>
        </row>
        <row r="16">
          <cell r="B16" t="str">
            <v>3.</v>
          </cell>
          <cell r="D16" t="str">
            <v>February 1995</v>
          </cell>
          <cell r="F16">
            <v>24987449.539999999</v>
          </cell>
          <cell r="H16">
            <v>1814532.74</v>
          </cell>
          <cell r="J16">
            <v>26801982.279999997</v>
          </cell>
        </row>
        <row r="17">
          <cell r="B17" t="str">
            <v>4.</v>
          </cell>
          <cell r="D17" t="str">
            <v>March 1995</v>
          </cell>
          <cell r="F17">
            <v>25178482.41</v>
          </cell>
          <cell r="H17">
            <v>2163538.5099999998</v>
          </cell>
          <cell r="J17">
            <v>27342020.920000002</v>
          </cell>
        </row>
        <row r="18">
          <cell r="B18" t="str">
            <v>5.</v>
          </cell>
          <cell r="D18" t="str">
            <v>April 1995</v>
          </cell>
          <cell r="F18">
            <v>24197150.059999999</v>
          </cell>
          <cell r="H18">
            <v>2279739.9700000002</v>
          </cell>
          <cell r="J18">
            <v>26476890.029999997</v>
          </cell>
        </row>
        <row r="19">
          <cell r="B19" t="str">
            <v>6.</v>
          </cell>
          <cell r="D19" t="str">
            <v>May 1995</v>
          </cell>
          <cell r="F19">
            <v>23165235.16</v>
          </cell>
          <cell r="H19">
            <v>2343292.67</v>
          </cell>
          <cell r="J19">
            <v>25508527.829999998</v>
          </cell>
        </row>
        <row r="20">
          <cell r="B20" t="str">
            <v>7.</v>
          </cell>
          <cell r="D20" t="str">
            <v>June 1995</v>
          </cell>
          <cell r="F20">
            <v>21010269.390000001</v>
          </cell>
          <cell r="H20">
            <v>2226928.59</v>
          </cell>
          <cell r="J20">
            <v>23237197.98</v>
          </cell>
        </row>
        <row r="21">
          <cell r="B21" t="str">
            <v>8.</v>
          </cell>
          <cell r="D21" t="str">
            <v>July 1995</v>
          </cell>
          <cell r="F21">
            <v>19948585.600000001</v>
          </cell>
          <cell r="H21">
            <v>2104992.17</v>
          </cell>
          <cell r="J21">
            <v>22053577.770000003</v>
          </cell>
        </row>
        <row r="22">
          <cell r="B22" t="str">
            <v>9.</v>
          </cell>
          <cell r="D22" t="str">
            <v>August 1995</v>
          </cell>
          <cell r="F22">
            <v>18877211.559999999</v>
          </cell>
          <cell r="H22">
            <v>1470401.39</v>
          </cell>
          <cell r="J22">
            <v>20347612.949999999</v>
          </cell>
        </row>
        <row r="23">
          <cell r="B23" t="str">
            <v>10.</v>
          </cell>
          <cell r="D23" t="str">
            <v>September 1995</v>
          </cell>
          <cell r="F23">
            <v>18181226.510000002</v>
          </cell>
          <cell r="H23">
            <v>1189428.6499999999</v>
          </cell>
          <cell r="J23">
            <v>19370655.16</v>
          </cell>
        </row>
        <row r="24">
          <cell r="B24" t="str">
            <v>11.</v>
          </cell>
          <cell r="D24" t="str">
            <v>October 1995</v>
          </cell>
          <cell r="F24">
            <v>17322422.190000001</v>
          </cell>
          <cell r="H24">
            <v>832329.37</v>
          </cell>
          <cell r="J24">
            <v>18154751.560000002</v>
          </cell>
        </row>
        <row r="25">
          <cell r="B25" t="str">
            <v>12.</v>
          </cell>
          <cell r="D25" t="str">
            <v>November 1995</v>
          </cell>
          <cell r="F25">
            <v>16855400.690000001</v>
          </cell>
          <cell r="H25">
            <v>1273455.75</v>
          </cell>
          <cell r="J25">
            <v>18128856.440000001</v>
          </cell>
        </row>
        <row r="26">
          <cell r="B26" t="str">
            <v>13.</v>
          </cell>
          <cell r="D26" t="str">
            <v>December 1995</v>
          </cell>
          <cell r="F26">
            <v>17102940.969999999</v>
          </cell>
          <cell r="H26">
            <v>1752853.75</v>
          </cell>
          <cell r="J26">
            <v>18855794.719999999</v>
          </cell>
        </row>
        <row r="28">
          <cell r="B28" t="str">
            <v>14.</v>
          </cell>
          <cell r="D28" t="str">
            <v>13 month average</v>
          </cell>
          <cell r="F28">
            <v>21327142.416153844</v>
          </cell>
          <cell r="H28">
            <v>1779484.0176923077</v>
          </cell>
          <cell r="J28">
            <v>23106626.433846153</v>
          </cell>
        </row>
      </sheetData>
      <sheetData sheetId="6"/>
      <sheetData sheetId="7"/>
      <sheetData sheetId="8"/>
      <sheetData sheetId="9"/>
      <sheetData sheetId="10"/>
      <sheetData sheetId="11">
        <row r="31">
          <cell r="F31" t="str">
            <v>Group</v>
          </cell>
          <cell r="H31" t="str">
            <v>Workers</v>
          </cell>
          <cell r="J31" t="str">
            <v>Rate</v>
          </cell>
          <cell r="L31" t="str">
            <v>Post Retirement</v>
          </cell>
          <cell r="N31" t="str">
            <v>Post Retirement</v>
          </cell>
          <cell r="P31" t="str">
            <v>Incentive</v>
          </cell>
          <cell r="R31" t="str">
            <v>Severance</v>
          </cell>
        </row>
        <row r="32">
          <cell r="D32" t="str">
            <v>Month</v>
          </cell>
          <cell r="F32" t="str">
            <v>Dental</v>
          </cell>
          <cell r="H32" t="str">
            <v>Comp</v>
          </cell>
          <cell r="J32" t="str">
            <v>Refunds</v>
          </cell>
          <cell r="L32" t="str">
            <v>Medical</v>
          </cell>
          <cell r="N32" t="str">
            <v>Life</v>
          </cell>
          <cell r="P32" t="str">
            <v>Compensation</v>
          </cell>
          <cell r="R32" t="str">
            <v>Compensation</v>
          </cell>
        </row>
        <row r="34">
          <cell r="B34" t="str">
            <v>15.</v>
          </cell>
          <cell r="D34" t="str">
            <v>December 1994</v>
          </cell>
          <cell r="F34">
            <v>30358.33</v>
          </cell>
          <cell r="H34">
            <v>5170388.96</v>
          </cell>
          <cell r="J34">
            <v>2970183.74</v>
          </cell>
          <cell r="L34">
            <v>0</v>
          </cell>
          <cell r="N34">
            <v>32447.89</v>
          </cell>
          <cell r="P34">
            <v>400000</v>
          </cell>
          <cell r="R34">
            <v>1441439</v>
          </cell>
        </row>
        <row r="35">
          <cell r="B35" t="str">
            <v>16.</v>
          </cell>
          <cell r="D35" t="str">
            <v>January 1995</v>
          </cell>
          <cell r="F35">
            <v>33319.870000000003</v>
          </cell>
          <cell r="H35">
            <v>5151038.8099999996</v>
          </cell>
          <cell r="J35">
            <v>2970184.74</v>
          </cell>
          <cell r="L35">
            <v>18265.27</v>
          </cell>
          <cell r="N35">
            <v>43220.53</v>
          </cell>
          <cell r="P35">
            <v>441667</v>
          </cell>
          <cell r="R35">
            <v>1177844</v>
          </cell>
        </row>
        <row r="36">
          <cell r="B36" t="str">
            <v>17.</v>
          </cell>
          <cell r="D36" t="str">
            <v>February 1995</v>
          </cell>
          <cell r="F36">
            <v>45759.4</v>
          </cell>
          <cell r="H36">
            <v>5755217.0899999999</v>
          </cell>
          <cell r="J36">
            <v>2970184.74</v>
          </cell>
          <cell r="L36">
            <v>-48260.160000000003</v>
          </cell>
          <cell r="N36">
            <v>47433.53</v>
          </cell>
          <cell r="P36">
            <v>483334</v>
          </cell>
          <cell r="R36">
            <v>994287.87</v>
          </cell>
        </row>
        <row r="37">
          <cell r="B37" t="str">
            <v>18.</v>
          </cell>
          <cell r="D37" t="str">
            <v>March 1995</v>
          </cell>
          <cell r="F37">
            <v>52402.04</v>
          </cell>
          <cell r="H37">
            <v>5652991.3499999996</v>
          </cell>
          <cell r="J37">
            <v>2000000</v>
          </cell>
          <cell r="L37">
            <v>-244097.81</v>
          </cell>
          <cell r="N37">
            <v>-3894.47</v>
          </cell>
          <cell r="P37">
            <v>36161</v>
          </cell>
          <cell r="R37">
            <v>875794.72</v>
          </cell>
        </row>
        <row r="38">
          <cell r="B38" t="str">
            <v>19.</v>
          </cell>
          <cell r="D38" t="str">
            <v>April 1995</v>
          </cell>
          <cell r="F38">
            <v>73487.13</v>
          </cell>
          <cell r="H38">
            <v>5480393.5300000003</v>
          </cell>
          <cell r="J38">
            <v>2000000</v>
          </cell>
          <cell r="L38">
            <v>-360241.96</v>
          </cell>
          <cell r="N38">
            <v>-36243.19</v>
          </cell>
          <cell r="P38">
            <v>77828</v>
          </cell>
          <cell r="R38">
            <v>816363.78</v>
          </cell>
        </row>
        <row r="39">
          <cell r="B39" t="str">
            <v>20.</v>
          </cell>
          <cell r="D39" t="str">
            <v>May 1995</v>
          </cell>
          <cell r="F39">
            <v>67667.02</v>
          </cell>
          <cell r="H39">
            <v>5490327.5300000003</v>
          </cell>
          <cell r="J39">
            <v>2000000</v>
          </cell>
          <cell r="L39">
            <v>-592392.78</v>
          </cell>
          <cell r="N39">
            <v>38756.81</v>
          </cell>
          <cell r="P39">
            <v>119495</v>
          </cell>
          <cell r="R39">
            <v>793188.66</v>
          </cell>
        </row>
        <row r="40">
          <cell r="B40" t="str">
            <v>21.</v>
          </cell>
          <cell r="D40" t="str">
            <v>June 1995</v>
          </cell>
          <cell r="F40">
            <v>83440.09</v>
          </cell>
          <cell r="H40">
            <v>5622117.9500000002</v>
          </cell>
          <cell r="J40">
            <v>4650000</v>
          </cell>
          <cell r="L40">
            <v>-646602.88</v>
          </cell>
          <cell r="N40">
            <v>-11678.11</v>
          </cell>
          <cell r="P40">
            <v>161161</v>
          </cell>
          <cell r="R40">
            <v>782547.16</v>
          </cell>
        </row>
        <row r="41">
          <cell r="B41" t="str">
            <v>22.</v>
          </cell>
          <cell r="D41" t="str">
            <v>July 1995</v>
          </cell>
          <cell r="F41">
            <v>86127.38</v>
          </cell>
          <cell r="H41">
            <v>5450518.1500000004</v>
          </cell>
          <cell r="J41">
            <v>4650000</v>
          </cell>
          <cell r="L41">
            <v>-427867.11</v>
          </cell>
          <cell r="N41">
            <v>-34648.35</v>
          </cell>
          <cell r="P41">
            <v>202828</v>
          </cell>
          <cell r="R41">
            <v>778673.28</v>
          </cell>
        </row>
        <row r="42">
          <cell r="B42" t="str">
            <v>23.</v>
          </cell>
          <cell r="D42" t="str">
            <v>August 1995</v>
          </cell>
          <cell r="F42">
            <v>95197.93</v>
          </cell>
          <cell r="H42">
            <v>5872340.1600000001</v>
          </cell>
          <cell r="J42">
            <v>4650000</v>
          </cell>
          <cell r="L42">
            <v>-501333.55</v>
          </cell>
          <cell r="N42">
            <v>-46707.63</v>
          </cell>
          <cell r="P42">
            <v>333334</v>
          </cell>
          <cell r="R42">
            <v>777543.63</v>
          </cell>
        </row>
        <row r="43">
          <cell r="B43" t="str">
            <v>24.</v>
          </cell>
          <cell r="D43" t="str">
            <v>September 1995</v>
          </cell>
          <cell r="F43">
            <v>94530.13</v>
          </cell>
          <cell r="H43">
            <v>5795458.7300000004</v>
          </cell>
          <cell r="J43">
            <v>5050000</v>
          </cell>
          <cell r="L43">
            <v>-608582.40000000002</v>
          </cell>
          <cell r="N43">
            <v>-79414.7</v>
          </cell>
          <cell r="P43">
            <v>375000</v>
          </cell>
          <cell r="R43">
            <v>776193.63</v>
          </cell>
        </row>
        <row r="44">
          <cell r="B44" t="str">
            <v>25.</v>
          </cell>
          <cell r="D44" t="str">
            <v>October 1995</v>
          </cell>
          <cell r="F44">
            <v>115083.46</v>
          </cell>
          <cell r="H44">
            <v>5758658.5700000003</v>
          </cell>
          <cell r="J44">
            <v>5050000</v>
          </cell>
          <cell r="L44">
            <v>-687945.5</v>
          </cell>
          <cell r="N44">
            <v>-18529.939999999999</v>
          </cell>
          <cell r="P44">
            <v>416667</v>
          </cell>
          <cell r="R44">
            <v>774931.63</v>
          </cell>
        </row>
        <row r="45">
          <cell r="B45" t="str">
            <v>26.</v>
          </cell>
          <cell r="D45" t="str">
            <v>November 1995</v>
          </cell>
          <cell r="F45">
            <v>91129.83</v>
          </cell>
          <cell r="H45">
            <v>5610187.6900000004</v>
          </cell>
          <cell r="J45">
            <v>5111916</v>
          </cell>
          <cell r="L45">
            <v>-413312.39</v>
          </cell>
          <cell r="N45">
            <v>-17650.78</v>
          </cell>
          <cell r="P45">
            <v>458334</v>
          </cell>
          <cell r="R45">
            <v>774616.13</v>
          </cell>
        </row>
        <row r="46">
          <cell r="B46" t="str">
            <v>27.</v>
          </cell>
          <cell r="D46" t="str">
            <v>December 1995</v>
          </cell>
          <cell r="F46">
            <v>66275.490000000005</v>
          </cell>
          <cell r="H46">
            <v>5563949.29</v>
          </cell>
          <cell r="J46">
            <v>2650000</v>
          </cell>
          <cell r="L46">
            <v>0</v>
          </cell>
          <cell r="N46">
            <v>54223.18</v>
          </cell>
          <cell r="P46">
            <v>500000</v>
          </cell>
          <cell r="R46">
            <v>80300.63</v>
          </cell>
        </row>
        <row r="48">
          <cell r="B48" t="str">
            <v>28.</v>
          </cell>
          <cell r="D48" t="str">
            <v>13 month average</v>
          </cell>
          <cell r="F48">
            <v>71906.007692307685</v>
          </cell>
          <cell r="H48">
            <v>5567199.0623076921</v>
          </cell>
          <cell r="J48">
            <v>3594036.0938461539</v>
          </cell>
          <cell r="L48">
            <v>-347105.48230769229</v>
          </cell>
          <cell r="N48">
            <v>-2514.2484615384619</v>
          </cell>
          <cell r="P48">
            <v>308139.15384615387</v>
          </cell>
          <cell r="R48">
            <v>834132.62461538496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of Contents"/>
      <sheetName val="Alloc factors"/>
      <sheetName val="A-1"/>
      <sheetName val="Schedule 1"/>
      <sheetName val="Schedule 2"/>
      <sheetName val="Summary"/>
      <sheetName val="billing summary"/>
      <sheetName val="Wp 2-1"/>
      <sheetName val="WP 2-2"/>
      <sheetName val="WP 2-3"/>
      <sheetName val="Wp 2-4"/>
      <sheetName val="WP 2-5"/>
      <sheetName val="Wp 2-6"/>
      <sheetName val="Wp 2-7-1"/>
      <sheetName val="Wp 2-7-2"/>
      <sheetName val="Wp 2-7-3"/>
      <sheetName val="WP 2-7"/>
      <sheetName val="WP 2-8"/>
      <sheetName val="Wp 2-9"/>
      <sheetName val="not used WP 2-10"/>
      <sheetName val="Schedule 3"/>
      <sheetName val="Wp 3-1 Gas Cost per bk"/>
      <sheetName val="Schedule 4 O&amp;M"/>
      <sheetName val="Wp 4-1 per bk 33,34,35,36,41"/>
      <sheetName val="WP 4-2 payroll"/>
      <sheetName val="WP4-2-1 Labor subaccts"/>
      <sheetName val="WP 4-3 benefits"/>
      <sheetName val="WP 4-3-1 Benefits Adj"/>
      <sheetName val="WP 4-3-2 benefits analysis"/>
      <sheetName val="WP 4-4 alloc gen office"/>
      <sheetName val="Wp 4-4-1 per bk 24,30,31"/>
      <sheetName val="out of period cr Srvc Awd"/>
      <sheetName val="WP 4-5 Dues &amp; Adv"/>
      <sheetName val="WkShtPUC#2"/>
      <sheetName val="Wp 4-5-1 Dues &amp; Adv"/>
      <sheetName val="WP 4-6 Int Cust Dep"/>
      <sheetName val="WP 4-7 CapRate"/>
      <sheetName val="WP 4-8 Uncollectible"/>
      <sheetName val="Schedule 5 taxes other"/>
      <sheetName val="WP 5-1 taxes other"/>
      <sheetName val="Schedule 6 depr amort"/>
      <sheetName val="WP 6-1 SSU deprec amort"/>
      <sheetName val="Schedule 7 FIT"/>
      <sheetName val="WP 7-1 FAS106"/>
      <sheetName val="Wp 7-1-1 FAS106"/>
      <sheetName val="Rate Base - Regional"/>
      <sheetName val="Plant"/>
      <sheetName val="Depr"/>
      <sheetName val="WP CWIP 1070"/>
      <sheetName val="WP M&amp;S 1540"/>
      <sheetName val="WP M&amp;S sheet 2"/>
      <sheetName val="WP Storage Gas 1641"/>
      <sheetName val="WP 1641 per bk subaccts"/>
      <sheetName val="WP Storg Gas 1641 Repriced"/>
      <sheetName val="WP PPs 1650"/>
      <sheetName val="WP PPs 165 wksht"/>
      <sheetName val="WP Cust Dep 2350"/>
      <sheetName val="WP Cust Adv 2520"/>
      <sheetName val="DIV012netplant"/>
      <sheetName val="PP Pension 186"/>
      <sheetName val="WP ADIT 1900,2820,2830"/>
      <sheetName val="WP 7-7 Cash Working Capital"/>
      <sheetName val="WP 7-7-1 tax collections"/>
      <sheetName val="Cap Struc"/>
      <sheetName val="WP Equity LTD"/>
      <sheetName val="WP LTD rate"/>
      <sheetName val="WP LTDebt Discount"/>
    </sheetNames>
    <sheetDataSet>
      <sheetData sheetId="0" refreshError="1"/>
      <sheetData sheetId="1">
        <row r="12">
          <cell r="D12">
            <v>0.10525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edule 1"/>
      <sheetName val="WP 1-1"/>
      <sheetName val="WP 1-2"/>
      <sheetName val="WP 1-3"/>
      <sheetName val="WP 1-3-1"/>
      <sheetName val="WP 1-4"/>
      <sheetName val="WP 1-5"/>
      <sheetName val="WP 1-5-1"/>
      <sheetName val="Schedule 2"/>
      <sheetName val="WP 2-1"/>
      <sheetName val="Schedule 3"/>
      <sheetName val="WP 3-1"/>
      <sheetName val="Schedule 4"/>
      <sheetName val="Schedule 5"/>
      <sheetName val="Schedule 6"/>
      <sheetName val="Schedule 7"/>
      <sheetName val="Schedule 8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 refreshError="1"/>
      <sheetData sheetId="8"/>
      <sheetData sheetId="9" refreshError="1"/>
      <sheetData sheetId="10"/>
      <sheetData sheetId="11" refreshError="1"/>
      <sheetData sheetId="12"/>
      <sheetData sheetId="13"/>
      <sheetData sheetId="14"/>
      <sheetData sheetId="15"/>
      <sheetData sheetId="1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of Contents"/>
      <sheetName val="Alloc factors"/>
      <sheetName val="A-1"/>
      <sheetName val="Schedule 1"/>
      <sheetName val="Schedule 2"/>
      <sheetName val="Summary"/>
      <sheetName val="billing summary"/>
      <sheetName val="Wp 2-1"/>
      <sheetName val="WP 2-2"/>
      <sheetName val="WP 2-3"/>
      <sheetName val="Wp 2-4"/>
      <sheetName val="WP 2-5"/>
      <sheetName val="Wp 2-6"/>
      <sheetName val="WP 2-7"/>
      <sheetName val="WP 2-8"/>
      <sheetName val="Wp 2-9"/>
      <sheetName val="WP 2-10"/>
      <sheetName val="Schedule 3"/>
      <sheetName val="Wp 3-1"/>
      <sheetName val="Schedule 4 O&amp;M"/>
      <sheetName val="Wp 4-1 per bk 33,34,35,36"/>
      <sheetName val="WP 4-2 payroll"/>
      <sheetName val="WP4-2-1 Labor subaccts"/>
      <sheetName val="WP 4-3 benefits"/>
      <sheetName val="WP 4-3-1 benefits"/>
      <sheetName val="WP 4-3-2 benefits subaccts"/>
      <sheetName val="WP 4-4 alloc gen office"/>
      <sheetName val="Wp 4-4-1 per bk 24,30,31"/>
      <sheetName val="WP 4-5 dues donate"/>
      <sheetName val="Wp 4-5-1 dues donate adv"/>
      <sheetName val="WP 4-6 int cust dep"/>
      <sheetName val="WP 4-7 CapRate"/>
      <sheetName val="WP 4-8 Bad Debt"/>
      <sheetName val="Schedule 5 taxes other"/>
      <sheetName val="WP 5-1 taxes other"/>
      <sheetName val="Schedule 6 depr amort"/>
      <sheetName val="WP 6-1 deprec amort"/>
      <sheetName val="Schedule 7 FIT"/>
      <sheetName val="WP 7-1 FAS106"/>
      <sheetName val="Wp 7-1-1 FAS106"/>
      <sheetName val="Rate Base - Regional"/>
      <sheetName val="Plant"/>
      <sheetName val="Depr"/>
      <sheetName val="WP CWIP 1070"/>
      <sheetName val="WP M&amp;S 1540"/>
      <sheetName val="WP M&amp;S sheet 2"/>
      <sheetName val="WP Storg Gas per bk 1641"/>
      <sheetName val="WP 1641 per bk subaccts"/>
      <sheetName val="WP Storg Gas 1641 Normal"/>
      <sheetName val="WP PPs 1650"/>
      <sheetName val="WP PPs 165 subaccts"/>
      <sheetName val="WP Cust Dep 2350"/>
      <sheetName val="WP Cust Adv 2520"/>
      <sheetName val="PP Pension 186"/>
      <sheetName val="WP2-8 ADIT 1900,2820,2830"/>
      <sheetName val="WP 2-8-1 ADIT"/>
      <sheetName val="WP 7-7 Cash Working Capital"/>
      <sheetName val="WP 7-7-1 tax collections"/>
      <sheetName val="Cap Struc"/>
      <sheetName val="WP Equity LTD"/>
      <sheetName val="WP Equity detail"/>
      <sheetName val="WP LTD Rate"/>
    </sheetNames>
    <sheetDataSet>
      <sheetData sheetId="0" refreshError="1"/>
      <sheetData sheetId="1">
        <row r="13">
          <cell r="D13">
            <v>0.12939999999999999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Exh 1"/>
      <sheetName val="Exh 2"/>
      <sheetName val="Wp 2-1"/>
      <sheetName val="Wp 2-2"/>
      <sheetName val="Wp 2-3"/>
      <sheetName val="Wp 2-4"/>
      <sheetName val="Wp 2-5"/>
      <sheetName val="Wp 2-6"/>
      <sheetName val="Wp 2-7"/>
      <sheetName val="Wp 2-8"/>
      <sheetName val="Wp 2-9"/>
      <sheetName val="Wp 2-10"/>
      <sheetName val="Exh 3"/>
      <sheetName val="Exh 4"/>
      <sheetName val="Wp 4-1"/>
      <sheetName val="Exh 5"/>
      <sheetName val="Exh 6"/>
      <sheetName val="Exh 7"/>
      <sheetName val="WP 7-1"/>
      <sheetName val="WP7-1-1"/>
      <sheetName val="WP 7-2"/>
      <sheetName val="Wp 7-3"/>
      <sheetName val="WP 7-3-1"/>
      <sheetName val="WP 7-4"/>
      <sheetName val="Wp 7-4-1"/>
      <sheetName val="WP 7-5"/>
      <sheetName val="WP 7-6"/>
      <sheetName val="WP 7-7"/>
      <sheetName val="WP 7-8"/>
      <sheetName val="Exh 8"/>
      <sheetName val="Exh 9"/>
      <sheetName val="WP 9-1"/>
    </sheetNames>
    <sheetDataSet>
      <sheetData sheetId="0">
        <row r="29">
          <cell r="E29">
            <v>8.3450884513631737E-2</v>
          </cell>
        </row>
        <row r="31">
          <cell r="E31">
            <v>0.68700349864976129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INPUT"/>
      <sheetName val="TB SUMMARY"/>
      <sheetName val="DTB INPUT"/>
      <sheetName val="BS INPUT"/>
      <sheetName val="IS INPUT"/>
      <sheetName val="STOCK DATA INPUT"/>
      <sheetName val="INDEX"/>
      <sheetName val="Sch 1"/>
      <sheetName val="Wp 1-1"/>
      <sheetName val="Sch 2"/>
      <sheetName val="Wp 2-1"/>
      <sheetName val="Sch 3"/>
      <sheetName val="Sch 4"/>
      <sheetName val="Wp 4-1"/>
      <sheetName val="Sch 5"/>
      <sheetName val="Sch 6"/>
      <sheetName val="Sch 7"/>
      <sheetName val="Sch 8"/>
      <sheetName val="WP 8-1"/>
      <sheetName val="WP 8-2"/>
      <sheetName val="WP 8-3"/>
      <sheetName val="Sch 9"/>
      <sheetName val="Wp 9-1"/>
      <sheetName val="Wp 9-2"/>
      <sheetName val="Wp 9-3"/>
      <sheetName val="Wp 9-4"/>
      <sheetName val="Wp 9-5"/>
      <sheetName val="Wp 9-6"/>
      <sheetName val="Wp 9-7"/>
      <sheetName val="WP 9-7-1"/>
      <sheetName val="WP 9-8"/>
      <sheetName val="Sch 10"/>
      <sheetName val="WP 10-1"/>
      <sheetName val="WP 10-2"/>
      <sheetName val="Wp 10-3"/>
      <sheetName val="WP 10-4 "/>
      <sheetName val="WP 10-5"/>
      <sheetName val="WP 10-6"/>
      <sheetName val="WP10-7"/>
      <sheetName val="WP 10-8"/>
      <sheetName val="WP 10-9 "/>
      <sheetName val="WP 10-10"/>
      <sheetName val="Sch 11"/>
      <sheetName val="WP 11-1"/>
      <sheetName val="WP 11-2 "/>
      <sheetName val="Sch 12"/>
      <sheetName val="ADJ 12-1"/>
      <sheetName val="ADJ 12-2"/>
      <sheetName val="ADJ 12-3"/>
      <sheetName val="ADJ 12-4"/>
      <sheetName val="ADJ 12-5"/>
      <sheetName val="ADJ 12-6"/>
      <sheetName val="ADJ 12-7"/>
      <sheetName val="ADJ 12-8"/>
      <sheetName val="ADJ 12-9"/>
      <sheetName val="ADJ 12-10"/>
      <sheetName val="ADJ 12-11"/>
      <sheetName val="ADJ 12-12"/>
      <sheetName val="ADJ 12-13"/>
      <sheetName val="ADJ 12-14"/>
      <sheetName val="ADJ 12-15"/>
      <sheetName val="ADJ 12-16"/>
      <sheetName val="Sch 13"/>
      <sheetName val="Sch 14 "/>
      <sheetName val="Sch 15"/>
      <sheetName val="WP 15-1"/>
      <sheetName val="WP 15-1-1"/>
      <sheetName val="WP 15-2"/>
      <sheetName val="WP 15-3"/>
      <sheetName val="WP 15-4"/>
      <sheetName val="Sch 16"/>
      <sheetName val="WP 16-1"/>
      <sheetName val="WP 16-2"/>
      <sheetName val="WP 16-3"/>
      <sheetName val="WP 16-4"/>
      <sheetName val="WP16-5"/>
      <sheetName val="WP 16-6"/>
      <sheetName val="WP 16-7"/>
      <sheetName val="WP 16-8"/>
      <sheetName val="Sch 17"/>
      <sheetName val="ADJ 17-1"/>
      <sheetName val="WP 17-1"/>
      <sheetName val="WP 17-1-1"/>
      <sheetName val="WP 17-1-2 "/>
      <sheetName val="WP 17-1-3"/>
      <sheetName val="ADJ 17- 2"/>
      <sheetName val="Wp 17-2"/>
      <sheetName val="WP 17-2-1"/>
      <sheetName val="Wp 17-2-2"/>
      <sheetName val="ADJ 17-3"/>
      <sheetName val="WP 17-3"/>
      <sheetName val="WP 17-3-1"/>
      <sheetName val="ADJ 17-4"/>
      <sheetName val="ADJ 17-5"/>
      <sheetName val="ADJ 17-6"/>
      <sheetName val="ADJ 17-7"/>
      <sheetName val="Wp 17-7"/>
      <sheetName val="ADJ 17-8"/>
      <sheetName val="WP 17-8"/>
      <sheetName val="ADJ 17-9"/>
      <sheetName val="ADJ 17-10"/>
      <sheetName val="ADJ 17-11"/>
      <sheetName val="ADJ 17-12"/>
      <sheetName val="WP 17-12"/>
      <sheetName val="ADJ 17-13"/>
      <sheetName val="ADJ 17-14"/>
      <sheetName val="ADJ 17-15"/>
      <sheetName val="ADJ 17-16"/>
      <sheetName val="ADJ 17-17"/>
      <sheetName val="WP 17-17-1"/>
      <sheetName val="Wp 17-17-2"/>
      <sheetName val="Wp 17-17-3"/>
      <sheetName val="Wp 17-17-4"/>
      <sheetName val="ADJ 17-18"/>
      <sheetName val="ADJ 17-19"/>
      <sheetName val="ADJ 17-20"/>
      <sheetName val="ADJ 17-21"/>
      <sheetName val="ADJ 17-22"/>
      <sheetName val="ADJ 17-23"/>
      <sheetName val="ADJ 17-24"/>
      <sheetName val="ADJ 17-25"/>
      <sheetName val="ADJ 17-26"/>
      <sheetName val="ADJ 17-27"/>
      <sheetName val="ADJ 17-28"/>
      <sheetName val="ADJ 17-29"/>
      <sheetName val="ADJ 17-30"/>
      <sheetName val="ADJ 17-31"/>
      <sheetName val="ADJ 17-32"/>
      <sheetName val="ADJ 17-33"/>
      <sheetName val="ADJ 17-34"/>
      <sheetName val="ADJ 17-35"/>
      <sheetName val="ADJ 17-36"/>
      <sheetName val="ADJ 17-37"/>
      <sheetName val="ADJ 17-38"/>
      <sheetName val="Sch 18"/>
      <sheetName val="Sch 19"/>
      <sheetName val="Sch 20"/>
      <sheetName val="Sch 21"/>
      <sheetName val="Sch 26A"/>
      <sheetName val="Sch 26B"/>
      <sheetName val="SCH 29"/>
      <sheetName val="Sch 30"/>
      <sheetName val="WP 30-1"/>
      <sheetName val=" WP 30-2 PEAK DAYS"/>
      <sheetName val=" WP 30-3 METER SIZE"/>
      <sheetName val="WP 30-4 BF BY CLASS"/>
      <sheetName val="SCH 31"/>
      <sheetName val="SCH 32"/>
      <sheetName val="WP 32-1"/>
      <sheetName val="SCH 33"/>
      <sheetName val="SCH 34"/>
      <sheetName val="SCH 34A"/>
    </sheetNames>
    <sheetDataSet>
      <sheetData sheetId="0">
        <row r="7">
          <cell r="C7" t="str">
            <v>ATMOS ENERGY CORPORATION</v>
          </cell>
        </row>
        <row r="9">
          <cell r="C9">
            <v>37894</v>
          </cell>
        </row>
        <row r="43">
          <cell r="D43">
            <v>0.218</v>
          </cell>
        </row>
        <row r="53">
          <cell r="D53">
            <v>7.0599999999999996E-2</v>
          </cell>
        </row>
        <row r="57">
          <cell r="D57">
            <v>8.7400000000000005E-2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hibit List"/>
      <sheetName val="CAP-64.1"/>
      <sheetName val="CAP-64.2"/>
      <sheetName val="CAP-64.3"/>
      <sheetName val="CAP-64.4"/>
      <sheetName val="CAP-64.5"/>
      <sheetName val="CAP-64.6"/>
      <sheetName val="CAP-64.7,8,9"/>
      <sheetName val="CAP-64.10"/>
      <sheetName val="CAP-65.1"/>
      <sheetName val="CAP-65.2"/>
      <sheetName val="CAP-65.3"/>
      <sheetName val="CAP-66.1"/>
      <sheetName val="CAP-66.2"/>
      <sheetName val="CAP-66.3"/>
      <sheetName val="CAP-66.4"/>
      <sheetName val="CAP-66.5,6"/>
      <sheetName val="CAP-66.7"/>
      <sheetName val="CAP-66.8"/>
      <sheetName val="CAP-66.9"/>
      <sheetName val="11 (4,5)"/>
      <sheetName val="1322.4-5A"/>
      <sheetName val="SDGE-EL15-11"/>
      <sheetName val="2015BBB"/>
      <sheetName val="1316.1A"/>
      <sheetName val="1316.1B"/>
      <sheetName val="1316.2A"/>
      <sheetName val="1316.2B"/>
      <sheetName val="1316.3A"/>
      <sheetName val="1316.3B"/>
      <sheetName val="1316.3C"/>
      <sheetName val="1316.3D"/>
      <sheetName val="1316.4-5 Adjusted"/>
      <sheetName val="1316.6 Adjusted"/>
      <sheetName val="WP - 1316.4-5 Original"/>
      <sheetName val="WP - 1305.1 Original"/>
      <sheetName val="WP - 1305.2"/>
      <sheetName val="WP - 1305.3"/>
      <sheetName val="WP - 1305.4-5 Original"/>
      <sheetName val="WP - 1316.6"/>
      <sheetName val="WP - 1320.3"/>
      <sheetName val="1320.4"/>
      <sheetName val="1322.2"/>
      <sheetName val="1322.6"/>
      <sheetName val="DVP-24"/>
      <sheetName val="Startrans"/>
      <sheetName val="SettlementAdj"/>
      <sheetName val="RecentYields-33"/>
      <sheetName val="RecentYields-86"/>
      <sheetName val="MonthlyYields"/>
      <sheetName val="2014TreasuryYields"/>
      <sheetName val="AEOUtilityYieldForecasts"/>
      <sheetName val="AA-BBB Spread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>
        <row r="7">
          <cell r="G7">
            <v>6.08E-2</v>
          </cell>
        </row>
        <row r="8">
          <cell r="G8">
            <v>6.1900000000000004E-2</v>
          </cell>
        </row>
        <row r="9">
          <cell r="G9">
            <v>6.1399999999999996E-2</v>
          </cell>
        </row>
        <row r="10">
          <cell r="G10">
            <v>6.0599999999999994E-2</v>
          </cell>
        </row>
        <row r="11">
          <cell r="G11">
            <v>6.1100000000000002E-2</v>
          </cell>
        </row>
        <row r="12">
          <cell r="G12">
            <v>6.2600000000000003E-2</v>
          </cell>
        </row>
        <row r="13">
          <cell r="G13">
            <v>6.54E-2</v>
          </cell>
        </row>
        <row r="14">
          <cell r="G14">
            <v>6.59E-2</v>
          </cell>
        </row>
        <row r="15">
          <cell r="G15">
            <v>6.6100000000000006E-2</v>
          </cell>
        </row>
        <row r="16">
          <cell r="G16">
            <v>6.6100000000000006E-2</v>
          </cell>
        </row>
        <row r="17">
          <cell r="G17">
            <v>6.4299999999999996E-2</v>
          </cell>
        </row>
        <row r="18">
          <cell r="G18">
            <v>6.2600000000000003E-2</v>
          </cell>
        </row>
        <row r="19">
          <cell r="G19">
            <v>6.2400000000000004E-2</v>
          </cell>
        </row>
        <row r="20">
          <cell r="G20">
            <v>6.0400000000000002E-2</v>
          </cell>
        </row>
        <row r="21">
          <cell r="G21">
            <v>6.0499999999999998E-2</v>
          </cell>
        </row>
        <row r="22">
          <cell r="G22">
            <v>6.1600000000000002E-2</v>
          </cell>
        </row>
        <row r="23">
          <cell r="G23">
            <v>6.0999999999999999E-2</v>
          </cell>
        </row>
        <row r="24">
          <cell r="G24">
            <v>6.0999999999999999E-2</v>
          </cell>
        </row>
        <row r="25">
          <cell r="G25">
            <v>6.2400000000000004E-2</v>
          </cell>
        </row>
        <row r="26">
          <cell r="G26">
            <v>6.2300000000000001E-2</v>
          </cell>
        </row>
        <row r="27">
          <cell r="G27">
            <v>6.54E-2</v>
          </cell>
        </row>
        <row r="28">
          <cell r="G28">
            <v>6.4899999999999999E-2</v>
          </cell>
        </row>
        <row r="29">
          <cell r="G29">
            <v>6.5099999999999991E-2</v>
          </cell>
        </row>
        <row r="30">
          <cell r="G30">
            <v>6.4500000000000002E-2</v>
          </cell>
        </row>
        <row r="31">
          <cell r="G31">
            <v>6.3600000000000004E-2</v>
          </cell>
        </row>
        <row r="32">
          <cell r="G32">
            <v>6.2699999999999992E-2</v>
          </cell>
        </row>
        <row r="33">
          <cell r="G33">
            <v>6.5099999999999991E-2</v>
          </cell>
        </row>
        <row r="34">
          <cell r="G34">
            <v>6.3500000000000001E-2</v>
          </cell>
        </row>
        <row r="35">
          <cell r="G35">
            <v>6.6000000000000003E-2</v>
          </cell>
        </row>
        <row r="36">
          <cell r="G36">
            <v>6.6799999999999998E-2</v>
          </cell>
        </row>
        <row r="37">
          <cell r="G37">
            <v>6.8099999999999994E-2</v>
          </cell>
        </row>
        <row r="38">
          <cell r="G38">
            <v>6.7900000000000002E-2</v>
          </cell>
        </row>
        <row r="39">
          <cell r="G39">
            <v>6.93E-2</v>
          </cell>
        </row>
        <row r="40">
          <cell r="G40">
            <v>6.9699999999999998E-2</v>
          </cell>
        </row>
        <row r="41">
          <cell r="G41">
            <v>6.9800000000000001E-2</v>
          </cell>
        </row>
        <row r="42">
          <cell r="G42">
            <v>7.1500000000000008E-2</v>
          </cell>
        </row>
        <row r="43">
          <cell r="G43">
            <v>8.5800000000000001E-2</v>
          </cell>
        </row>
        <row r="44">
          <cell r="G44">
            <v>8.9800000000000005E-2</v>
          </cell>
        </row>
        <row r="45">
          <cell r="G45">
            <v>8.1300000000000011E-2</v>
          </cell>
        </row>
        <row r="46">
          <cell r="G46">
            <v>7.9000000000000001E-2</v>
          </cell>
        </row>
        <row r="47">
          <cell r="G47">
            <v>7.7399999999999997E-2</v>
          </cell>
        </row>
        <row r="48">
          <cell r="G48">
            <v>0.08</v>
          </cell>
        </row>
        <row r="49">
          <cell r="G49">
            <v>8.0299999999999996E-2</v>
          </cell>
        </row>
        <row r="50">
          <cell r="G50">
            <v>7.7600000000000002E-2</v>
          </cell>
        </row>
        <row r="51">
          <cell r="G51">
            <v>7.2999999999999995E-2</v>
          </cell>
        </row>
        <row r="52">
          <cell r="G52">
            <v>6.8900000000000003E-2</v>
          </cell>
        </row>
        <row r="53">
          <cell r="G53">
            <v>6.3600000000000004E-2</v>
          </cell>
        </row>
        <row r="54">
          <cell r="G54">
            <v>6.1200000000000004E-2</v>
          </cell>
        </row>
        <row r="55">
          <cell r="G55">
            <v>6.1399999999999996E-2</v>
          </cell>
        </row>
        <row r="56">
          <cell r="G56">
            <v>6.1799999999999994E-2</v>
          </cell>
        </row>
        <row r="57">
          <cell r="G57">
            <v>6.2600000000000003E-2</v>
          </cell>
        </row>
        <row r="58">
          <cell r="G58">
            <v>6.1600000000000002E-2</v>
          </cell>
        </row>
        <row r="59">
          <cell r="G59">
            <v>6.25E-2</v>
          </cell>
        </row>
        <row r="60">
          <cell r="G60">
            <v>6.2199999999999998E-2</v>
          </cell>
        </row>
        <row r="61">
          <cell r="G61">
            <v>6.1900000000000004E-2</v>
          </cell>
        </row>
        <row r="62">
          <cell r="G62">
            <v>6.1500000000000006E-2</v>
          </cell>
        </row>
        <row r="63">
          <cell r="G63">
            <v>6.1799999999999994E-2</v>
          </cell>
        </row>
        <row r="64">
          <cell r="G64">
            <v>5.9800000000000006E-2</v>
          </cell>
        </row>
        <row r="65">
          <cell r="G65">
            <v>5.5500000000000001E-2</v>
          </cell>
        </row>
        <row r="66">
          <cell r="G66">
            <v>5.5300000000000002E-2</v>
          </cell>
        </row>
        <row r="67">
          <cell r="G67">
            <v>5.62E-2</v>
          </cell>
        </row>
        <row r="68">
          <cell r="G68">
            <v>5.8499999999999996E-2</v>
          </cell>
        </row>
        <row r="69">
          <cell r="G69">
            <v>6.0400000000000002E-2</v>
          </cell>
        </row>
        <row r="70">
          <cell r="G70">
            <v>6.0599999999999994E-2</v>
          </cell>
        </row>
        <row r="71">
          <cell r="G71">
            <v>6.0999999999999999E-2</v>
          </cell>
        </row>
        <row r="72">
          <cell r="G72">
            <v>5.9699999999999996E-2</v>
          </cell>
        </row>
        <row r="73">
          <cell r="G73">
            <v>5.9800000000000006E-2</v>
          </cell>
        </row>
        <row r="74">
          <cell r="G74">
            <v>5.74E-2</v>
          </cell>
        </row>
        <row r="75">
          <cell r="G75">
            <v>5.67E-2</v>
          </cell>
        </row>
        <row r="76">
          <cell r="G76">
            <v>5.7000000000000002E-2</v>
          </cell>
        </row>
        <row r="77">
          <cell r="G77">
            <v>5.2199999999999996E-2</v>
          </cell>
        </row>
        <row r="78">
          <cell r="G78">
            <v>5.1100000000000007E-2</v>
          </cell>
        </row>
        <row r="79">
          <cell r="G79">
            <v>5.2400000000000002E-2</v>
          </cell>
        </row>
        <row r="80">
          <cell r="G80">
            <v>4.9299999999999997E-2</v>
          </cell>
        </row>
        <row r="81">
          <cell r="G81">
            <v>5.0700000000000002E-2</v>
          </cell>
        </row>
        <row r="82">
          <cell r="G82">
            <v>5.0599999999999999E-2</v>
          </cell>
        </row>
        <row r="83">
          <cell r="G83">
            <v>5.0200000000000002E-2</v>
          </cell>
        </row>
        <row r="84">
          <cell r="G84">
            <v>5.1299999999999998E-2</v>
          </cell>
        </row>
        <row r="85">
          <cell r="G85">
            <v>5.11E-2</v>
          </cell>
        </row>
        <row r="86">
          <cell r="G86">
            <v>4.9700000000000001E-2</v>
          </cell>
        </row>
        <row r="87">
          <cell r="G87">
            <v>4.9099999999999998E-2</v>
          </cell>
        </row>
        <row r="88">
          <cell r="G88">
            <v>4.8500000000000001E-2</v>
          </cell>
        </row>
        <row r="89">
          <cell r="G89">
            <v>4.8800000000000003E-2</v>
          </cell>
        </row>
        <row r="90">
          <cell r="G90">
            <v>4.8099999999999997E-2</v>
          </cell>
        </row>
        <row r="91">
          <cell r="G91">
            <v>4.5400000000000003E-2</v>
          </cell>
        </row>
        <row r="92">
          <cell r="G92">
            <v>4.4200000000000003E-2</v>
          </cell>
        </row>
        <row r="93">
          <cell r="G93">
            <v>4.5600000000000002E-2</v>
          </cell>
        </row>
        <row r="94">
          <cell r="G94">
            <v>4.6600000000000003E-2</v>
          </cell>
        </row>
        <row r="95">
          <cell r="G95">
            <v>4.7399999999999998E-2</v>
          </cell>
        </row>
        <row r="96">
          <cell r="G96">
            <v>4.7199999999999999E-2</v>
          </cell>
        </row>
        <row r="97">
          <cell r="G97">
            <v>4.4900000000000002E-2</v>
          </cell>
        </row>
        <row r="98">
          <cell r="G98">
            <v>4.65E-2</v>
          </cell>
        </row>
        <row r="99">
          <cell r="G99">
            <v>5.0799999999999998E-2</v>
          </cell>
        </row>
        <row r="100">
          <cell r="G100">
            <v>5.21E-2</v>
          </cell>
        </row>
        <row r="101">
          <cell r="G101">
            <v>5.28E-2</v>
          </cell>
        </row>
        <row r="102">
          <cell r="G102">
            <v>5.3100000000000001E-2</v>
          </cell>
        </row>
        <row r="103">
          <cell r="G103">
            <v>5.1700000000000003E-2</v>
          </cell>
        </row>
        <row r="104">
          <cell r="G104">
            <v>5.2400000000000002E-2</v>
          </cell>
        </row>
        <row r="105">
          <cell r="G105">
            <v>5.2499999999999998E-2</v>
          </cell>
        </row>
        <row r="106">
          <cell r="G106">
            <v>5.0900000000000001E-2</v>
          </cell>
        </row>
        <row r="107">
          <cell r="G107">
            <v>5.0099999999999999E-2</v>
          </cell>
        </row>
        <row r="108">
          <cell r="G108">
            <v>0.05</v>
          </cell>
        </row>
        <row r="109">
          <cell r="G109">
            <v>4.8500000000000001E-2</v>
          </cell>
        </row>
        <row r="110">
          <cell r="G110">
            <v>4.6899999999999997E-2</v>
          </cell>
        </row>
        <row r="111">
          <cell r="G111">
            <v>4.7300000000000002E-2</v>
          </cell>
        </row>
        <row r="112">
          <cell r="G112">
            <v>4.6600000000000003E-2</v>
          </cell>
        </row>
        <row r="113">
          <cell r="G113">
            <v>4.65E-2</v>
          </cell>
        </row>
        <row r="114">
          <cell r="G114">
            <v>4.7899999999999998E-2</v>
          </cell>
        </row>
      </sheetData>
      <sheetData sheetId="50"/>
      <sheetData sheetId="51"/>
      <sheetData sheetId="5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osure"/>
      <sheetName val="Rate Base Deductions"/>
      <sheetName val="Input "/>
      <sheetName val="Sch 1"/>
      <sheetName val="Sch 2"/>
      <sheetName val="WP 2-1 Rev70"/>
      <sheetName val="WP 2-2 Rev71"/>
      <sheetName val="WP 2-3 Rev72"/>
      <sheetName val="WP 2-4 Rev97Pal"/>
      <sheetName val="WP 2-5 Rev97U Paducah"/>
      <sheetName val="WP 2-6 Rev97U StL"/>
      <sheetName val="WP 2-7 Rev29"/>
      <sheetName val="WP 2-8 HDDs"/>
      <sheetName val="Sch 3 Gas Cost"/>
      <sheetName val="Sch 4 O&amp;M"/>
      <sheetName val="Sch 4-1 O&amp;M Per Book"/>
      <sheetName val="WP 4-2 Labor Adj"/>
      <sheetName val="WP 4-2-1 Labor O&amp;M subaccts"/>
      <sheetName val="WP 4-2-2 MO Union Labor exp"/>
      <sheetName val="WP 4- Benefits Adj"/>
      <sheetName val="WP 4- Benefits O&amp;M subaccts"/>
      <sheetName val="WP 4-3 M&amp;I "/>
      <sheetName val="WP 4-5 realloc 922"/>
      <sheetName val="WP 4-6 Ins Prem"/>
      <sheetName val="WP 4- Postage"/>
      <sheetName val="WP 4- Bad Debt adj"/>
      <sheetName val="WP4-Outside Srvc adj"/>
      <sheetName val="Sch 5 Taxes Other"/>
      <sheetName val="WP 5-1 Other Tax subaccts"/>
      <sheetName val="WP 5-2 MO AdValorem Summary"/>
      <sheetName val="Sch 6 Deprec"/>
      <sheetName val="WP 6-1 SS"/>
      <sheetName val="WP 6-2 Div91GO"/>
      <sheetName val="WP 6-3 Div88Central"/>
      <sheetName val="WP 6-4 Div70"/>
      <sheetName val="WP 6-5 Div71"/>
      <sheetName val="WP 6-6 Div72"/>
      <sheetName val="WP 6-7 Div97"/>
      <sheetName val="WP 6-8 Div30 CoKs GO"/>
      <sheetName val="WP 6-10 Div29"/>
      <sheetName val="WP 6- Meter"/>
      <sheetName val="WP 6-11 Deprec Exp SubAccts"/>
      <sheetName val="4060 Amort Acq Adj"/>
      <sheetName val="Sch 7 RateBase"/>
      <sheetName val="WP 7-1NetPlant"/>
      <sheetName val="WP 7-2 Alloc NetPlant"/>
      <sheetName val="WP 7-3 CWIP"/>
      <sheetName val="WP 7-4 ADIT"/>
      <sheetName val="WP 7-4-1 ADIT"/>
      <sheetName val="WP 7-4-2 Def Alloc Adjusted"/>
      <sheetName val="WP 7-5 PrePaids"/>
      <sheetName val="WP 7-6"/>
      <sheetName val="WP 7-6-1CustAdv"/>
      <sheetName val="WP 7-6-2CustDep "/>
      <sheetName val="WP 7-7 M&amp;S"/>
      <sheetName val="M&amp;S new"/>
      <sheetName val="WP 7-8 StorgGas"/>
      <sheetName val="WP7- Storg Gas 1641 Repriced"/>
      <sheetName val="WP 7- ANG Rate Base Deduct"/>
      <sheetName val="Sch 8 FIT"/>
      <sheetName val="Sch 9 CapStruc"/>
      <sheetName val="WP 9-1-1 Cap Bal"/>
      <sheetName val="WP 9-1-2 Proj Bal"/>
      <sheetName val="WP 9-2-1 LTD rate"/>
      <sheetName val="WP 9-2-2 Proj LTD rate"/>
      <sheetName val="Sch 10 Int on Deposits"/>
      <sheetName val="WP 2-8"/>
      <sheetName val="WP 4-4 Int on Deposits"/>
      <sheetName val="WP 7-4 DefFIT"/>
      <sheetName val="WP 7-4-1DefFIT"/>
      <sheetName val="WP 7-5 PP"/>
      <sheetName val="PP new"/>
      <sheetName val="WP Storg Gas 1641 Repriced"/>
      <sheetName val="WP 9-1"/>
      <sheetName val="WP 9-1-1Proj"/>
      <sheetName val="WP 9-2 LTD rate"/>
      <sheetName val="WP 9-2-1 Proj LTD rate"/>
    </sheetNames>
    <sheetDataSet>
      <sheetData sheetId="0"/>
      <sheetData sheetId="1"/>
      <sheetData sheetId="2">
        <row r="8">
          <cell r="C8" t="str">
            <v>Missouri</v>
          </cell>
        </row>
        <row r="9">
          <cell r="C9" t="str">
            <v>Atmos Energy Mid-States</v>
          </cell>
        </row>
        <row r="10">
          <cell r="C10" t="str">
            <v>September 30, 2005</v>
          </cell>
        </row>
        <row r="23">
          <cell r="C23">
            <v>5.5753243416792088E-2</v>
          </cell>
        </row>
        <row r="24">
          <cell r="C24">
            <v>4.0312366146111597E-2</v>
          </cell>
        </row>
        <row r="25">
          <cell r="C25">
            <v>0.12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 2, p 1"/>
      <sheetName val="Sch 2, p 2 "/>
      <sheetName val="Sch 2, p 3"/>
      <sheetName val="Sch 3"/>
      <sheetName val="Sch 4"/>
      <sheetName val="Sch 5"/>
      <sheetName val="Sch 6, p1"/>
      <sheetName val="Sch 6, p 2"/>
      <sheetName val="Sch 6, p 3"/>
      <sheetName val="Company Groups"/>
      <sheetName val="Company Data Inputs"/>
      <sheetName val="Sch 7"/>
      <sheetName val="Sch 8 "/>
      <sheetName val="Sch 9, p1"/>
      <sheetName val="Sch 9, p 2"/>
      <sheetName val="Sch 9, p 3"/>
      <sheetName val="Sch 9, p 4"/>
      <sheetName val="Sch 10"/>
      <sheetName val="Sch 11"/>
      <sheetName val="Sch 12, p 1"/>
      <sheetName val="Sch 12, p 2"/>
      <sheetName val="Sch 13"/>
      <sheetName val="Sch 12 WP"/>
      <sheetName val="Sch 14 "/>
      <sheetName val="Sch 15"/>
      <sheetName val="Sch 16"/>
      <sheetName val="p. 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4"/>
  <sheetViews>
    <sheetView zoomScaleNormal="100" workbookViewId="0">
      <selection activeCell="A25" sqref="A25"/>
    </sheetView>
  </sheetViews>
  <sheetFormatPr defaultColWidth="8.77734375" defaultRowHeight="15"/>
  <cols>
    <col min="1" max="1" width="29.6640625" style="128" bestFit="1" customWidth="1"/>
    <col min="2" max="2" width="13.44140625" style="128" customWidth="1"/>
    <col min="3" max="3" width="8.77734375" style="128"/>
    <col min="4" max="4" width="7" style="128" customWidth="1"/>
    <col min="5" max="5" width="9" style="128" bestFit="1" customWidth="1"/>
    <col min="6" max="6" width="8.77734375" style="128"/>
    <col min="7" max="7" width="6" style="128" customWidth="1"/>
    <col min="8" max="16384" width="8.77734375" style="128"/>
  </cols>
  <sheetData>
    <row r="1" spans="1:9" ht="15.75">
      <c r="G1" s="129" t="s">
        <v>247</v>
      </c>
    </row>
    <row r="2" spans="1:9" ht="15.75">
      <c r="F2" s="129"/>
      <c r="G2" s="129" t="s">
        <v>319</v>
      </c>
    </row>
    <row r="3" spans="1:9" ht="15.75">
      <c r="F3" s="129"/>
      <c r="G3" s="129" t="s">
        <v>320</v>
      </c>
    </row>
    <row r="5" spans="1:9" ht="20.25">
      <c r="A5" s="241" t="s">
        <v>225</v>
      </c>
      <c r="B5" s="241"/>
      <c r="C5" s="241"/>
      <c r="D5" s="241"/>
      <c r="E5" s="241"/>
      <c r="F5" s="241"/>
      <c r="G5" s="241"/>
      <c r="H5" s="241"/>
    </row>
    <row r="6" spans="1:9" ht="20.25">
      <c r="A6" s="241" t="s">
        <v>166</v>
      </c>
      <c r="B6" s="241"/>
      <c r="C6" s="241"/>
      <c r="D6" s="241"/>
      <c r="E6" s="241"/>
      <c r="F6" s="241"/>
      <c r="G6" s="241"/>
      <c r="H6" s="241"/>
    </row>
    <row r="7" spans="1:9" ht="20.25">
      <c r="A7" s="241"/>
      <c r="B7" s="241"/>
      <c r="C7" s="241"/>
      <c r="D7" s="241"/>
      <c r="E7" s="241"/>
      <c r="F7" s="241"/>
      <c r="G7" s="241"/>
      <c r="H7" s="241"/>
    </row>
    <row r="8" spans="1:9" ht="15.75" thickBot="1">
      <c r="A8" s="203"/>
      <c r="B8" s="203"/>
      <c r="C8" s="203"/>
      <c r="D8" s="203"/>
      <c r="E8" s="203"/>
      <c r="F8" s="203"/>
      <c r="G8" s="203"/>
      <c r="H8" s="203"/>
    </row>
    <row r="9" spans="1:9" ht="15.75" thickTop="1"/>
    <row r="10" spans="1:9" ht="15.75">
      <c r="A10" s="204" t="s">
        <v>167</v>
      </c>
      <c r="B10" s="204" t="s">
        <v>178</v>
      </c>
      <c r="C10" s="242" t="s">
        <v>168</v>
      </c>
      <c r="D10" s="242"/>
      <c r="E10" s="242"/>
      <c r="F10" s="242" t="s">
        <v>169</v>
      </c>
      <c r="G10" s="242"/>
      <c r="H10" s="242"/>
      <c r="I10" s="129"/>
    </row>
    <row r="11" spans="1:9">
      <c r="A11" s="205"/>
      <c r="B11" s="205"/>
      <c r="C11" s="205"/>
      <c r="D11" s="206"/>
      <c r="E11" s="205"/>
      <c r="F11" s="205"/>
      <c r="G11" s="205"/>
      <c r="H11" s="205"/>
    </row>
    <row r="12" spans="1:9">
      <c r="A12" s="132"/>
      <c r="B12" s="132"/>
      <c r="C12" s="132"/>
      <c r="D12" s="131"/>
      <c r="E12" s="132"/>
      <c r="F12" s="132"/>
      <c r="G12" s="132"/>
      <c r="H12" s="132"/>
    </row>
    <row r="13" spans="1:9">
      <c r="A13" s="128" t="s">
        <v>170</v>
      </c>
      <c r="B13" s="207">
        <v>0.51500000000000001</v>
      </c>
      <c r="C13" s="207"/>
      <c r="D13" s="235">
        <v>4.7449999999999999E-2</v>
      </c>
      <c r="E13" s="208" t="s">
        <v>215</v>
      </c>
      <c r="G13" s="207">
        <f>+B13*D13</f>
        <v>2.443675E-2</v>
      </c>
    </row>
    <row r="14" spans="1:9">
      <c r="B14" s="207"/>
      <c r="C14" s="207"/>
      <c r="D14" s="207"/>
      <c r="E14" s="208"/>
      <c r="G14" s="207"/>
    </row>
    <row r="15" spans="1:9" ht="15.75">
      <c r="A15" s="128" t="s">
        <v>171</v>
      </c>
      <c r="B15" s="207">
        <v>0.48499999999999999</v>
      </c>
      <c r="C15" s="209">
        <v>0.09</v>
      </c>
      <c r="D15" s="216">
        <v>9.2499999999999999E-2</v>
      </c>
      <c r="E15" s="210">
        <v>9.5000000000000001E-2</v>
      </c>
      <c r="F15" s="209">
        <f>+B15*C15</f>
        <v>4.3649999999999994E-2</v>
      </c>
      <c r="G15" s="207">
        <f>+B15*D15</f>
        <v>4.48625E-2</v>
      </c>
      <c r="H15" s="210">
        <f>+B15*E15</f>
        <v>4.6074999999999998E-2</v>
      </c>
    </row>
    <row r="16" spans="1:9">
      <c r="B16" s="229"/>
      <c r="D16" s="130"/>
      <c r="F16" s="211"/>
      <c r="G16" s="205"/>
      <c r="H16" s="212"/>
    </row>
    <row r="17" spans="1:8">
      <c r="B17" s="230"/>
      <c r="D17" s="130"/>
      <c r="F17" s="213"/>
      <c r="H17" s="214"/>
    </row>
    <row r="18" spans="1:8">
      <c r="A18" s="128" t="s">
        <v>172</v>
      </c>
      <c r="B18" s="207">
        <f>SUM(B13:B15)</f>
        <v>1</v>
      </c>
      <c r="C18" s="215"/>
      <c r="D18" s="130"/>
      <c r="F18" s="209">
        <f>+G13+F15</f>
        <v>6.8086750000000001E-2</v>
      </c>
      <c r="G18" s="130"/>
      <c r="H18" s="210">
        <f>+G13+H15</f>
        <v>7.0511749999999998E-2</v>
      </c>
    </row>
    <row r="19" spans="1:8" ht="15.75">
      <c r="B19" s="207"/>
      <c r="C19" s="215"/>
      <c r="D19" s="130"/>
      <c r="F19" s="209"/>
      <c r="G19" s="216">
        <f>+G13+G15</f>
        <v>6.9299250000000007E-2</v>
      </c>
      <c r="H19" s="210"/>
    </row>
    <row r="20" spans="1:8">
      <c r="B20" s="207"/>
      <c r="C20" s="215"/>
      <c r="D20" s="130"/>
      <c r="F20" s="209"/>
      <c r="G20" s="130"/>
      <c r="H20" s="210"/>
    </row>
    <row r="21" spans="1:8" ht="15.75" thickBot="1">
      <c r="A21" s="203"/>
      <c r="B21" s="203"/>
      <c r="C21" s="203"/>
      <c r="D21" s="203"/>
      <c r="E21" s="203"/>
      <c r="F21" s="203"/>
      <c r="G21" s="203"/>
      <c r="H21" s="203"/>
    </row>
    <row r="22" spans="1:8" ht="16.5" thickTop="1">
      <c r="F22" s="129"/>
      <c r="G22" s="216"/>
      <c r="H22" s="129"/>
    </row>
    <row r="23" spans="1:8" ht="15.75">
      <c r="A23" s="128" t="s">
        <v>246</v>
      </c>
      <c r="F23" s="129"/>
      <c r="G23" s="216"/>
      <c r="H23" s="129"/>
    </row>
    <row r="24" spans="1:8" ht="15.75">
      <c r="F24" s="129"/>
      <c r="G24" s="216"/>
      <c r="H24" s="129"/>
    </row>
    <row r="25" spans="1:8">
      <c r="A25" s="128" t="s">
        <v>323</v>
      </c>
    </row>
    <row r="26" spans="1:8">
      <c r="A26" s="208"/>
    </row>
    <row r="30" spans="1:8">
      <c r="C30" s="207"/>
      <c r="D30" s="207"/>
      <c r="E30" s="207"/>
      <c r="F30" s="207"/>
    </row>
    <row r="31" spans="1:8">
      <c r="C31" s="207"/>
      <c r="D31" s="207"/>
      <c r="E31" s="207"/>
      <c r="F31" s="207"/>
    </row>
    <row r="32" spans="1:8">
      <c r="C32" s="207"/>
      <c r="D32" s="207"/>
      <c r="E32" s="207"/>
      <c r="F32" s="207"/>
    </row>
    <row r="33" spans="2:6">
      <c r="C33" s="207"/>
      <c r="D33" s="207"/>
      <c r="E33" s="207"/>
      <c r="F33" s="207"/>
    </row>
    <row r="34" spans="2:6">
      <c r="B34" s="208"/>
      <c r="C34" s="207"/>
      <c r="D34" s="207"/>
      <c r="E34" s="207"/>
      <c r="F34" s="207"/>
    </row>
  </sheetData>
  <mergeCells count="5">
    <mergeCell ref="A5:H5"/>
    <mergeCell ref="A6:H6"/>
    <mergeCell ref="A7:H7"/>
    <mergeCell ref="C10:E10"/>
    <mergeCell ref="F10:H10"/>
  </mergeCells>
  <pageMargins left="0.75" right="0.75" top="1" bottom="1" header="0.5" footer="0.5"/>
  <pageSetup scale="81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I53"/>
  <sheetViews>
    <sheetView showOutlineSymbols="0" zoomScaleNormal="100" workbookViewId="0">
      <selection activeCell="G3" sqref="G3"/>
    </sheetView>
  </sheetViews>
  <sheetFormatPr defaultColWidth="9.77734375" defaultRowHeight="15"/>
  <cols>
    <col min="1" max="1" width="25.21875" style="12" customWidth="1"/>
    <col min="2" max="2" width="2.77734375" style="12" customWidth="1"/>
    <col min="3" max="3" width="8.77734375" style="12" customWidth="1"/>
    <col min="4" max="7" width="9.77734375" style="12" customWidth="1"/>
    <col min="8" max="8" width="2.77734375" style="12" customWidth="1"/>
    <col min="9" max="16384" width="9.77734375" style="12"/>
  </cols>
  <sheetData>
    <row r="1" spans="1:9" ht="15.75">
      <c r="G1" s="1" t="s">
        <v>253</v>
      </c>
      <c r="H1" s="23"/>
    </row>
    <row r="2" spans="1:9" ht="15.75">
      <c r="G2" s="1" t="str">
        <f>+'DCP-8'!E2</f>
        <v>Docket UG-200568</v>
      </c>
      <c r="H2" s="23"/>
    </row>
    <row r="3" spans="1:9" ht="15.75">
      <c r="G3" s="1" t="s">
        <v>324</v>
      </c>
    </row>
    <row r="4" spans="1:9" ht="15.75">
      <c r="H4" s="1"/>
      <c r="I4" s="1"/>
    </row>
    <row r="5" spans="1:9" ht="20.25">
      <c r="A5" s="2" t="s">
        <v>102</v>
      </c>
      <c r="B5" s="2"/>
      <c r="C5" s="2"/>
      <c r="D5" s="2"/>
      <c r="E5" s="2"/>
      <c r="F5" s="2"/>
      <c r="G5" s="2"/>
      <c r="H5" s="2"/>
      <c r="I5" s="2"/>
    </row>
    <row r="6" spans="1:9" ht="20.25">
      <c r="A6" s="2" t="s">
        <v>20</v>
      </c>
      <c r="B6" s="2"/>
      <c r="C6" s="2"/>
      <c r="D6" s="2"/>
      <c r="E6" s="2"/>
      <c r="F6" s="2"/>
      <c r="G6" s="2"/>
      <c r="H6" s="2"/>
      <c r="I6" s="2"/>
    </row>
    <row r="9" spans="1:9" ht="15.75" thickTop="1">
      <c r="A9" s="13"/>
      <c r="B9" s="13"/>
      <c r="C9" s="13"/>
      <c r="D9" s="13"/>
      <c r="E9" s="13"/>
      <c r="F9" s="13"/>
      <c r="G9" s="13"/>
      <c r="H9" s="13"/>
      <c r="I9" s="13"/>
    </row>
    <row r="10" spans="1:9" ht="15.75">
      <c r="A10" s="1"/>
      <c r="B10" s="1"/>
      <c r="C10" s="192" t="s">
        <v>103</v>
      </c>
      <c r="D10" s="257" t="s">
        <v>265</v>
      </c>
      <c r="E10" s="257"/>
      <c r="F10" s="257"/>
      <c r="G10" s="257"/>
      <c r="H10" s="1"/>
      <c r="I10" s="1"/>
    </row>
    <row r="11" spans="1:9" ht="15.75">
      <c r="A11" s="192" t="s">
        <v>16</v>
      </c>
      <c r="B11" s="1"/>
      <c r="C11" s="192" t="s">
        <v>22</v>
      </c>
      <c r="D11" s="192" t="s">
        <v>22</v>
      </c>
      <c r="E11" s="195" t="s">
        <v>23</v>
      </c>
      <c r="F11" s="195" t="s">
        <v>24</v>
      </c>
      <c r="G11" s="195" t="s">
        <v>21</v>
      </c>
      <c r="H11" s="192"/>
      <c r="I11" s="192" t="s">
        <v>25</v>
      </c>
    </row>
    <row r="12" spans="1:9" ht="15.75" thickBot="1"/>
    <row r="13" spans="1:9" ht="15.75" thickTop="1">
      <c r="A13" s="13"/>
      <c r="B13" s="13"/>
      <c r="C13" s="13"/>
      <c r="D13" s="13"/>
      <c r="E13" s="13"/>
      <c r="F13" s="13"/>
      <c r="G13" s="13"/>
      <c r="H13" s="13"/>
      <c r="I13" s="13"/>
    </row>
    <row r="14" spans="1:9" ht="15.75">
      <c r="A14" s="1" t="s">
        <v>179</v>
      </c>
    </row>
    <row r="16" spans="1:9">
      <c r="A16" s="4" t="str">
        <f>+'DCP-8'!A16</f>
        <v>Atmos Energy Corp.</v>
      </c>
      <c r="C16" s="189">
        <v>0.57499999999999996</v>
      </c>
      <c r="D16" s="11">
        <f>+C16*4</f>
        <v>2.2999999999999998</v>
      </c>
      <c r="E16" s="11">
        <v>107.02</v>
      </c>
      <c r="F16" s="11">
        <v>90.49</v>
      </c>
      <c r="G16" s="11">
        <f>AVERAGE(E16:F16)</f>
        <v>98.754999999999995</v>
      </c>
      <c r="I16" s="6">
        <f>+D16/G16</f>
        <v>2.3289960002025212E-2</v>
      </c>
    </row>
    <row r="17" spans="1:9">
      <c r="A17" s="4" t="str">
        <f>+'DCP-8'!A17</f>
        <v>New Jersey Resources Corp.</v>
      </c>
      <c r="C17" s="189">
        <v>0.33300000000000002</v>
      </c>
      <c r="D17" s="11">
        <f t="shared" ref="D17:D22" si="0">+C17*4</f>
        <v>1.3320000000000001</v>
      </c>
      <c r="E17" s="11">
        <v>33.75</v>
      </c>
      <c r="F17" s="11">
        <v>25.87</v>
      </c>
      <c r="G17" s="11">
        <f t="shared" ref="G17:G21" si="1">AVERAGE(E17:F17)</f>
        <v>29.810000000000002</v>
      </c>
      <c r="I17" s="6">
        <f t="shared" ref="I17:I21" si="2">+D17/G17</f>
        <v>4.4682992284468301E-2</v>
      </c>
    </row>
    <row r="18" spans="1:9">
      <c r="A18" s="4" t="str">
        <f>+'DCP-8'!A18</f>
        <v>Northwest Natural Holding Co.</v>
      </c>
      <c r="C18" s="189">
        <v>0.47799999999999998</v>
      </c>
      <c r="D18" s="11">
        <f t="shared" si="0"/>
        <v>1.9119999999999999</v>
      </c>
      <c r="E18" s="11">
        <v>56.58</v>
      </c>
      <c r="F18" s="11">
        <v>43.34</v>
      </c>
      <c r="G18" s="11">
        <f t="shared" si="1"/>
        <v>49.96</v>
      </c>
      <c r="I18" s="6">
        <f t="shared" si="2"/>
        <v>3.8270616493194555E-2</v>
      </c>
    </row>
    <row r="19" spans="1:9">
      <c r="A19" s="4" t="s">
        <v>204</v>
      </c>
      <c r="C19" s="189">
        <v>0.54</v>
      </c>
      <c r="D19" s="11">
        <f t="shared" si="0"/>
        <v>2.16</v>
      </c>
      <c r="E19" s="11">
        <v>79.98</v>
      </c>
      <c r="F19" s="11">
        <v>65.510000000000005</v>
      </c>
      <c r="G19" s="11">
        <f t="shared" si="1"/>
        <v>72.745000000000005</v>
      </c>
      <c r="I19" s="6">
        <f t="shared" si="2"/>
        <v>2.969276238916764E-2</v>
      </c>
    </row>
    <row r="20" spans="1:9">
      <c r="A20" s="4" t="str">
        <f>+'DCP-8'!A20</f>
        <v>South Jersey Industries, Inc.</v>
      </c>
      <c r="C20" s="189">
        <v>0.29499999999999998</v>
      </c>
      <c r="D20" s="11">
        <f t="shared" si="0"/>
        <v>1.18</v>
      </c>
      <c r="E20" s="11">
        <v>25.12</v>
      </c>
      <c r="F20" s="11">
        <v>18.239999999999998</v>
      </c>
      <c r="G20" s="11">
        <f t="shared" si="1"/>
        <v>21.68</v>
      </c>
      <c r="I20" s="6">
        <f t="shared" si="2"/>
        <v>5.4428044280442803E-2</v>
      </c>
    </row>
    <row r="21" spans="1:9">
      <c r="A21" s="4" t="str">
        <f>+'DCP-8'!A21</f>
        <v>Southwest Gas Holdings, Inc.</v>
      </c>
      <c r="C21" s="189">
        <v>0.56999999999999995</v>
      </c>
      <c r="D21" s="11">
        <f t="shared" si="0"/>
        <v>2.2799999999999998</v>
      </c>
      <c r="E21" s="11">
        <v>74.69</v>
      </c>
      <c r="F21" s="11">
        <v>59.44</v>
      </c>
      <c r="G21" s="11">
        <f t="shared" si="1"/>
        <v>67.064999999999998</v>
      </c>
      <c r="I21" s="6">
        <f t="shared" si="2"/>
        <v>3.3996868709460969E-2</v>
      </c>
    </row>
    <row r="22" spans="1:9">
      <c r="A22" s="4" t="str">
        <f>+'DCP-8'!A22</f>
        <v>Spire Inc.</v>
      </c>
      <c r="C22" s="189">
        <v>0.623</v>
      </c>
      <c r="D22" s="11">
        <f t="shared" si="0"/>
        <v>2.492</v>
      </c>
      <c r="E22" s="11">
        <v>68.37</v>
      </c>
      <c r="F22" s="11">
        <v>50.58</v>
      </c>
      <c r="G22" s="11">
        <f>AVERAGE(E22:F22)</f>
        <v>59.475000000000001</v>
      </c>
      <c r="I22" s="6">
        <f>+D22/G22</f>
        <v>4.1899957965531733E-2</v>
      </c>
    </row>
    <row r="23" spans="1:9">
      <c r="C23" s="190"/>
      <c r="D23" s="11"/>
      <c r="E23" s="11"/>
      <c r="F23" s="11"/>
      <c r="G23" s="11"/>
      <c r="I23" s="6"/>
    </row>
    <row r="24" spans="1:9" ht="15.75">
      <c r="A24" s="4" t="s">
        <v>28</v>
      </c>
      <c r="C24" s="190"/>
      <c r="D24" s="11"/>
      <c r="E24" s="11"/>
      <c r="F24" s="11"/>
      <c r="G24" s="11"/>
      <c r="I24" s="14">
        <f>+AVERAGE(I16:I22)</f>
        <v>3.8037314589184461E-2</v>
      </c>
    </row>
    <row r="25" spans="1:9" ht="15.75" thickBot="1">
      <c r="A25" s="183"/>
      <c r="B25" s="36"/>
      <c r="C25" s="191"/>
      <c r="D25" s="37"/>
      <c r="E25" s="37"/>
      <c r="F25" s="37"/>
      <c r="G25" s="37"/>
      <c r="H25" s="36"/>
      <c r="I25" s="38"/>
    </row>
    <row r="26" spans="1:9" ht="15.75" thickTop="1">
      <c r="A26" s="93"/>
      <c r="B26" s="26"/>
      <c r="C26" s="228"/>
      <c r="D26" s="31"/>
      <c r="E26" s="31"/>
      <c r="F26" s="31"/>
      <c r="G26" s="31"/>
      <c r="H26" s="26"/>
      <c r="I26" s="32"/>
    </row>
    <row r="27" spans="1:9">
      <c r="A27" s="12" t="s">
        <v>79</v>
      </c>
      <c r="B27" s="25"/>
      <c r="C27" s="25"/>
      <c r="D27" s="31"/>
      <c r="E27" s="31"/>
      <c r="F27" s="31"/>
      <c r="G27" s="31"/>
      <c r="H27" s="25"/>
      <c r="I27" s="32"/>
    </row>
    <row r="28" spans="1:9" ht="15.75">
      <c r="D28" s="11"/>
      <c r="E28" s="11"/>
      <c r="F28" s="11"/>
      <c r="G28" s="11"/>
      <c r="I28" s="14"/>
    </row>
    <row r="29" spans="1:9">
      <c r="A29" s="26"/>
      <c r="B29" s="26"/>
      <c r="C29" s="26"/>
      <c r="D29" s="31"/>
      <c r="E29" s="31"/>
      <c r="F29" s="31"/>
      <c r="G29" s="31"/>
      <c r="H29" s="26"/>
      <c r="I29" s="32"/>
    </row>
    <row r="30" spans="1:9">
      <c r="A30" s="25"/>
      <c r="B30" s="25"/>
      <c r="C30" s="25"/>
      <c r="D30" s="31"/>
      <c r="E30" s="31"/>
      <c r="F30" s="31"/>
      <c r="G30" s="31"/>
      <c r="H30" s="25"/>
      <c r="I30" s="32"/>
    </row>
    <row r="35" spans="1:9">
      <c r="D35" s="11"/>
      <c r="E35" s="11"/>
      <c r="F35" s="11"/>
      <c r="G35" s="11"/>
      <c r="H35" s="11"/>
      <c r="I35" s="6"/>
    </row>
    <row r="36" spans="1:9">
      <c r="D36" s="11"/>
      <c r="E36" s="11"/>
      <c r="F36" s="11"/>
      <c r="G36" s="11"/>
      <c r="I36" s="6"/>
    </row>
    <row r="37" spans="1:9">
      <c r="D37" s="11"/>
      <c r="E37" s="11"/>
      <c r="F37" s="11"/>
      <c r="G37" s="11"/>
      <c r="H37" s="11"/>
      <c r="I37" s="6"/>
    </row>
    <row r="38" spans="1:9">
      <c r="D38" s="11"/>
      <c r="E38" s="11"/>
      <c r="F38" s="11"/>
      <c r="G38" s="11"/>
      <c r="H38" s="11"/>
      <c r="I38" s="6"/>
    </row>
    <row r="39" spans="1:9">
      <c r="D39" s="11"/>
      <c r="E39" s="11"/>
      <c r="F39" s="11"/>
      <c r="G39" s="11"/>
      <c r="H39" s="11"/>
      <c r="I39" s="6"/>
    </row>
    <row r="40" spans="1:9">
      <c r="D40" s="11"/>
      <c r="E40" s="11"/>
      <c r="F40" s="11"/>
      <c r="G40" s="11"/>
      <c r="H40" s="11"/>
      <c r="I40" s="6"/>
    </row>
    <row r="41" spans="1:9">
      <c r="D41" s="11"/>
      <c r="E41" s="11"/>
      <c r="F41" s="11"/>
      <c r="G41" s="11"/>
      <c r="H41" s="11"/>
      <c r="I41" s="6"/>
    </row>
    <row r="42" spans="1:9">
      <c r="D42" s="11"/>
      <c r="E42" s="11"/>
      <c r="F42" s="11"/>
      <c r="G42" s="11"/>
      <c r="H42" s="11"/>
      <c r="I42" s="6"/>
    </row>
    <row r="43" spans="1:9">
      <c r="D43" s="11"/>
      <c r="E43" s="11"/>
      <c r="F43" s="11"/>
      <c r="G43" s="11"/>
      <c r="H43" s="11"/>
      <c r="I43" s="6"/>
    </row>
    <row r="44" spans="1:9">
      <c r="D44" s="11"/>
      <c r="E44" s="11"/>
      <c r="F44" s="11"/>
      <c r="G44" s="11"/>
      <c r="H44" s="11"/>
      <c r="I44" s="6"/>
    </row>
    <row r="45" spans="1:9">
      <c r="D45" s="11"/>
      <c r="E45" s="11"/>
      <c r="F45" s="11"/>
      <c r="G45" s="11"/>
      <c r="H45" s="11"/>
      <c r="I45" s="6"/>
    </row>
    <row r="46" spans="1:9">
      <c r="A46" s="26"/>
      <c r="B46" s="26"/>
      <c r="C46" s="26"/>
      <c r="D46" s="33"/>
      <c r="E46" s="33"/>
      <c r="F46" s="33"/>
      <c r="G46" s="33"/>
      <c r="H46" s="33"/>
      <c r="I46" s="32"/>
    </row>
    <row r="47" spans="1:9">
      <c r="A47" s="25"/>
      <c r="B47" s="25"/>
      <c r="C47" s="25"/>
      <c r="D47" s="33"/>
      <c r="E47" s="33"/>
      <c r="F47" s="33"/>
      <c r="G47" s="33"/>
      <c r="H47" s="33"/>
      <c r="I47" s="32"/>
    </row>
    <row r="48" spans="1:9" ht="15.75">
      <c r="D48" s="5"/>
      <c r="E48" s="5"/>
      <c r="F48" s="5"/>
      <c r="G48" s="5"/>
      <c r="H48" s="5"/>
      <c r="I48" s="14"/>
    </row>
    <row r="49" spans="1:9">
      <c r="A49" s="26"/>
      <c r="B49" s="26"/>
      <c r="C49" s="26"/>
      <c r="D49" s="26"/>
      <c r="E49" s="26"/>
      <c r="F49" s="26"/>
      <c r="G49" s="26"/>
      <c r="H49" s="26"/>
      <c r="I49" s="26"/>
    </row>
    <row r="50" spans="1:9">
      <c r="A50" s="25"/>
      <c r="B50" s="25"/>
      <c r="C50" s="25"/>
      <c r="D50" s="25"/>
      <c r="E50" s="25"/>
      <c r="F50" s="25"/>
      <c r="G50" s="25"/>
      <c r="H50" s="25"/>
      <c r="I50" s="25"/>
    </row>
    <row r="51" spans="1:9" ht="15.75">
      <c r="D51" s="11"/>
      <c r="E51" s="11"/>
      <c r="F51" s="11"/>
      <c r="G51" s="11"/>
      <c r="H51" s="11"/>
      <c r="I51" s="14"/>
    </row>
    <row r="52" spans="1:9">
      <c r="A52" s="26"/>
      <c r="B52" s="26"/>
      <c r="C52" s="26"/>
      <c r="D52" s="26"/>
      <c r="E52" s="26"/>
      <c r="F52" s="26"/>
      <c r="G52" s="26"/>
      <c r="H52" s="26"/>
      <c r="I52" s="26"/>
    </row>
    <row r="53" spans="1:9">
      <c r="A53" s="25"/>
      <c r="B53" s="25"/>
      <c r="C53" s="25"/>
      <c r="D53" s="25"/>
      <c r="E53" s="25"/>
      <c r="F53" s="25"/>
      <c r="G53" s="25"/>
      <c r="H53" s="25"/>
      <c r="I53" s="25"/>
    </row>
  </sheetData>
  <mergeCells count="1">
    <mergeCell ref="D10:G10"/>
  </mergeCells>
  <phoneticPr fontId="0" type="noConversion"/>
  <printOptions horizontalCentered="1"/>
  <pageMargins left="0.5" right="0.5" top="0.5" bottom="0.55000000000000004" header="0" footer="0"/>
  <pageSetup scale="90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L39"/>
  <sheetViews>
    <sheetView showOutlineSymbols="0" zoomScaleNormal="100" workbookViewId="0">
      <selection activeCell="K3" sqref="K3"/>
    </sheetView>
  </sheetViews>
  <sheetFormatPr defaultColWidth="9.77734375" defaultRowHeight="15"/>
  <cols>
    <col min="1" max="1" width="26.5546875" style="12" customWidth="1"/>
    <col min="2" max="2" width="1.5546875" style="12" customWidth="1"/>
    <col min="3" max="16384" width="9.77734375" style="12"/>
  </cols>
  <sheetData>
    <row r="1" spans="1:12" ht="15.75">
      <c r="K1" s="1" t="str">
        <f>+'DCP-9, P 1'!G1</f>
        <v>Exh. DCP-9</v>
      </c>
    </row>
    <row r="2" spans="1:12" ht="15.75">
      <c r="K2" s="1" t="str">
        <f>+'DCP-9, P 1'!G2</f>
        <v>Docket UG-200568</v>
      </c>
    </row>
    <row r="3" spans="1:12" ht="15.75">
      <c r="K3" s="1" t="s">
        <v>325</v>
      </c>
    </row>
    <row r="4" spans="1:12" ht="15.75">
      <c r="K4" s="1"/>
    </row>
    <row r="5" spans="1:12" ht="20.25">
      <c r="A5" s="252" t="str">
        <f>'DCP-9, P 1'!A5</f>
        <v>PROXY COMPANIES</v>
      </c>
      <c r="B5" s="252"/>
      <c r="C5" s="252"/>
      <c r="D5" s="252"/>
      <c r="E5" s="252"/>
      <c r="F5" s="252"/>
      <c r="G5" s="252"/>
      <c r="H5" s="252"/>
      <c r="I5" s="252"/>
      <c r="J5" s="252"/>
      <c r="K5" s="252"/>
      <c r="L5" s="252"/>
    </row>
    <row r="6" spans="1:12" ht="20.25">
      <c r="A6" s="252" t="s">
        <v>26</v>
      </c>
      <c r="B6" s="252"/>
      <c r="C6" s="252"/>
      <c r="D6" s="252"/>
      <c r="E6" s="252"/>
      <c r="F6" s="252"/>
      <c r="G6" s="252"/>
      <c r="H6" s="252"/>
      <c r="I6" s="252"/>
      <c r="J6" s="252"/>
      <c r="K6" s="252"/>
      <c r="L6" s="252"/>
    </row>
    <row r="8" spans="1:12" ht="15.75" thickBot="1"/>
    <row r="9" spans="1:12" ht="15.75" thickTop="1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</row>
    <row r="10" spans="1:12" ht="15.75">
      <c r="A10" s="192" t="str">
        <f>'DCP-9, P 1'!A11</f>
        <v>COMPANY</v>
      </c>
      <c r="B10" s="1"/>
      <c r="C10" s="192">
        <v>2015</v>
      </c>
      <c r="D10" s="192">
        <v>2016</v>
      </c>
      <c r="E10" s="192">
        <v>2017</v>
      </c>
      <c r="F10" s="192">
        <v>2018</v>
      </c>
      <c r="G10" s="192">
        <v>2019</v>
      </c>
      <c r="H10" s="192" t="s">
        <v>28</v>
      </c>
      <c r="I10" s="192">
        <v>2020</v>
      </c>
      <c r="J10" s="192">
        <v>2021</v>
      </c>
      <c r="K10" s="192" t="s">
        <v>228</v>
      </c>
      <c r="L10" s="192" t="s">
        <v>28</v>
      </c>
    </row>
    <row r="11" spans="1:12" ht="15.75" thickBot="1"/>
    <row r="12" spans="1:12" ht="15.75" thickTop="1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</row>
    <row r="14" spans="1:12" ht="15.75">
      <c r="A14" s="23" t="str">
        <f>'DCP-9, P 1'!A14</f>
        <v>Proxy Group</v>
      </c>
    </row>
    <row r="16" spans="1:12">
      <c r="A16" s="7" t="str">
        <f>+'DCP-9, P 1'!A16</f>
        <v>Atmos Energy Corp.</v>
      </c>
      <c r="B16" s="7"/>
      <c r="C16" s="6">
        <v>4.9000000000000002E-2</v>
      </c>
      <c r="D16" s="6">
        <v>5.0999999999999997E-2</v>
      </c>
      <c r="E16" s="6">
        <v>4.9000000000000002E-2</v>
      </c>
      <c r="F16" s="6">
        <v>4.8000000000000001E-2</v>
      </c>
      <c r="G16" s="6">
        <v>4.5999999999999999E-2</v>
      </c>
      <c r="H16" s="6">
        <f>AVERAGE(C16:G16)</f>
        <v>4.8599999999999997E-2</v>
      </c>
      <c r="I16" s="6">
        <v>4.4999999999999998E-2</v>
      </c>
      <c r="J16" s="6">
        <v>4.4999999999999998E-2</v>
      </c>
      <c r="K16" s="6">
        <v>4.4999999999999998E-2</v>
      </c>
      <c r="L16" s="6">
        <f>AVERAGE(I16:K16)</f>
        <v>4.5000000000000005E-2</v>
      </c>
    </row>
    <row r="17" spans="1:12">
      <c r="A17" s="7" t="str">
        <f>+'DCP-9, P 1'!A17</f>
        <v>New Jersey Resources Corp.</v>
      </c>
      <c r="B17" s="7"/>
      <c r="C17" s="6">
        <v>7.0000000000000007E-2</v>
      </c>
      <c r="D17" s="6">
        <v>4.8000000000000001E-2</v>
      </c>
      <c r="E17" s="6">
        <v>0.05</v>
      </c>
      <c r="F17" s="6">
        <v>0.10199999999999999</v>
      </c>
      <c r="G17" s="6">
        <v>4.5999999999999999E-2</v>
      </c>
      <c r="H17" s="6">
        <f t="shared" ref="H17:H21" si="0">AVERAGE(C17:G17)</f>
        <v>6.3200000000000006E-2</v>
      </c>
      <c r="I17" s="6">
        <v>0.03</v>
      </c>
      <c r="J17" s="6">
        <v>4.4999999999999998E-2</v>
      </c>
      <c r="K17" s="6">
        <v>0.03</v>
      </c>
      <c r="L17" s="6">
        <f t="shared" ref="L17:L21" si="1">AVERAGE(I17:K17)</f>
        <v>3.4999999999999996E-2</v>
      </c>
    </row>
    <row r="18" spans="1:12">
      <c r="A18" s="7" t="str">
        <f>+'DCP-9, P 1'!A18</f>
        <v>Northwest Natural Holding Co.</v>
      </c>
      <c r="B18" s="7"/>
      <c r="C18" s="6">
        <v>6.0000000000000001E-3</v>
      </c>
      <c r="D18" s="6">
        <v>8.9999999999999993E-3</v>
      </c>
      <c r="E18" s="6">
        <v>0</v>
      </c>
      <c r="F18" s="6">
        <v>2.1000000000000001E-2</v>
      </c>
      <c r="G18" s="6">
        <v>1.4E-2</v>
      </c>
      <c r="H18" s="6">
        <f t="shared" si="0"/>
        <v>0.01</v>
      </c>
      <c r="I18" s="6">
        <v>1.4999999999999999E-2</v>
      </c>
      <c r="J18" s="6">
        <v>0.02</v>
      </c>
      <c r="K18" s="6">
        <v>0.03</v>
      </c>
      <c r="L18" s="6">
        <f t="shared" si="1"/>
        <v>2.1666666666666667E-2</v>
      </c>
    </row>
    <row r="19" spans="1:12">
      <c r="A19" s="7" t="str">
        <f>+'DCP-9, P 1'!A19</f>
        <v>One Gas Inc.</v>
      </c>
      <c r="B19" s="7"/>
      <c r="C19" s="6">
        <v>3.1E-2</v>
      </c>
      <c r="D19" s="6">
        <v>3.5000000000000003E-2</v>
      </c>
      <c r="E19" s="6">
        <v>3.6999999999999998E-2</v>
      </c>
      <c r="F19" s="6">
        <v>3.6999999999999998E-2</v>
      </c>
      <c r="G19" s="6">
        <v>3.7999999999999999E-2</v>
      </c>
      <c r="H19" s="6">
        <f t="shared" si="0"/>
        <v>3.5600000000000007E-2</v>
      </c>
      <c r="I19" s="6">
        <v>0.03</v>
      </c>
      <c r="J19" s="6">
        <v>0.03</v>
      </c>
      <c r="K19" s="6">
        <v>3.5000000000000003E-2</v>
      </c>
      <c r="L19" s="6">
        <f t="shared" si="1"/>
        <v>3.1666666666666669E-2</v>
      </c>
    </row>
    <row r="20" spans="1:12">
      <c r="A20" s="7" t="str">
        <f>+'DCP-9, P 1'!A20</f>
        <v>South Jersey Industries, Inc.</v>
      </c>
      <c r="B20" s="7"/>
      <c r="C20" s="6">
        <v>2.8000000000000001E-2</v>
      </c>
      <c r="D20" s="6">
        <v>1.6E-2</v>
      </c>
      <c r="E20" s="6">
        <v>8.9999999999999993E-3</v>
      </c>
      <c r="F20" s="6">
        <v>1.7000000000000001E-2</v>
      </c>
      <c r="G20" s="6">
        <v>0</v>
      </c>
      <c r="H20" s="6">
        <f t="shared" si="0"/>
        <v>1.4000000000000002E-2</v>
      </c>
      <c r="I20" s="6">
        <v>1.4999999999999999E-2</v>
      </c>
      <c r="J20" s="6">
        <v>2.5000000000000001E-2</v>
      </c>
      <c r="K20" s="6">
        <v>5.5E-2</v>
      </c>
      <c r="L20" s="6">
        <f t="shared" si="1"/>
        <v>3.1666666666666669E-2</v>
      </c>
    </row>
    <row r="21" spans="1:12">
      <c r="A21" s="7" t="str">
        <f>+'DCP-9, P 1'!A21</f>
        <v>Southwest Gas Holdings, Inc.</v>
      </c>
      <c r="B21" s="7"/>
      <c r="C21" s="6">
        <v>0.04</v>
      </c>
      <c r="D21" s="6">
        <v>4.1000000000000002E-2</v>
      </c>
      <c r="E21" s="6">
        <v>4.4999999999999998E-2</v>
      </c>
      <c r="F21" s="6">
        <v>3.5999999999999997E-2</v>
      </c>
      <c r="G21" s="6">
        <v>3.9E-2</v>
      </c>
      <c r="H21" s="6">
        <f t="shared" si="0"/>
        <v>4.02E-2</v>
      </c>
      <c r="I21" s="6">
        <v>0.03</v>
      </c>
      <c r="J21" s="6">
        <v>3.5000000000000003E-2</v>
      </c>
      <c r="K21" s="6">
        <v>5.5E-2</v>
      </c>
      <c r="L21" s="6">
        <f t="shared" si="1"/>
        <v>0.04</v>
      </c>
    </row>
    <row r="22" spans="1:12">
      <c r="A22" s="7" t="str">
        <f>+'DCP-9, P 1'!A22</f>
        <v>Spire Inc.</v>
      </c>
      <c r="B22" s="7"/>
      <c r="C22" s="60">
        <v>3.6999999999999998E-2</v>
      </c>
      <c r="D22" s="60">
        <v>3.3000000000000002E-2</v>
      </c>
      <c r="E22" s="60">
        <v>3.3000000000000002E-2</v>
      </c>
      <c r="F22" s="60">
        <v>4.7E-2</v>
      </c>
      <c r="G22" s="60">
        <v>2.7E-2</v>
      </c>
      <c r="H22" s="6">
        <f>AVERAGE(C22:G22)</f>
        <v>3.5400000000000001E-2</v>
      </c>
      <c r="I22" s="6">
        <v>0</v>
      </c>
      <c r="J22" s="6">
        <v>0.01</v>
      </c>
      <c r="K22" s="6">
        <v>0.03</v>
      </c>
      <c r="L22" s="6">
        <f>AVERAGE(I22:K22)</f>
        <v>1.3333333333333334E-2</v>
      </c>
    </row>
    <row r="23" spans="1:12">
      <c r="A23" s="7"/>
      <c r="B23" s="7"/>
      <c r="C23" s="6"/>
      <c r="D23" s="6"/>
      <c r="E23" s="6"/>
      <c r="F23" s="6"/>
      <c r="G23" s="6"/>
      <c r="H23" s="6"/>
      <c r="I23" s="6"/>
      <c r="J23" s="6"/>
      <c r="K23" s="6"/>
      <c r="L23" s="6"/>
    </row>
    <row r="24" spans="1:12" ht="15.75">
      <c r="A24" s="110" t="s">
        <v>28</v>
      </c>
      <c r="B24" s="7"/>
      <c r="C24" s="6"/>
      <c r="D24" s="6"/>
      <c r="E24" s="6"/>
      <c r="F24" s="6"/>
      <c r="G24" s="6"/>
      <c r="H24" s="14">
        <f>+AVERAGE(H16:H22)</f>
        <v>3.5285714285714288E-2</v>
      </c>
      <c r="I24" s="14"/>
      <c r="J24" s="14"/>
      <c r="K24" s="14"/>
      <c r="L24" s="14">
        <f>+AVERAGE(L16:L22)</f>
        <v>3.1190476190476192E-2</v>
      </c>
    </row>
    <row r="25" spans="1:12" ht="15.75" thickBot="1">
      <c r="A25" s="42"/>
      <c r="B25" s="42"/>
      <c r="C25" s="38"/>
      <c r="D25" s="38"/>
      <c r="E25" s="38"/>
      <c r="F25" s="38"/>
      <c r="G25" s="38"/>
      <c r="H25" s="38"/>
      <c r="I25" s="38"/>
      <c r="J25" s="38"/>
      <c r="K25" s="38"/>
      <c r="L25" s="38"/>
    </row>
    <row r="26" spans="1:12" ht="15.75" thickTop="1">
      <c r="A26" s="40"/>
      <c r="B26" s="40"/>
      <c r="C26" s="32"/>
      <c r="D26" s="32"/>
      <c r="E26" s="32"/>
      <c r="F26" s="32"/>
      <c r="G26" s="32"/>
      <c r="H26" s="32"/>
      <c r="I26" s="32"/>
      <c r="J26" s="32"/>
      <c r="K26" s="32"/>
      <c r="L26" s="32"/>
    </row>
    <row r="27" spans="1:12">
      <c r="A27" s="7" t="s">
        <v>27</v>
      </c>
    </row>
    <row r="33" spans="3:8">
      <c r="H33" s="17"/>
    </row>
    <row r="34" spans="3:8">
      <c r="C34" s="20"/>
      <c r="D34" s="20"/>
      <c r="E34" s="20"/>
      <c r="F34" s="20"/>
      <c r="G34" s="20"/>
      <c r="H34" s="17"/>
    </row>
    <row r="35" spans="3:8">
      <c r="C35" s="20"/>
      <c r="D35" s="20"/>
      <c r="E35" s="20"/>
      <c r="F35" s="20"/>
      <c r="G35" s="20"/>
      <c r="H35" s="20"/>
    </row>
    <row r="36" spans="3:8">
      <c r="C36" s="20"/>
      <c r="D36" s="20"/>
      <c r="E36" s="20"/>
      <c r="F36" s="20"/>
      <c r="G36" s="20"/>
      <c r="H36" s="20"/>
    </row>
    <row r="37" spans="3:8">
      <c r="C37" s="20"/>
      <c r="D37" s="20"/>
      <c r="E37" s="20"/>
      <c r="F37" s="20"/>
      <c r="G37" s="20"/>
      <c r="H37" s="20"/>
    </row>
    <row r="38" spans="3:8">
      <c r="C38" s="20"/>
      <c r="D38" s="20"/>
      <c r="E38" s="20"/>
      <c r="F38" s="20"/>
      <c r="G38" s="20"/>
      <c r="H38" s="20"/>
    </row>
    <row r="39" spans="3:8">
      <c r="C39" s="20"/>
      <c r="D39" s="20"/>
      <c r="E39" s="20"/>
      <c r="F39" s="20"/>
      <c r="G39" s="20"/>
      <c r="H39" s="20"/>
    </row>
  </sheetData>
  <mergeCells count="2">
    <mergeCell ref="A5:L5"/>
    <mergeCell ref="A6:L6"/>
  </mergeCells>
  <phoneticPr fontId="0" type="noConversion"/>
  <printOptions horizontalCentered="1"/>
  <pageMargins left="0.5" right="0.5" top="0.5" bottom="0.55000000000000004" header="0" footer="0"/>
  <pageSetup scale="63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K44"/>
  <sheetViews>
    <sheetView showOutlineSymbols="0" zoomScaleNormal="87" workbookViewId="0">
      <selection activeCell="J4" sqref="J4"/>
    </sheetView>
  </sheetViews>
  <sheetFormatPr defaultColWidth="9.77734375" defaultRowHeight="15"/>
  <cols>
    <col min="1" max="1" width="26.6640625" style="12" customWidth="1"/>
    <col min="2" max="2" width="1.44140625" style="12" customWidth="1"/>
    <col min="3" max="6" width="9.77734375" style="12" customWidth="1"/>
    <col min="7" max="7" width="2.77734375" style="12" customWidth="1"/>
    <col min="8" max="16384" width="9.77734375" style="12"/>
  </cols>
  <sheetData>
    <row r="1" spans="1:11" ht="15.75">
      <c r="J1" s="1" t="str">
        <f>+'DCP-9, P 2'!K1</f>
        <v>Exh. DCP-9</v>
      </c>
    </row>
    <row r="2" spans="1:11" ht="15.75">
      <c r="J2" s="1" t="str">
        <f>+'DCP-9, P 2'!K2</f>
        <v>Docket UG-200568</v>
      </c>
    </row>
    <row r="3" spans="1:11" ht="15.75">
      <c r="J3" s="1" t="s">
        <v>326</v>
      </c>
    </row>
    <row r="4" spans="1:11" ht="15.75">
      <c r="A4" s="114"/>
      <c r="J4" s="1"/>
      <c r="K4" s="1"/>
    </row>
    <row r="5" spans="1:11" ht="20.25">
      <c r="A5" s="2" t="str">
        <f>'DCP-9, P 2'!A5</f>
        <v>PROXY COMPANIES</v>
      </c>
      <c r="B5" s="2"/>
      <c r="C5" s="2"/>
      <c r="D5" s="2"/>
      <c r="E5" s="2"/>
      <c r="F5" s="2"/>
      <c r="G5" s="2"/>
      <c r="H5" s="2"/>
      <c r="I5" s="2"/>
      <c r="J5" s="2"/>
      <c r="K5" s="2"/>
    </row>
    <row r="6" spans="1:11" ht="20.25">
      <c r="A6" s="2" t="s">
        <v>29</v>
      </c>
      <c r="B6" s="2"/>
      <c r="C6" s="2"/>
      <c r="D6" s="2"/>
      <c r="E6" s="2"/>
      <c r="F6" s="2"/>
      <c r="G6" s="2"/>
      <c r="H6" s="2"/>
      <c r="I6" s="2"/>
      <c r="J6" s="2"/>
      <c r="K6" s="2"/>
    </row>
    <row r="9" spans="1:11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</row>
    <row r="10" spans="1:11" ht="15.75">
      <c r="A10" s="1"/>
      <c r="B10" s="1"/>
      <c r="C10" s="193" t="s">
        <v>30</v>
      </c>
      <c r="D10" s="193"/>
      <c r="E10" s="193"/>
      <c r="F10" s="193"/>
      <c r="G10" s="1"/>
      <c r="H10" s="193" t="s">
        <v>254</v>
      </c>
      <c r="I10" s="193"/>
      <c r="J10" s="193"/>
      <c r="K10" s="193"/>
    </row>
    <row r="11" spans="1:11" ht="15.75">
      <c r="A11" s="192" t="str">
        <f>'DCP-9, P 2'!A10</f>
        <v>COMPANY</v>
      </c>
      <c r="B11" s="1"/>
      <c r="C11" s="194" t="s">
        <v>31</v>
      </c>
      <c r="D11" s="194" t="s">
        <v>22</v>
      </c>
      <c r="E11" s="194" t="s">
        <v>32</v>
      </c>
      <c r="F11" s="194" t="s">
        <v>28</v>
      </c>
      <c r="G11" s="1"/>
      <c r="H11" s="194" t="s">
        <v>31</v>
      </c>
      <c r="I11" s="194" t="s">
        <v>22</v>
      </c>
      <c r="J11" s="194" t="s">
        <v>32</v>
      </c>
      <c r="K11" s="194" t="s">
        <v>28</v>
      </c>
    </row>
    <row r="13" spans="1:11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</row>
    <row r="15" spans="1:11" ht="15.75">
      <c r="A15" s="23" t="str">
        <f>'DCP-9, P 2'!A14</f>
        <v>Proxy Group</v>
      </c>
    </row>
    <row r="17" spans="1:11">
      <c r="A17" s="12" t="str">
        <f>+'DCP-9, P 2'!A16</f>
        <v>Atmos Energy Corp.</v>
      </c>
      <c r="C17" s="6">
        <v>9.5000000000000001E-2</v>
      </c>
      <c r="D17" s="6">
        <v>6.5000000000000002E-2</v>
      </c>
      <c r="E17" s="6">
        <v>8.5000000000000006E-2</v>
      </c>
      <c r="F17" s="6">
        <f>AVERAGE(C17:E17)</f>
        <v>8.1666666666666665E-2</v>
      </c>
      <c r="G17" s="6"/>
      <c r="H17" s="6">
        <v>7.0000000000000007E-2</v>
      </c>
      <c r="I17" s="6">
        <v>7.4999999999999997E-2</v>
      </c>
      <c r="J17" s="6">
        <v>7.4999999999999997E-2</v>
      </c>
      <c r="K17" s="6">
        <f>AVERAGE(H17:J17)</f>
        <v>7.3333333333333348E-2</v>
      </c>
    </row>
    <row r="18" spans="1:11">
      <c r="A18" s="12" t="str">
        <f>+'DCP-9, P 2'!A17</f>
        <v>New Jersey Resources Corp.</v>
      </c>
      <c r="C18" s="6">
        <v>0.06</v>
      </c>
      <c r="D18" s="6">
        <v>6.5000000000000002E-2</v>
      </c>
      <c r="E18" s="6">
        <v>8.5000000000000006E-2</v>
      </c>
      <c r="F18" s="6">
        <f t="shared" ref="F18:F23" si="0">AVERAGE(C18:E18)</f>
        <v>7.0000000000000007E-2</v>
      </c>
      <c r="G18" s="6"/>
      <c r="H18" s="6">
        <v>0.02</v>
      </c>
      <c r="I18" s="6">
        <v>0.06</v>
      </c>
      <c r="J18" s="6">
        <v>8.5000000000000006E-2</v>
      </c>
      <c r="K18" s="6">
        <f t="shared" ref="K18:K23" si="1">AVERAGE(H18:J18)</f>
        <v>5.5E-2</v>
      </c>
    </row>
    <row r="19" spans="1:11">
      <c r="A19" s="12" t="str">
        <f>+'DCP-9, P 2'!A18</f>
        <v>Northwest Natural Holding Co.</v>
      </c>
      <c r="C19" s="6" t="s">
        <v>207</v>
      </c>
      <c r="D19" s="6">
        <v>5.0000000000000001E-3</v>
      </c>
      <c r="E19" s="6">
        <v>-5.0000000000000001E-3</v>
      </c>
      <c r="F19" s="6">
        <f t="shared" si="0"/>
        <v>0</v>
      </c>
      <c r="G19" s="6"/>
      <c r="H19" s="6" t="s">
        <v>207</v>
      </c>
      <c r="I19" s="6">
        <v>0.01</v>
      </c>
      <c r="J19" s="6">
        <v>0.02</v>
      </c>
      <c r="K19" s="6">
        <f t="shared" si="1"/>
        <v>1.4999999999999999E-2</v>
      </c>
    </row>
    <row r="20" spans="1:11">
      <c r="A20" s="12" t="str">
        <f>+'DCP-9, P 2'!A19</f>
        <v>One Gas Inc.</v>
      </c>
      <c r="C20" s="6">
        <v>9.5000000000000001E-2</v>
      </c>
      <c r="D20" s="6">
        <v>0.17</v>
      </c>
      <c r="E20" s="6">
        <v>2.5000000000000001E-2</v>
      </c>
      <c r="F20" s="6">
        <f t="shared" si="0"/>
        <v>9.6666666666666679E-2</v>
      </c>
      <c r="G20" s="6"/>
      <c r="H20" s="6">
        <v>6.5000000000000002E-2</v>
      </c>
      <c r="I20" s="6">
        <v>7.4999999999999997E-2</v>
      </c>
      <c r="J20" s="6">
        <v>5.5E-2</v>
      </c>
      <c r="K20" s="6">
        <f t="shared" si="1"/>
        <v>6.5000000000000002E-2</v>
      </c>
    </row>
    <row r="21" spans="1:11">
      <c r="A21" s="12" t="str">
        <f>+'DCP-9, P 2'!A20</f>
        <v>South Jersey Industries, Inc.</v>
      </c>
      <c r="C21" s="6">
        <v>-2.5000000000000001E-2</v>
      </c>
      <c r="D21" s="6">
        <v>0.06</v>
      </c>
      <c r="E21" s="6">
        <v>0.06</v>
      </c>
      <c r="F21" s="6">
        <f t="shared" si="0"/>
        <v>3.1666666666666669E-2</v>
      </c>
      <c r="G21" s="6"/>
      <c r="H21" s="6">
        <v>0.125</v>
      </c>
      <c r="I21" s="6">
        <v>3.5000000000000003E-2</v>
      </c>
      <c r="J21" s="6">
        <v>0.05</v>
      </c>
      <c r="K21" s="6">
        <f t="shared" si="1"/>
        <v>7.0000000000000007E-2</v>
      </c>
    </row>
    <row r="22" spans="1:11">
      <c r="A22" s="12" t="str">
        <f>+'DCP-9, P 2'!A21</f>
        <v>Southwest Gas Holdings, Inc.</v>
      </c>
      <c r="C22" s="6">
        <v>4.4999999999999998E-2</v>
      </c>
      <c r="D22" s="6">
        <v>9.5000000000000001E-2</v>
      </c>
      <c r="E22" s="6">
        <v>6.5000000000000002E-2</v>
      </c>
      <c r="F22" s="6">
        <f t="shared" si="0"/>
        <v>6.8333333333333343E-2</v>
      </c>
      <c r="G22" s="6"/>
      <c r="H22" s="6">
        <v>0.09</v>
      </c>
      <c r="I22" s="6">
        <v>0.04</v>
      </c>
      <c r="J22" s="6">
        <v>6.5000000000000002E-2</v>
      </c>
      <c r="K22" s="6">
        <f t="shared" si="1"/>
        <v>6.5000000000000002E-2</v>
      </c>
    </row>
    <row r="23" spans="1:11">
      <c r="A23" s="12" t="str">
        <f>+'DCP-9, P 2'!A22</f>
        <v>Spire Inc.</v>
      </c>
      <c r="C23" s="6">
        <v>9.5000000000000001E-2</v>
      </c>
      <c r="D23" s="113">
        <v>5.5E-2</v>
      </c>
      <c r="E23" s="6">
        <v>7.0000000000000007E-2</v>
      </c>
      <c r="F23" s="6">
        <f t="shared" si="0"/>
        <v>7.3333333333333334E-2</v>
      </c>
      <c r="G23" s="6"/>
      <c r="H23" s="6">
        <v>5.5E-2</v>
      </c>
      <c r="I23" s="6">
        <v>0.05</v>
      </c>
      <c r="J23" s="6">
        <v>8.5000000000000006E-2</v>
      </c>
      <c r="K23" s="6">
        <f t="shared" si="1"/>
        <v>6.3333333333333339E-2</v>
      </c>
    </row>
    <row r="24" spans="1:11">
      <c r="C24" s="6"/>
      <c r="D24" s="6"/>
      <c r="E24" s="6"/>
      <c r="F24" s="6"/>
      <c r="G24" s="6"/>
      <c r="H24" s="6"/>
      <c r="I24" s="6"/>
      <c r="J24" s="6"/>
      <c r="K24" s="6"/>
    </row>
    <row r="25" spans="1:11" ht="15.75">
      <c r="A25" s="4" t="s">
        <v>28</v>
      </c>
      <c r="C25" s="6"/>
      <c r="D25" s="6"/>
      <c r="E25" s="6"/>
      <c r="F25" s="14">
        <f>AVERAGE(F17:F23)</f>
        <v>6.023809523809525E-2</v>
      </c>
      <c r="G25" s="6"/>
      <c r="H25" s="14"/>
      <c r="I25" s="6"/>
      <c r="J25" s="6"/>
      <c r="K25" s="14">
        <f>AVERAGE(K17:K23)</f>
        <v>5.8095238095238103E-2</v>
      </c>
    </row>
    <row r="26" spans="1:11" ht="15.75" thickBot="1">
      <c r="A26" s="36"/>
      <c r="B26" s="36"/>
      <c r="C26" s="38"/>
      <c r="D26" s="38"/>
      <c r="E26" s="38"/>
      <c r="F26" s="38"/>
      <c r="G26" s="38"/>
      <c r="H26" s="38"/>
      <c r="I26" s="38"/>
      <c r="J26" s="38"/>
      <c r="K26" s="38"/>
    </row>
    <row r="27" spans="1:11" ht="15.75" thickTop="1">
      <c r="C27" s="6"/>
      <c r="D27" s="6"/>
      <c r="E27" s="6"/>
      <c r="F27" s="6"/>
      <c r="G27" s="6"/>
      <c r="H27" s="6"/>
      <c r="I27" s="6"/>
      <c r="J27" s="6"/>
      <c r="K27" s="6"/>
    </row>
    <row r="28" spans="1:11">
      <c r="A28" s="4" t="s">
        <v>229</v>
      </c>
      <c r="C28" s="6"/>
      <c r="D28" s="6"/>
      <c r="E28" s="6"/>
      <c r="F28" s="6"/>
      <c r="G28" s="6"/>
      <c r="H28" s="6"/>
      <c r="I28" s="6"/>
      <c r="J28" s="6"/>
      <c r="K28" s="6"/>
    </row>
    <row r="29" spans="1:11">
      <c r="A29" s="4" t="s">
        <v>208</v>
      </c>
      <c r="C29" s="6"/>
      <c r="D29" s="6"/>
      <c r="E29" s="6"/>
      <c r="F29" s="6"/>
      <c r="G29" s="6"/>
      <c r="H29" s="6"/>
      <c r="I29" s="6"/>
      <c r="J29" s="6"/>
      <c r="K29" s="6"/>
    </row>
    <row r="30" spans="1:11">
      <c r="A30" s="4" t="s">
        <v>209</v>
      </c>
      <c r="C30" s="6"/>
      <c r="D30" s="6"/>
      <c r="E30" s="6"/>
      <c r="F30" s="6"/>
      <c r="G30" s="6"/>
      <c r="H30" s="6"/>
      <c r="I30" s="6"/>
      <c r="J30" s="6"/>
      <c r="K30" s="6"/>
    </row>
    <row r="31" spans="1:11">
      <c r="A31" s="4" t="s">
        <v>210</v>
      </c>
      <c r="C31" s="6"/>
      <c r="D31" s="6"/>
      <c r="E31" s="6"/>
      <c r="F31" s="6"/>
      <c r="G31" s="6"/>
      <c r="H31" s="6"/>
      <c r="I31" s="6"/>
      <c r="J31" s="6"/>
      <c r="K31" s="6"/>
    </row>
    <row r="32" spans="1:11">
      <c r="A32" s="4"/>
      <c r="C32" s="6"/>
      <c r="D32" s="6"/>
      <c r="E32" s="6"/>
      <c r="F32" s="6"/>
      <c r="G32" s="6"/>
      <c r="H32" s="6"/>
      <c r="I32" s="6"/>
      <c r="J32" s="6"/>
      <c r="K32" s="6"/>
    </row>
    <row r="33" spans="1:11">
      <c r="A33" s="12" t="str">
        <f>+'DCP-9, P 2'!A27</f>
        <v>Source:  Value Line Investment Survey.</v>
      </c>
      <c r="C33" s="6"/>
      <c r="D33" s="6"/>
      <c r="E33" s="6"/>
      <c r="F33" s="6"/>
      <c r="G33" s="6"/>
      <c r="H33" s="6"/>
      <c r="I33" s="6"/>
      <c r="J33" s="6"/>
      <c r="K33" s="6"/>
    </row>
    <row r="34" spans="1:11">
      <c r="A34" s="25"/>
      <c r="B34" s="25"/>
      <c r="C34" s="25"/>
      <c r="D34" s="25"/>
      <c r="E34" s="25"/>
      <c r="F34" s="25"/>
      <c r="G34" s="25"/>
      <c r="H34" s="25"/>
      <c r="I34" s="25"/>
      <c r="J34" s="25"/>
      <c r="K34" s="25"/>
    </row>
    <row r="38" spans="1:11">
      <c r="D38" s="19"/>
      <c r="E38" s="19"/>
      <c r="F38" s="19"/>
    </row>
    <row r="39" spans="1:11">
      <c r="D39" s="18"/>
      <c r="E39" s="18"/>
      <c r="F39" s="18"/>
    </row>
    <row r="40" spans="1:11">
      <c r="D40" s="18"/>
      <c r="E40" s="18"/>
      <c r="F40" s="18"/>
    </row>
    <row r="41" spans="1:11">
      <c r="D41" s="18"/>
      <c r="E41" s="18"/>
      <c r="F41" s="18"/>
    </row>
    <row r="42" spans="1:11">
      <c r="D42" s="19"/>
      <c r="E42" s="19"/>
      <c r="F42" s="19"/>
    </row>
    <row r="43" spans="1:11">
      <c r="D43" s="19"/>
      <c r="E43" s="19"/>
      <c r="F43" s="19"/>
    </row>
    <row r="44" spans="1:11">
      <c r="D44" s="19"/>
      <c r="E44" s="19"/>
      <c r="F44" s="19"/>
    </row>
  </sheetData>
  <phoneticPr fontId="0" type="noConversion"/>
  <printOptions horizontalCentered="1"/>
  <pageMargins left="0.5" right="0.5" top="0.5" bottom="0.55000000000000004" header="0" footer="0"/>
  <pageSetup scale="73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47A4E6-F882-4197-99C1-76DB170BD134}">
  <dimension ref="A1:K24"/>
  <sheetViews>
    <sheetView workbookViewId="0">
      <selection activeCell="G3" sqref="G3"/>
    </sheetView>
  </sheetViews>
  <sheetFormatPr defaultRowHeight="15"/>
  <cols>
    <col min="1" max="1" width="24.5546875" customWidth="1"/>
    <col min="2" max="2" width="2.21875" customWidth="1"/>
    <col min="4" max="4" width="1.5546875" customWidth="1"/>
    <col min="6" max="6" width="2.109375" customWidth="1"/>
    <col min="7" max="7" width="9.77734375" customWidth="1"/>
    <col min="8" max="8" width="1.88671875" customWidth="1"/>
    <col min="10" max="10" width="1.44140625" customWidth="1"/>
  </cols>
  <sheetData>
    <row r="1" spans="1:11" ht="15.75">
      <c r="G1" s="106" t="str">
        <f>+'DCP-9, P 3'!J1</f>
        <v>Exh. DCP-9</v>
      </c>
    </row>
    <row r="2" spans="1:11" ht="15.75">
      <c r="G2" s="106" t="str">
        <f>+'DCP-9, P 3'!J2</f>
        <v>Docket UG-200568</v>
      </c>
    </row>
    <row r="3" spans="1:11" ht="15.75">
      <c r="G3" s="106" t="s">
        <v>327</v>
      </c>
    </row>
    <row r="5" spans="1:11" ht="18">
      <c r="A5" s="255" t="str">
        <f>+'DCP-9, P 3'!A5</f>
        <v>PROXY COMPANIES</v>
      </c>
      <c r="B5" s="255"/>
      <c r="C5" s="255"/>
      <c r="D5" s="255"/>
      <c r="E5" s="255"/>
      <c r="F5" s="255"/>
      <c r="G5" s="255"/>
      <c r="H5" s="255"/>
      <c r="I5" s="255"/>
    </row>
    <row r="6" spans="1:11" ht="18">
      <c r="A6" s="255" t="s">
        <v>255</v>
      </c>
      <c r="B6" s="255"/>
      <c r="C6" s="255"/>
      <c r="D6" s="255"/>
      <c r="E6" s="255"/>
      <c r="F6" s="255"/>
      <c r="G6" s="255"/>
      <c r="H6" s="255"/>
      <c r="I6" s="255"/>
    </row>
    <row r="7" spans="1:11" ht="15.75" thickBot="1">
      <c r="A7" s="84"/>
      <c r="B7" s="84"/>
      <c r="C7" s="84"/>
      <c r="D7" s="84"/>
      <c r="E7" s="84"/>
      <c r="F7" s="84"/>
      <c r="G7" s="84"/>
      <c r="H7" s="84"/>
      <c r="I7" s="84"/>
    </row>
    <row r="8" spans="1:11" ht="15.75" thickTop="1"/>
    <row r="9" spans="1:11" ht="15.75">
      <c r="A9" s="106" t="str">
        <f>+'DCP-9, P 3'!A11</f>
        <v>COMPANY</v>
      </c>
      <c r="C9" s="107" t="s">
        <v>237</v>
      </c>
      <c r="D9" s="27"/>
      <c r="E9" s="107" t="s">
        <v>238</v>
      </c>
      <c r="F9" s="27"/>
      <c r="G9" s="107" t="s">
        <v>181</v>
      </c>
      <c r="I9" s="107" t="s">
        <v>28</v>
      </c>
    </row>
    <row r="10" spans="1:11">
      <c r="A10" s="30"/>
      <c r="B10" s="30"/>
      <c r="C10" s="30"/>
      <c r="D10" s="30"/>
      <c r="E10" s="30"/>
      <c r="F10" s="30"/>
      <c r="G10" s="30"/>
      <c r="H10" s="30"/>
      <c r="I10" s="30"/>
    </row>
    <row r="12" spans="1:11" ht="15.75">
      <c r="A12" s="106" t="str">
        <f>+'DCP-9, P 3'!A15</f>
        <v>Proxy Group</v>
      </c>
    </row>
    <row r="14" spans="1:11">
      <c r="A14" t="str">
        <f>+'DCP-9, P 3'!A17</f>
        <v>Atmos Energy Corp.</v>
      </c>
      <c r="C14" s="8">
        <v>7.2499999999999995E-2</v>
      </c>
      <c r="D14" s="81"/>
      <c r="E14" s="47">
        <v>7.2599999999999998E-2</v>
      </c>
      <c r="G14" s="224">
        <f>+'DCP-9, P 3'!H17</f>
        <v>7.0000000000000007E-2</v>
      </c>
      <c r="I14" s="47">
        <f>AVERAGE(C14:G14)</f>
        <v>7.17E-2</v>
      </c>
      <c r="K14" s="81"/>
    </row>
    <row r="15" spans="1:11">
      <c r="A15" t="str">
        <f>+'DCP-9, P 3'!A18</f>
        <v>New Jersey Resources Corp.</v>
      </c>
      <c r="C15" s="8">
        <v>0.06</v>
      </c>
      <c r="D15" s="81"/>
      <c r="E15" s="47">
        <v>0.06</v>
      </c>
      <c r="G15" s="224">
        <f>+'DCP-9, P 3'!H18</f>
        <v>0.02</v>
      </c>
      <c r="I15" s="47">
        <f t="shared" ref="I15:I20" si="0">AVERAGE(C15:G15)</f>
        <v>4.6666666666666662E-2</v>
      </c>
      <c r="K15" s="81"/>
    </row>
    <row r="16" spans="1:11">
      <c r="A16" t="str">
        <f>+'DCP-9, P 3'!A19</f>
        <v>Northwest Natural Holding Co.</v>
      </c>
      <c r="C16" s="8">
        <v>3.3000000000000002E-2</v>
      </c>
      <c r="D16" s="81"/>
      <c r="E16" s="47">
        <v>3.27E-2</v>
      </c>
      <c r="G16" s="6" t="s">
        <v>212</v>
      </c>
      <c r="I16" s="47">
        <f t="shared" si="0"/>
        <v>3.2850000000000004E-2</v>
      </c>
      <c r="K16" s="81"/>
    </row>
    <row r="17" spans="1:11">
      <c r="A17" t="str">
        <f>+'DCP-9, P 3'!A20</f>
        <v>One Gas Inc.</v>
      </c>
      <c r="C17" s="8">
        <v>0.05</v>
      </c>
      <c r="D17" s="81"/>
      <c r="E17" s="47">
        <v>5.5E-2</v>
      </c>
      <c r="G17" s="224">
        <f>+'DCP-9, P 3'!H20</f>
        <v>6.5000000000000002E-2</v>
      </c>
      <c r="I17" s="47">
        <f t="shared" si="0"/>
        <v>5.6666666666666671E-2</v>
      </c>
      <c r="K17" s="81"/>
    </row>
    <row r="18" spans="1:11">
      <c r="A18" t="str">
        <f>+'DCP-9, P 3'!A21</f>
        <v>South Jersey Industries, Inc.</v>
      </c>
      <c r="C18" s="8">
        <v>0.107</v>
      </c>
      <c r="D18" s="81"/>
      <c r="E18" s="47">
        <v>0.10680000000000001</v>
      </c>
      <c r="G18" s="224">
        <f>+'DCP-9, P 3'!H21</f>
        <v>0.125</v>
      </c>
      <c r="I18" s="47">
        <f t="shared" si="0"/>
        <v>0.11293333333333333</v>
      </c>
      <c r="K18" s="81"/>
    </row>
    <row r="19" spans="1:11">
      <c r="A19" t="str">
        <f>+'DCP-9, P 3'!A22</f>
        <v>Southwest Gas Holdings, Inc.</v>
      </c>
      <c r="C19" s="8">
        <v>0.04</v>
      </c>
      <c r="D19" s="81"/>
      <c r="E19" s="47">
        <v>0.05</v>
      </c>
      <c r="G19" s="224">
        <f>+'DCP-9, P 3'!H22</f>
        <v>0.09</v>
      </c>
      <c r="I19" s="47">
        <f t="shared" si="0"/>
        <v>0.06</v>
      </c>
      <c r="K19" s="81"/>
    </row>
    <row r="20" spans="1:11">
      <c r="A20" t="str">
        <f>+'DCP-9, P 3'!A23</f>
        <v>Spire Inc.</v>
      </c>
      <c r="C20" s="8">
        <v>4.7100000000000003E-2</v>
      </c>
      <c r="D20" s="81"/>
      <c r="E20" s="47">
        <v>4.82E-2</v>
      </c>
      <c r="G20" s="224">
        <f>+'DCP-9, P 3'!H23</f>
        <v>5.5E-2</v>
      </c>
      <c r="I20" s="47">
        <f t="shared" si="0"/>
        <v>5.0099999999999999E-2</v>
      </c>
      <c r="K20" s="81"/>
    </row>
    <row r="21" spans="1:11">
      <c r="C21" s="81"/>
      <c r="D21" s="81"/>
      <c r="E21" s="81"/>
      <c r="G21" s="7"/>
    </row>
    <row r="22" spans="1:11">
      <c r="A22" t="str">
        <f>+'DCP-9, P 3'!A25</f>
        <v>Average</v>
      </c>
      <c r="C22" s="47">
        <f>AVERAGE(C14:C20)</f>
        <v>5.8514285714285706E-2</v>
      </c>
      <c r="D22" s="81"/>
      <c r="E22" s="47">
        <f>AVERAGE(E14:E20)</f>
        <v>6.0757142857142857E-2</v>
      </c>
      <c r="G22" s="47">
        <f>AVERAGE(G14:G20)</f>
        <v>7.0833333333333331E-2</v>
      </c>
      <c r="I22" s="47">
        <f>AVERAGE(I14:I20)</f>
        <v>6.15595238095238E-2</v>
      </c>
      <c r="K22" s="47"/>
    </row>
    <row r="23" spans="1:11" ht="15.75" thickBot="1">
      <c r="A23" s="84"/>
      <c r="B23" s="84"/>
      <c r="C23" s="236"/>
      <c r="D23" s="236"/>
      <c r="E23" s="236"/>
      <c r="F23" s="84"/>
      <c r="G23" s="84"/>
      <c r="H23" s="84"/>
      <c r="I23" s="84"/>
    </row>
    <row r="24" spans="1:11" ht="15.75" thickTop="1"/>
  </sheetData>
  <mergeCells count="2">
    <mergeCell ref="A5:I5"/>
    <mergeCell ref="A6:I6"/>
  </mergeCell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J59"/>
  <sheetViews>
    <sheetView showOutlineSymbols="0" topLeftCell="A13" zoomScaleNormal="100" workbookViewId="0">
      <selection activeCell="I3" sqref="I3"/>
    </sheetView>
  </sheetViews>
  <sheetFormatPr defaultColWidth="9.77734375" defaultRowHeight="15"/>
  <cols>
    <col min="1" max="1" width="27.5546875" style="12" customWidth="1"/>
    <col min="2" max="2" width="1.77734375" style="12" customWidth="1"/>
    <col min="3" max="4" width="12.77734375" style="12" customWidth="1"/>
    <col min="5" max="5" width="13.6640625" style="12" customWidth="1"/>
    <col min="6" max="6" width="12.77734375" style="12" customWidth="1"/>
    <col min="7" max="7" width="13.6640625" style="12" customWidth="1"/>
    <col min="8" max="8" width="11" style="12" customWidth="1"/>
    <col min="9" max="10" width="10.77734375" style="12" customWidth="1"/>
    <col min="11" max="16384" width="9.77734375" style="12"/>
  </cols>
  <sheetData>
    <row r="1" spans="1:10" ht="15.75">
      <c r="I1" s="1" t="str">
        <f>+'DCP-9, P 3'!J1</f>
        <v>Exh. DCP-9</v>
      </c>
    </row>
    <row r="2" spans="1:10" ht="15.75">
      <c r="I2" s="1" t="str">
        <f>+'DCP-9, P 3'!J2</f>
        <v>Docket UG-200568</v>
      </c>
    </row>
    <row r="3" spans="1:10" ht="15.75">
      <c r="I3" s="1" t="s">
        <v>328</v>
      </c>
    </row>
    <row r="4" spans="1:10" ht="15.75">
      <c r="I4" s="1"/>
      <c r="J4" s="1"/>
    </row>
    <row r="5" spans="1:10" ht="20.25">
      <c r="A5" s="2" t="str">
        <f>'DCP-9, P 3'!A5</f>
        <v>PROXY COMPANIES</v>
      </c>
      <c r="B5" s="2"/>
      <c r="C5" s="2"/>
      <c r="D5" s="2"/>
      <c r="E5" s="2"/>
      <c r="F5" s="2"/>
      <c r="G5" s="2"/>
      <c r="H5" s="2"/>
      <c r="I5" s="2"/>
      <c r="J5" s="2"/>
    </row>
    <row r="6" spans="1:10" ht="20.25">
      <c r="A6" s="2" t="s">
        <v>33</v>
      </c>
      <c r="B6" s="2"/>
      <c r="C6" s="2"/>
      <c r="D6" s="2"/>
      <c r="E6" s="2"/>
      <c r="F6" s="2"/>
      <c r="G6" s="2"/>
      <c r="H6" s="2"/>
      <c r="I6" s="2"/>
      <c r="J6" s="2"/>
    </row>
    <row r="9" spans="1:10">
      <c r="A9" s="13"/>
      <c r="B9" s="13"/>
      <c r="C9" s="13"/>
      <c r="D9" s="13"/>
      <c r="E9" s="13"/>
      <c r="F9" s="13"/>
      <c r="G9" s="13"/>
      <c r="H9" s="13"/>
      <c r="I9" s="13"/>
      <c r="J9" s="13"/>
    </row>
    <row r="10" spans="1:10" ht="15.75">
      <c r="A10" s="1"/>
      <c r="B10" s="1"/>
      <c r="C10" s="1"/>
      <c r="D10" s="192" t="s">
        <v>36</v>
      </c>
      <c r="E10" s="192" t="s">
        <v>38</v>
      </c>
      <c r="F10" s="192" t="s">
        <v>36</v>
      </c>
      <c r="G10" s="192" t="s">
        <v>38</v>
      </c>
      <c r="H10" s="192" t="s">
        <v>239</v>
      </c>
      <c r="I10" s="1"/>
      <c r="J10" s="1"/>
    </row>
    <row r="11" spans="1:10" ht="15.75">
      <c r="A11" s="1"/>
      <c r="B11" s="1"/>
      <c r="C11" s="192" t="s">
        <v>35</v>
      </c>
      <c r="D11" s="192" t="s">
        <v>37</v>
      </c>
      <c r="E11" s="192" t="s">
        <v>37</v>
      </c>
      <c r="F11" s="192" t="s">
        <v>39</v>
      </c>
      <c r="G11" s="192" t="s">
        <v>39</v>
      </c>
      <c r="H11" s="192" t="s">
        <v>31</v>
      </c>
      <c r="I11" s="192" t="s">
        <v>21</v>
      </c>
      <c r="J11" s="192" t="s">
        <v>40</v>
      </c>
    </row>
    <row r="12" spans="1:10" ht="15.75">
      <c r="A12" s="192" t="str">
        <f>+'DCP-9, P 3'!A11</f>
        <v>COMPANY</v>
      </c>
      <c r="B12" s="1"/>
      <c r="C12" s="192" t="s">
        <v>25</v>
      </c>
      <c r="D12" s="192" t="s">
        <v>7</v>
      </c>
      <c r="E12" s="192" t="s">
        <v>7</v>
      </c>
      <c r="F12" s="192" t="s">
        <v>7</v>
      </c>
      <c r="G12" s="192" t="s">
        <v>7</v>
      </c>
      <c r="H12" s="192" t="s">
        <v>7</v>
      </c>
      <c r="I12" s="192" t="s">
        <v>7</v>
      </c>
      <c r="J12" s="192" t="s">
        <v>41</v>
      </c>
    </row>
    <row r="13" spans="1:10" ht="15.75" thickBot="1"/>
    <row r="14" spans="1:10">
      <c r="A14" s="13"/>
      <c r="B14" s="13"/>
      <c r="C14" s="13"/>
      <c r="D14" s="13"/>
      <c r="E14" s="13"/>
      <c r="F14" s="13"/>
      <c r="G14" s="13"/>
      <c r="H14" s="13"/>
      <c r="I14" s="13"/>
      <c r="J14" s="13"/>
    </row>
    <row r="15" spans="1:10">
      <c r="A15" s="21"/>
    </row>
    <row r="16" spans="1:10" ht="15.75">
      <c r="A16" s="43" t="str">
        <f>+'DCP-9, P 3'!A15</f>
        <v>Proxy Group</v>
      </c>
    </row>
    <row r="18" spans="1:10">
      <c r="A18" s="21"/>
      <c r="C18" s="6"/>
      <c r="D18" s="6"/>
      <c r="E18" s="6"/>
      <c r="F18" s="6"/>
      <c r="G18" s="6"/>
      <c r="H18" s="60"/>
      <c r="I18" s="6"/>
      <c r="J18" s="6"/>
    </row>
    <row r="19" spans="1:10">
      <c r="A19" s="21" t="str">
        <f>+'DCP-9, P 3'!A17</f>
        <v>Atmos Energy Corp.</v>
      </c>
      <c r="C19" s="6">
        <f>'DCP-9, P 1'!I16*(1+0.5*I19)</f>
        <v>2.403593742089008E-2</v>
      </c>
      <c r="D19" s="6">
        <f>+'DCP-9, P 2'!H16</f>
        <v>4.8599999999999997E-2</v>
      </c>
      <c r="E19" s="6">
        <f>+'DCP-9, P 2'!L16</f>
        <v>4.5000000000000005E-2</v>
      </c>
      <c r="F19" s="6">
        <f>+'DCP-9, P 3'!F17</f>
        <v>8.1666666666666665E-2</v>
      </c>
      <c r="G19" s="6">
        <f>+'DCP-9, P 3'!K17</f>
        <v>7.3333333333333348E-2</v>
      </c>
      <c r="H19" s="6">
        <f>+'DCP-9, p 4'!I14</f>
        <v>7.17E-2</v>
      </c>
      <c r="I19" s="6">
        <f>AVERAGE(D19:H19)</f>
        <v>6.4060000000000006E-2</v>
      </c>
      <c r="J19" s="6">
        <f>C19+I19</f>
        <v>8.8095937420890086E-2</v>
      </c>
    </row>
    <row r="20" spans="1:10">
      <c r="A20" s="21" t="str">
        <f>+'DCP-9, P 3'!A18</f>
        <v>New Jersey Resources Corp.</v>
      </c>
      <c r="C20" s="6">
        <f>'DCP-9, P 1'!I17*(1+0.5*I20)</f>
        <v>4.5888837302918491E-2</v>
      </c>
      <c r="D20" s="6">
        <f>+'DCP-9, P 2'!H17</f>
        <v>6.3200000000000006E-2</v>
      </c>
      <c r="E20" s="6">
        <f>+'DCP-9, P 2'!L17</f>
        <v>3.4999999999999996E-2</v>
      </c>
      <c r="F20" s="6">
        <f>+'DCP-9, P 3'!F18</f>
        <v>7.0000000000000007E-2</v>
      </c>
      <c r="G20" s="6">
        <f>+'DCP-9, P 3'!K18</f>
        <v>5.5E-2</v>
      </c>
      <c r="H20" s="6">
        <f>+'DCP-9, p 4'!I15</f>
        <v>4.6666666666666662E-2</v>
      </c>
      <c r="I20" s="6">
        <f t="shared" ref="I20:I24" si="0">AVERAGE(D20:H20)</f>
        <v>5.3973333333333338E-2</v>
      </c>
      <c r="J20" s="6">
        <f t="shared" ref="J20:J24" si="1">C20+I20</f>
        <v>9.9862170636251829E-2</v>
      </c>
    </row>
    <row r="21" spans="1:10">
      <c r="A21" s="21" t="str">
        <f>+'DCP-9, P 3'!A19</f>
        <v>Northwest Natural Holding Co.</v>
      </c>
      <c r="C21" s="6">
        <f>'DCP-9, P 1'!I18*(1+0.5*I21)</f>
        <v>3.8574931678676268E-2</v>
      </c>
      <c r="D21" s="6">
        <f>+'DCP-9, P 2'!H18</f>
        <v>0.01</v>
      </c>
      <c r="E21" s="6">
        <f>+'DCP-9, P 2'!L18</f>
        <v>2.1666666666666667E-2</v>
      </c>
      <c r="F21" s="6">
        <f>+'DCP-9, P 3'!F19</f>
        <v>0</v>
      </c>
      <c r="G21" s="6">
        <f>+'DCP-9, P 3'!K19</f>
        <v>1.4999999999999999E-2</v>
      </c>
      <c r="H21" s="6">
        <f>+'DCP-9, p 4'!I16</f>
        <v>3.2850000000000004E-2</v>
      </c>
      <c r="I21" s="6">
        <f t="shared" si="0"/>
        <v>1.5903333333333335E-2</v>
      </c>
      <c r="J21" s="6">
        <f t="shared" si="1"/>
        <v>5.44782650120096E-2</v>
      </c>
    </row>
    <row r="22" spans="1:10" ht="15.75">
      <c r="A22" s="21" t="str">
        <f>+'DCP-9, P 3'!A20</f>
        <v>One Gas Inc.</v>
      </c>
      <c r="C22" s="6">
        <f>'DCP-9, P 1'!I19*(1+0.5*I22)</f>
        <v>3.0540787683002266E-2</v>
      </c>
      <c r="D22" s="6">
        <f>+'DCP-9, P 2'!H19</f>
        <v>3.5600000000000007E-2</v>
      </c>
      <c r="E22" s="6">
        <f>+'DCP-9, P 2'!L19</f>
        <v>3.1666666666666669E-2</v>
      </c>
      <c r="F22" s="14">
        <f>+'DCP-9, P 3'!F20</f>
        <v>9.6666666666666679E-2</v>
      </c>
      <c r="G22" s="6">
        <f>+'DCP-9, P 3'!K20</f>
        <v>6.5000000000000002E-2</v>
      </c>
      <c r="H22" s="6">
        <f>+'DCP-9, p 4'!I17</f>
        <v>5.6666666666666671E-2</v>
      </c>
      <c r="I22" s="6">
        <f t="shared" si="0"/>
        <v>5.7120000000000004E-2</v>
      </c>
      <c r="J22" s="6">
        <f t="shared" si="1"/>
        <v>8.766078768300227E-2</v>
      </c>
    </row>
    <row r="23" spans="1:10">
      <c r="A23" s="21" t="str">
        <f>+'DCP-9, P 3'!A21</f>
        <v>South Jersey Industries, Inc.</v>
      </c>
      <c r="C23" s="6">
        <f>'DCP-9, P 1'!I20*(1+0.5*I23)</f>
        <v>5.5844624846248463E-2</v>
      </c>
      <c r="D23" s="6">
        <f>+'DCP-9, P 2'!H20</f>
        <v>1.4000000000000002E-2</v>
      </c>
      <c r="E23" s="6">
        <f>+'DCP-9, P 2'!L20</f>
        <v>3.1666666666666669E-2</v>
      </c>
      <c r="F23" s="6">
        <f>+'DCP-9, P 3'!F21</f>
        <v>3.1666666666666669E-2</v>
      </c>
      <c r="G23" s="6">
        <f>+'DCP-9, P 3'!K21</f>
        <v>7.0000000000000007E-2</v>
      </c>
      <c r="H23" s="6">
        <f>+'DCP-9, p 4'!I18</f>
        <v>0.11293333333333333</v>
      </c>
      <c r="I23" s="6">
        <f t="shared" si="0"/>
        <v>5.2053333333333326E-2</v>
      </c>
      <c r="J23" s="6">
        <f t="shared" si="1"/>
        <v>0.10789795817958178</v>
      </c>
    </row>
    <row r="24" spans="1:10">
      <c r="A24" s="21" t="str">
        <f>+'DCP-9, P 3'!A22</f>
        <v>Southwest Gas Holdings, Inc.</v>
      </c>
      <c r="C24" s="6">
        <f>'DCP-9, P 1'!I21*(1+0.5*I24)</f>
        <v>3.4926796391560426E-2</v>
      </c>
      <c r="D24" s="6">
        <f>+'DCP-9, P 2'!H21</f>
        <v>4.02E-2</v>
      </c>
      <c r="E24" s="6">
        <f>+'DCP-9, P 2'!L21</f>
        <v>0.04</v>
      </c>
      <c r="F24" s="6">
        <f>+'DCP-9, P 3'!F22</f>
        <v>6.8333333333333343E-2</v>
      </c>
      <c r="G24" s="6">
        <f>+'DCP-9, P 3'!K22</f>
        <v>6.5000000000000002E-2</v>
      </c>
      <c r="H24" s="6">
        <f>+'DCP-9, p 4'!I19</f>
        <v>0.06</v>
      </c>
      <c r="I24" s="6">
        <f t="shared" si="0"/>
        <v>5.4706666666666667E-2</v>
      </c>
      <c r="J24" s="6">
        <f t="shared" si="1"/>
        <v>8.9633463058227086E-2</v>
      </c>
    </row>
    <row r="25" spans="1:10">
      <c r="A25" s="21" t="str">
        <f>+'DCP-9, P 3'!A23</f>
        <v>Spire Inc.</v>
      </c>
      <c r="C25" s="6">
        <f>'DCP-9, P 1'!I22*(1+0.5*I25)</f>
        <v>4.2886701975620001E-2</v>
      </c>
      <c r="D25" s="6">
        <f>+'DCP-9, P 2'!H22</f>
        <v>3.5400000000000001E-2</v>
      </c>
      <c r="E25" s="6">
        <f>+'DCP-9, P 2'!L22</f>
        <v>1.3333333333333334E-2</v>
      </c>
      <c r="F25" s="6">
        <f>+'DCP-9, P 3'!F23</f>
        <v>7.3333333333333334E-2</v>
      </c>
      <c r="G25" s="6">
        <f>+'DCP-9, P 3'!K23</f>
        <v>6.3333333333333339E-2</v>
      </c>
      <c r="H25" s="6">
        <f>+'DCP-9, p 4'!I20</f>
        <v>5.0099999999999999E-2</v>
      </c>
      <c r="I25" s="6">
        <f>AVERAGE(D25:H25)</f>
        <v>4.7100000000000003E-2</v>
      </c>
      <c r="J25" s="6">
        <f>C25+I25</f>
        <v>8.9986701975620004E-2</v>
      </c>
    </row>
    <row r="26" spans="1:10">
      <c r="A26" s="44"/>
      <c r="B26" s="34"/>
      <c r="C26" s="35"/>
      <c r="D26" s="35"/>
      <c r="E26" s="35"/>
      <c r="F26" s="35"/>
      <c r="G26" s="35"/>
      <c r="H26" s="35"/>
      <c r="I26" s="35"/>
      <c r="J26" s="35"/>
    </row>
    <row r="27" spans="1:10">
      <c r="A27" s="21"/>
      <c r="C27" s="6"/>
      <c r="D27" s="6"/>
      <c r="E27" s="6"/>
      <c r="F27" s="6"/>
      <c r="G27" s="6"/>
      <c r="H27" s="6"/>
      <c r="I27" s="6"/>
      <c r="J27" s="6"/>
    </row>
    <row r="28" spans="1:10" ht="15.75">
      <c r="A28" s="21" t="s">
        <v>78</v>
      </c>
      <c r="C28" s="6">
        <f>AVERAGE(C19:C25)</f>
        <v>3.8956945328416571E-2</v>
      </c>
      <c r="D28" s="6">
        <f t="shared" ref="D28:J28" si="2">AVERAGE(D19:D25)</f>
        <v>3.5285714285714288E-2</v>
      </c>
      <c r="E28" s="6">
        <f t="shared" si="2"/>
        <v>3.1190476190476192E-2</v>
      </c>
      <c r="F28" s="6">
        <f t="shared" si="2"/>
        <v>6.023809523809525E-2</v>
      </c>
      <c r="G28" s="6">
        <f t="shared" si="2"/>
        <v>5.8095238095238103E-2</v>
      </c>
      <c r="H28" s="6">
        <f t="shared" si="2"/>
        <v>6.15595238095238E-2</v>
      </c>
      <c r="I28" s="6">
        <f t="shared" si="2"/>
        <v>4.9273809523809518E-2</v>
      </c>
      <c r="J28" s="14">
        <f t="shared" si="2"/>
        <v>8.823075485222609E-2</v>
      </c>
    </row>
    <row r="29" spans="1:10" ht="15.75">
      <c r="A29" s="44"/>
      <c r="B29" s="34"/>
      <c r="C29" s="35"/>
      <c r="D29" s="35"/>
      <c r="E29" s="35"/>
      <c r="F29" s="35"/>
      <c r="G29" s="35"/>
      <c r="H29" s="35"/>
      <c r="I29" s="35"/>
      <c r="J29" s="126"/>
    </row>
    <row r="30" spans="1:10" ht="15.75">
      <c r="A30" s="61"/>
      <c r="B30" s="26"/>
      <c r="C30" s="32"/>
      <c r="D30" s="32"/>
      <c r="E30" s="32"/>
      <c r="F30" s="32"/>
      <c r="G30" s="32"/>
      <c r="H30" s="32"/>
      <c r="I30" s="32"/>
      <c r="J30" s="41"/>
    </row>
    <row r="31" spans="1:10" ht="15.75">
      <c r="A31" s="61" t="s">
        <v>75</v>
      </c>
      <c r="B31" s="26"/>
      <c r="C31" s="32">
        <f>MEDIAN(C19:C25)</f>
        <v>3.8574931678676268E-2</v>
      </c>
      <c r="D31" s="32">
        <f t="shared" ref="D31:J31" si="3">MEDIAN(D19:D25)</f>
        <v>3.5600000000000007E-2</v>
      </c>
      <c r="E31" s="32">
        <f t="shared" si="3"/>
        <v>3.1666666666666669E-2</v>
      </c>
      <c r="F31" s="32">
        <f t="shared" si="3"/>
        <v>7.0000000000000007E-2</v>
      </c>
      <c r="G31" s="32">
        <f t="shared" si="3"/>
        <v>6.5000000000000002E-2</v>
      </c>
      <c r="H31" s="32">
        <f t="shared" si="3"/>
        <v>5.6666666666666671E-2</v>
      </c>
      <c r="I31" s="32">
        <f t="shared" si="3"/>
        <v>5.3973333333333338E-2</v>
      </c>
      <c r="J31" s="41">
        <f t="shared" si="3"/>
        <v>8.9633463058227086E-2</v>
      </c>
    </row>
    <row r="32" spans="1:10">
      <c r="A32" s="44"/>
      <c r="B32" s="34"/>
      <c r="C32" s="35"/>
      <c r="D32" s="35"/>
      <c r="E32" s="35"/>
      <c r="F32" s="35"/>
      <c r="G32" s="35"/>
      <c r="H32" s="35"/>
      <c r="I32" s="35"/>
      <c r="J32" s="35"/>
    </row>
    <row r="33" spans="1:10">
      <c r="A33" s="21"/>
      <c r="C33" s="6"/>
      <c r="D33" s="6"/>
      <c r="E33" s="6"/>
      <c r="F33" s="6"/>
      <c r="G33" s="6"/>
      <c r="H33" s="6"/>
      <c r="I33" s="6"/>
      <c r="J33" s="6"/>
    </row>
    <row r="34" spans="1:10" ht="15.75">
      <c r="A34" s="21" t="s">
        <v>85</v>
      </c>
      <c r="C34" s="6"/>
      <c r="D34" s="6">
        <f>+C28+D28</f>
        <v>7.424265961413086E-2</v>
      </c>
      <c r="E34" s="14">
        <f>+C28+E28</f>
        <v>7.0147421518892764E-2</v>
      </c>
      <c r="F34" s="6">
        <f>+C28+F28</f>
        <v>9.9195040566511822E-2</v>
      </c>
      <c r="G34" s="6">
        <f>+C28+G28</f>
        <v>9.7052183423654681E-2</v>
      </c>
      <c r="H34" s="14">
        <f>+C28+H28</f>
        <v>0.10051646913794038</v>
      </c>
      <c r="I34" s="6">
        <f>+C28+I28</f>
        <v>8.823075485222609E-2</v>
      </c>
      <c r="J34" s="6"/>
    </row>
    <row r="35" spans="1:10" ht="15.75">
      <c r="A35" s="44"/>
      <c r="B35" s="34"/>
      <c r="C35" s="35"/>
      <c r="D35" s="126"/>
      <c r="E35" s="97"/>
      <c r="F35" s="39"/>
      <c r="G35" s="97"/>
      <c r="H35" s="35"/>
      <c r="I35" s="35"/>
      <c r="J35" s="35"/>
    </row>
    <row r="36" spans="1:10" ht="15.75">
      <c r="A36" s="21"/>
      <c r="C36" s="6"/>
      <c r="D36" s="14"/>
      <c r="E36" s="60"/>
      <c r="F36" s="22"/>
      <c r="G36" s="60"/>
      <c r="H36" s="6"/>
      <c r="I36" s="6"/>
      <c r="J36" s="6"/>
    </row>
    <row r="37" spans="1:10" ht="15.75">
      <c r="A37" s="21" t="s">
        <v>86</v>
      </c>
      <c r="C37" s="6"/>
      <c r="D37" s="6">
        <f>+C31+D31</f>
        <v>7.4174931678676281E-2</v>
      </c>
      <c r="E37" s="14">
        <f>+C31+E31</f>
        <v>7.0241598345342937E-2</v>
      </c>
      <c r="F37" s="14">
        <f>+C31+F31</f>
        <v>0.10857493167867627</v>
      </c>
      <c r="G37" s="6">
        <f>+C31+G31</f>
        <v>0.10357493167867626</v>
      </c>
      <c r="H37" s="6">
        <f>+C31+H31</f>
        <v>9.5241598345342932E-2</v>
      </c>
      <c r="I37" s="6">
        <f>+C31+I31</f>
        <v>9.2548265012009606E-2</v>
      </c>
      <c r="J37" s="6"/>
    </row>
    <row r="38" spans="1:10" ht="15.75" thickBot="1">
      <c r="A38" s="45"/>
      <c r="B38" s="36"/>
      <c r="C38" s="38"/>
      <c r="D38" s="38"/>
      <c r="E38" s="38"/>
      <c r="F38" s="38"/>
      <c r="G38" s="38"/>
      <c r="H38" s="38"/>
      <c r="I38" s="38"/>
      <c r="J38" s="38"/>
    </row>
    <row r="39" spans="1:10" ht="15.75" thickTop="1">
      <c r="A39" s="21"/>
      <c r="C39" s="6"/>
      <c r="D39" s="6"/>
      <c r="E39" s="6"/>
      <c r="F39" s="6"/>
      <c r="G39" s="6"/>
      <c r="H39" s="6"/>
      <c r="I39" s="6"/>
      <c r="J39" s="6"/>
    </row>
    <row r="40" spans="1:10">
      <c r="A40" s="91" t="s">
        <v>107</v>
      </c>
      <c r="C40" s="6"/>
      <c r="D40" s="6"/>
      <c r="E40" s="6"/>
      <c r="F40" s="6"/>
      <c r="G40" s="6"/>
      <c r="H40" s="6"/>
      <c r="I40" s="6"/>
      <c r="J40" s="6"/>
    </row>
    <row r="41" spans="1:10">
      <c r="A41" s="21"/>
      <c r="C41" s="6"/>
      <c r="D41" s="6"/>
      <c r="E41" s="6"/>
      <c r="F41" s="6"/>
      <c r="G41" s="6"/>
      <c r="H41" s="6"/>
      <c r="I41" s="6"/>
      <c r="J41" s="6"/>
    </row>
    <row r="42" spans="1:10">
      <c r="A42" s="12" t="s">
        <v>34</v>
      </c>
      <c r="C42" s="6"/>
      <c r="D42" s="6"/>
      <c r="E42" s="6"/>
      <c r="F42" s="6"/>
      <c r="G42" s="6"/>
      <c r="H42" s="6"/>
      <c r="I42" s="6"/>
      <c r="J42" s="6"/>
    </row>
    <row r="43" spans="1:10">
      <c r="C43" s="6"/>
      <c r="D43" s="6"/>
      <c r="E43" s="6"/>
      <c r="F43" s="6"/>
      <c r="G43" s="6"/>
      <c r="H43" s="6"/>
      <c r="I43" s="6"/>
      <c r="J43" s="6"/>
    </row>
    <row r="44" spans="1:10">
      <c r="C44" s="6"/>
      <c r="D44" s="6"/>
      <c r="E44" s="6"/>
      <c r="F44" s="6"/>
      <c r="G44" s="6"/>
      <c r="H44" s="6"/>
      <c r="I44" s="6"/>
      <c r="J44" s="6"/>
    </row>
    <row r="45" spans="1:10">
      <c r="C45" s="6"/>
      <c r="D45" s="6"/>
      <c r="E45" s="6"/>
      <c r="F45" s="6"/>
      <c r="G45" s="6"/>
      <c r="H45" s="6"/>
      <c r="I45" s="6"/>
      <c r="J45" s="6"/>
    </row>
    <row r="46" spans="1:10">
      <c r="C46" s="6"/>
      <c r="D46" s="6"/>
      <c r="E46" s="6"/>
      <c r="F46" s="6"/>
      <c r="G46" s="6"/>
      <c r="H46" s="6"/>
      <c r="I46" s="6"/>
      <c r="J46" s="6"/>
    </row>
    <row r="47" spans="1:10">
      <c r="C47" s="6"/>
      <c r="D47" s="6"/>
      <c r="E47" s="6"/>
      <c r="F47" s="6"/>
      <c r="G47" s="6"/>
      <c r="H47" s="6"/>
      <c r="I47" s="6"/>
      <c r="J47" s="6"/>
    </row>
    <row r="48" spans="1:10">
      <c r="C48" s="6"/>
      <c r="D48" s="6"/>
      <c r="E48" s="6"/>
      <c r="F48" s="6"/>
      <c r="G48" s="6"/>
      <c r="H48" s="6"/>
      <c r="I48" s="6"/>
      <c r="J48" s="6"/>
    </row>
    <row r="49" spans="3:10">
      <c r="C49" s="6"/>
      <c r="D49" s="6"/>
      <c r="E49" s="6"/>
      <c r="F49" s="6"/>
      <c r="G49" s="6"/>
      <c r="H49" s="6"/>
      <c r="I49" s="6"/>
      <c r="J49" s="6"/>
    </row>
    <row r="50" spans="3:10">
      <c r="C50" s="6"/>
      <c r="D50" s="6"/>
      <c r="E50" s="6"/>
      <c r="F50" s="6"/>
      <c r="G50" s="6"/>
      <c r="H50" s="6"/>
      <c r="I50" s="6"/>
      <c r="J50" s="6"/>
    </row>
    <row r="51" spans="3:10">
      <c r="C51" s="6"/>
      <c r="D51" s="6"/>
      <c r="E51" s="6"/>
      <c r="F51" s="6"/>
      <c r="G51" s="6"/>
      <c r="H51" s="6"/>
      <c r="I51" s="6"/>
      <c r="J51" s="6"/>
    </row>
    <row r="52" spans="3:10">
      <c r="C52" s="6"/>
      <c r="D52" s="6"/>
      <c r="E52" s="6"/>
      <c r="F52" s="6"/>
      <c r="G52" s="6"/>
      <c r="H52" s="6"/>
      <c r="I52" s="6"/>
      <c r="J52" s="6"/>
    </row>
    <row r="53" spans="3:10">
      <c r="C53" s="6"/>
      <c r="D53" s="6"/>
      <c r="E53" s="6"/>
      <c r="F53" s="6"/>
      <c r="G53" s="6"/>
      <c r="H53" s="6"/>
      <c r="I53" s="6"/>
      <c r="J53" s="6"/>
    </row>
    <row r="54" spans="3:10">
      <c r="C54" s="6"/>
      <c r="D54" s="6"/>
      <c r="E54" s="6"/>
      <c r="F54" s="6"/>
      <c r="G54" s="6"/>
      <c r="H54" s="6"/>
      <c r="I54" s="6"/>
      <c r="J54" s="6"/>
    </row>
    <row r="55" spans="3:10">
      <c r="C55" s="6"/>
      <c r="D55" s="6"/>
      <c r="E55" s="6"/>
      <c r="F55" s="6"/>
      <c r="G55" s="6"/>
      <c r="H55" s="6"/>
      <c r="I55" s="6"/>
      <c r="J55" s="6"/>
    </row>
    <row r="56" spans="3:10">
      <c r="C56" s="6"/>
      <c r="D56" s="6"/>
      <c r="E56" s="6"/>
      <c r="F56" s="6"/>
      <c r="G56" s="6"/>
      <c r="H56" s="6"/>
      <c r="I56" s="6"/>
      <c r="J56" s="6"/>
    </row>
    <row r="57" spans="3:10">
      <c r="C57" s="6"/>
      <c r="D57" s="6"/>
      <c r="E57" s="6"/>
      <c r="F57" s="6"/>
      <c r="G57" s="6"/>
      <c r="H57" s="6"/>
      <c r="I57" s="6"/>
      <c r="J57" s="6"/>
    </row>
    <row r="58" spans="3:10">
      <c r="C58" s="6"/>
      <c r="D58" s="6"/>
      <c r="E58" s="6"/>
      <c r="F58" s="6"/>
      <c r="G58" s="6"/>
      <c r="H58" s="6"/>
      <c r="I58" s="6"/>
      <c r="J58" s="6"/>
    </row>
    <row r="59" spans="3:10">
      <c r="C59" s="6"/>
      <c r="D59" s="6"/>
      <c r="E59" s="6"/>
      <c r="F59" s="6"/>
      <c r="G59" s="6"/>
      <c r="H59" s="6"/>
      <c r="I59" s="6"/>
      <c r="J59" s="6"/>
    </row>
  </sheetData>
  <phoneticPr fontId="0" type="noConversion"/>
  <printOptions horizontalCentered="1"/>
  <pageMargins left="0.5" right="0.5" top="0.5" bottom="0.55000000000000004" header="0" footer="0"/>
  <pageSetup scale="62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I63"/>
  <sheetViews>
    <sheetView showOutlineSymbols="0" zoomScaleNormal="87" workbookViewId="0">
      <selection activeCell="H4" sqref="H4"/>
    </sheetView>
  </sheetViews>
  <sheetFormatPr defaultColWidth="9.77734375" defaultRowHeight="15"/>
  <cols>
    <col min="1" max="1" width="9.77734375" style="4" customWidth="1"/>
    <col min="2" max="2" width="5.77734375" style="4" customWidth="1"/>
    <col min="3" max="3" width="9.77734375" style="4" customWidth="1"/>
    <col min="4" max="4" width="5.77734375" style="4" customWidth="1"/>
    <col min="5" max="5" width="9.77734375" style="4" customWidth="1"/>
    <col min="6" max="6" width="5.77734375" style="4" customWidth="1"/>
    <col min="7" max="7" width="12.77734375" style="4" customWidth="1"/>
    <col min="8" max="16384" width="9.77734375" style="4"/>
  </cols>
  <sheetData>
    <row r="1" spans="1:9" ht="15.75">
      <c r="F1" s="1"/>
      <c r="H1" s="1" t="s">
        <v>256</v>
      </c>
    </row>
    <row r="2" spans="1:9" ht="15.75">
      <c r="F2" s="1"/>
      <c r="H2" s="1" t="str">
        <f>+'DCP-9, P 5'!I2</f>
        <v>Docket UG-200568</v>
      </c>
    </row>
    <row r="3" spans="1:9" ht="15.75">
      <c r="F3" s="1"/>
      <c r="H3" s="1" t="s">
        <v>320</v>
      </c>
    </row>
    <row r="5" spans="1:9" ht="20.25">
      <c r="A5" s="252" t="s">
        <v>50</v>
      </c>
      <c r="B5" s="252"/>
      <c r="C5" s="252"/>
      <c r="D5" s="252"/>
      <c r="E5" s="252"/>
      <c r="F5" s="252"/>
      <c r="G5" s="252"/>
      <c r="H5" s="252"/>
      <c r="I5" s="252"/>
    </row>
    <row r="6" spans="1:9" ht="20.25">
      <c r="A6" s="252" t="s">
        <v>80</v>
      </c>
      <c r="B6" s="252"/>
      <c r="C6" s="252"/>
      <c r="D6" s="252"/>
      <c r="E6" s="252"/>
      <c r="F6" s="252"/>
      <c r="G6" s="252"/>
      <c r="H6" s="252"/>
      <c r="I6" s="252"/>
    </row>
    <row r="7" spans="1:9" ht="20.25">
      <c r="A7" s="252" t="s">
        <v>81</v>
      </c>
      <c r="B7" s="252"/>
      <c r="C7" s="252"/>
      <c r="D7" s="252"/>
      <c r="E7" s="252"/>
      <c r="F7" s="252"/>
      <c r="G7" s="252"/>
      <c r="H7" s="252"/>
      <c r="I7" s="252"/>
    </row>
    <row r="8" spans="1:9" ht="15.75" thickBot="1">
      <c r="A8" s="183"/>
      <c r="B8" s="183"/>
      <c r="C8" s="183"/>
      <c r="D8" s="183"/>
      <c r="E8" s="183"/>
      <c r="F8" s="183"/>
      <c r="G8" s="183"/>
      <c r="H8" s="183"/>
      <c r="I8" s="183"/>
    </row>
    <row r="9" spans="1:9" ht="15.75" thickTop="1"/>
    <row r="10" spans="1:9" ht="15.75">
      <c r="A10" s="1"/>
      <c r="B10" s="1"/>
      <c r="C10" s="1"/>
      <c r="D10" s="1"/>
      <c r="E10" s="1"/>
      <c r="F10" s="1"/>
      <c r="G10" s="1"/>
      <c r="H10" s="192" t="s">
        <v>82</v>
      </c>
      <c r="I10" s="1"/>
    </row>
    <row r="11" spans="1:9" ht="15.75">
      <c r="A11" s="1"/>
      <c r="B11" s="1"/>
      <c r="C11" s="1"/>
      <c r="D11" s="1"/>
      <c r="E11" s="1"/>
      <c r="F11" s="1"/>
      <c r="G11" s="1"/>
      <c r="H11" s="192" t="s">
        <v>83</v>
      </c>
      <c r="I11" s="192" t="s">
        <v>76</v>
      </c>
    </row>
    <row r="12" spans="1:9" ht="15.75">
      <c r="A12" s="192" t="s">
        <v>10</v>
      </c>
      <c r="B12" s="192"/>
      <c r="C12" s="192" t="s">
        <v>31</v>
      </c>
      <c r="D12" s="192"/>
      <c r="E12" s="192" t="s">
        <v>32</v>
      </c>
      <c r="F12" s="192"/>
      <c r="G12" s="192" t="s">
        <v>49</v>
      </c>
      <c r="H12" s="192" t="s">
        <v>25</v>
      </c>
      <c r="I12" s="192" t="s">
        <v>77</v>
      </c>
    </row>
    <row r="13" spans="1:9">
      <c r="A13" s="52"/>
      <c r="B13" s="52"/>
      <c r="C13" s="52"/>
      <c r="D13" s="52"/>
      <c r="E13" s="52"/>
      <c r="F13" s="52"/>
      <c r="G13" s="52"/>
      <c r="H13" s="86"/>
      <c r="I13" s="86"/>
    </row>
    <row r="14" spans="1:9">
      <c r="A14" s="73"/>
      <c r="B14" s="73"/>
      <c r="C14" s="73"/>
      <c r="D14" s="73"/>
      <c r="E14" s="73"/>
      <c r="F14" s="73"/>
      <c r="G14" s="73"/>
    </row>
    <row r="15" spans="1:9">
      <c r="A15" s="73">
        <v>1977</v>
      </c>
      <c r="B15" s="73"/>
      <c r="C15" s="74"/>
      <c r="D15" s="74"/>
      <c r="E15" s="74">
        <v>79.069999999999993</v>
      </c>
      <c r="F15" s="73"/>
      <c r="G15" s="73"/>
    </row>
    <row r="16" spans="1:9">
      <c r="A16" s="5">
        <f>+A15+1</f>
        <v>1978</v>
      </c>
      <c r="B16" s="5"/>
      <c r="C16" s="46">
        <v>12.33</v>
      </c>
      <c r="D16" s="46"/>
      <c r="E16" s="46">
        <v>85.35</v>
      </c>
      <c r="F16" s="46"/>
      <c r="G16" s="47">
        <f t="shared" ref="G16:G57" si="0">C16/(AVERAGE(E15:E16))</f>
        <v>0.14998175404452013</v>
      </c>
      <c r="H16" s="8">
        <v>7.9000000000000001E-2</v>
      </c>
      <c r="I16" s="8">
        <f t="shared" ref="I16:I49" si="1">+G16-H16</f>
        <v>7.0981754044520132E-2</v>
      </c>
    </row>
    <row r="17" spans="1:9">
      <c r="A17" s="5">
        <f t="shared" ref="A17:A34" si="2">A16+1</f>
        <v>1979</v>
      </c>
      <c r="B17" s="5"/>
      <c r="C17" s="46">
        <v>14.86</v>
      </c>
      <c r="D17" s="46"/>
      <c r="E17" s="46">
        <v>94.27</v>
      </c>
      <c r="F17" s="46"/>
      <c r="G17" s="47">
        <f t="shared" si="0"/>
        <v>0.16546041643469545</v>
      </c>
      <c r="H17" s="8">
        <v>8.8599999999999998E-2</v>
      </c>
      <c r="I17" s="8">
        <f t="shared" si="1"/>
        <v>7.6860416434695447E-2</v>
      </c>
    </row>
    <row r="18" spans="1:9">
      <c r="A18" s="5">
        <f t="shared" si="2"/>
        <v>1980</v>
      </c>
      <c r="B18" s="5"/>
      <c r="C18" s="46">
        <v>14.82</v>
      </c>
      <c r="D18" s="46"/>
      <c r="E18" s="46">
        <v>102.48</v>
      </c>
      <c r="F18" s="46"/>
      <c r="G18" s="47">
        <f t="shared" si="0"/>
        <v>0.15064803049555273</v>
      </c>
      <c r="H18" s="8">
        <v>9.9699999999999997E-2</v>
      </c>
      <c r="I18" s="8">
        <f t="shared" si="1"/>
        <v>5.0948030495552729E-2</v>
      </c>
    </row>
    <row r="19" spans="1:9">
      <c r="A19" s="5">
        <f t="shared" si="2"/>
        <v>1981</v>
      </c>
      <c r="B19" s="5"/>
      <c r="C19" s="46">
        <v>15.36</v>
      </c>
      <c r="D19" s="46"/>
      <c r="E19" s="46">
        <v>109.43</v>
      </c>
      <c r="F19" s="46"/>
      <c r="G19" s="47">
        <f t="shared" si="0"/>
        <v>0.14496720305790192</v>
      </c>
      <c r="H19" s="8">
        <v>0.11550000000000001</v>
      </c>
      <c r="I19" s="8">
        <f t="shared" si="1"/>
        <v>2.9467203057901917E-2</v>
      </c>
    </row>
    <row r="20" spans="1:9">
      <c r="A20" s="5">
        <f t="shared" si="2"/>
        <v>1982</v>
      </c>
      <c r="B20" s="5"/>
      <c r="C20" s="46">
        <v>12.64</v>
      </c>
      <c r="D20" s="46"/>
      <c r="E20" s="46">
        <v>112.46</v>
      </c>
      <c r="F20" s="46"/>
      <c r="G20" s="47">
        <f t="shared" si="0"/>
        <v>0.11393032583712652</v>
      </c>
      <c r="H20" s="8">
        <v>0.13500000000000001</v>
      </c>
      <c r="I20" s="8">
        <f t="shared" si="1"/>
        <v>-2.1069674162873489E-2</v>
      </c>
    </row>
    <row r="21" spans="1:9">
      <c r="A21" s="5">
        <f t="shared" si="2"/>
        <v>1983</v>
      </c>
      <c r="B21" s="5"/>
      <c r="C21" s="46">
        <v>14.03</v>
      </c>
      <c r="D21" s="46"/>
      <c r="E21" s="46">
        <v>116.93</v>
      </c>
      <c r="F21" s="46"/>
      <c r="G21" s="47">
        <f t="shared" si="0"/>
        <v>0.12232442565063865</v>
      </c>
      <c r="H21" s="8">
        <v>0.1038</v>
      </c>
      <c r="I21" s="8">
        <f t="shared" si="1"/>
        <v>1.8524425650638651E-2</v>
      </c>
    </row>
    <row r="22" spans="1:9">
      <c r="A22" s="5">
        <f t="shared" si="2"/>
        <v>1984</v>
      </c>
      <c r="B22" s="5"/>
      <c r="C22" s="46">
        <v>16.64</v>
      </c>
      <c r="D22" s="46"/>
      <c r="E22" s="46">
        <v>122.47</v>
      </c>
      <c r="F22" s="46"/>
      <c r="G22" s="47">
        <f t="shared" si="0"/>
        <v>0.13901420217209692</v>
      </c>
      <c r="H22" s="8">
        <v>0.1174</v>
      </c>
      <c r="I22" s="8">
        <f t="shared" si="1"/>
        <v>2.1614202172096919E-2</v>
      </c>
    </row>
    <row r="23" spans="1:9">
      <c r="A23" s="5">
        <f t="shared" si="2"/>
        <v>1985</v>
      </c>
      <c r="B23" s="5"/>
      <c r="C23" s="46">
        <v>14.61</v>
      </c>
      <c r="D23" s="46"/>
      <c r="E23" s="46">
        <v>125.2</v>
      </c>
      <c r="F23" s="46"/>
      <c r="G23" s="47">
        <f t="shared" si="0"/>
        <v>0.11797956958856541</v>
      </c>
      <c r="H23" s="8">
        <v>0.1125</v>
      </c>
      <c r="I23" s="8">
        <f t="shared" si="1"/>
        <v>5.4795695885654083E-3</v>
      </c>
    </row>
    <row r="24" spans="1:9">
      <c r="A24" s="5">
        <f t="shared" si="2"/>
        <v>1986</v>
      </c>
      <c r="B24" s="5"/>
      <c r="C24" s="46">
        <v>14.48</v>
      </c>
      <c r="D24" s="46"/>
      <c r="E24" s="46">
        <v>126.82</v>
      </c>
      <c r="F24" s="46"/>
      <c r="G24" s="47">
        <f t="shared" si="0"/>
        <v>0.11491151495913024</v>
      </c>
      <c r="H24" s="8">
        <v>8.9800000000000005E-2</v>
      </c>
      <c r="I24" s="8">
        <f t="shared" si="1"/>
        <v>2.5111514959130235E-2</v>
      </c>
    </row>
    <row r="25" spans="1:9">
      <c r="A25" s="5">
        <f t="shared" si="2"/>
        <v>1987</v>
      </c>
      <c r="B25" s="5"/>
      <c r="C25" s="46">
        <v>17.5</v>
      </c>
      <c r="D25" s="46"/>
      <c r="E25" s="46">
        <v>134.07</v>
      </c>
      <c r="F25" s="46"/>
      <c r="G25" s="47">
        <f t="shared" si="0"/>
        <v>0.13415615776764153</v>
      </c>
      <c r="H25" s="8">
        <v>7.9200000000000007E-2</v>
      </c>
      <c r="I25" s="8">
        <f t="shared" si="1"/>
        <v>5.4956157767641525E-2</v>
      </c>
    </row>
    <row r="26" spans="1:9">
      <c r="A26" s="5">
        <f t="shared" si="2"/>
        <v>1988</v>
      </c>
      <c r="B26" s="5"/>
      <c r="C26" s="46">
        <v>23.75</v>
      </c>
      <c r="D26" s="46"/>
      <c r="E26" s="46">
        <v>141.32</v>
      </c>
      <c r="F26" s="46"/>
      <c r="G26" s="47">
        <f t="shared" si="0"/>
        <v>0.17248266095355677</v>
      </c>
      <c r="H26" s="8">
        <v>8.9700000000000002E-2</v>
      </c>
      <c r="I26" s="8">
        <f t="shared" si="1"/>
        <v>8.2782660953556769E-2</v>
      </c>
    </row>
    <row r="27" spans="1:9">
      <c r="A27" s="5">
        <f t="shared" si="2"/>
        <v>1989</v>
      </c>
      <c r="B27" s="5"/>
      <c r="C27" s="46">
        <v>22.87</v>
      </c>
      <c r="D27" s="46"/>
      <c r="E27" s="46">
        <v>147.26</v>
      </c>
      <c r="F27" s="46"/>
      <c r="G27" s="47">
        <f t="shared" si="0"/>
        <v>0.15850024256705247</v>
      </c>
      <c r="H27" s="8">
        <v>8.8099999999999998E-2</v>
      </c>
      <c r="I27" s="8">
        <f t="shared" si="1"/>
        <v>7.0400242567052476E-2</v>
      </c>
    </row>
    <row r="28" spans="1:9">
      <c r="A28" s="5">
        <f t="shared" si="2"/>
        <v>1990</v>
      </c>
      <c r="B28" s="5"/>
      <c r="C28" s="46">
        <v>21.73</v>
      </c>
      <c r="D28" s="46"/>
      <c r="E28" s="46">
        <v>153.01</v>
      </c>
      <c r="F28" s="46"/>
      <c r="G28" s="47">
        <f t="shared" si="0"/>
        <v>0.14473640390315384</v>
      </c>
      <c r="H28" s="8">
        <v>8.1900000000000001E-2</v>
      </c>
      <c r="I28" s="8">
        <f t="shared" si="1"/>
        <v>6.2836403903153842E-2</v>
      </c>
    </row>
    <row r="29" spans="1:9">
      <c r="A29" s="5">
        <f t="shared" si="2"/>
        <v>1991</v>
      </c>
      <c r="B29" s="5"/>
      <c r="C29" s="46">
        <v>16.29</v>
      </c>
      <c r="D29" s="46"/>
      <c r="E29" s="46">
        <v>158.85</v>
      </c>
      <c r="F29" s="46"/>
      <c r="G29" s="47">
        <f t="shared" si="0"/>
        <v>0.10446995446674789</v>
      </c>
      <c r="H29" s="8">
        <v>8.2199999999999995E-2</v>
      </c>
      <c r="I29" s="8">
        <f t="shared" si="1"/>
        <v>2.2269954466747899E-2</v>
      </c>
    </row>
    <row r="30" spans="1:9">
      <c r="A30" s="5">
        <f t="shared" si="2"/>
        <v>1992</v>
      </c>
      <c r="B30" s="5"/>
      <c r="C30" s="46">
        <v>18.86</v>
      </c>
      <c r="D30" s="46"/>
      <c r="E30" s="46">
        <v>149.74</v>
      </c>
      <c r="F30" s="46"/>
      <c r="G30" s="47">
        <f t="shared" si="0"/>
        <v>0.12223338410188274</v>
      </c>
      <c r="H30" s="8">
        <v>7.2900000000000006E-2</v>
      </c>
      <c r="I30" s="8">
        <f t="shared" si="1"/>
        <v>4.9333384101882732E-2</v>
      </c>
    </row>
    <row r="31" spans="1:9">
      <c r="A31" s="5">
        <f t="shared" si="2"/>
        <v>1993</v>
      </c>
      <c r="B31" s="5"/>
      <c r="C31" s="46">
        <v>21.89</v>
      </c>
      <c r="D31" s="46"/>
      <c r="E31" s="46">
        <v>180.88</v>
      </c>
      <c r="F31" s="46"/>
      <c r="G31" s="47">
        <f t="shared" si="0"/>
        <v>0.13241788155586473</v>
      </c>
      <c r="H31" s="8">
        <v>7.17E-2</v>
      </c>
      <c r="I31" s="8">
        <f t="shared" si="1"/>
        <v>6.0717881555864731E-2</v>
      </c>
    </row>
    <row r="32" spans="1:9">
      <c r="A32" s="5">
        <f t="shared" si="2"/>
        <v>1994</v>
      </c>
      <c r="B32" s="5"/>
      <c r="C32" s="46">
        <v>30.6</v>
      </c>
      <c r="D32" s="46"/>
      <c r="E32" s="46">
        <v>193.06</v>
      </c>
      <c r="F32" s="46"/>
      <c r="G32" s="47">
        <f t="shared" si="0"/>
        <v>0.16366261967160509</v>
      </c>
      <c r="H32" s="8">
        <v>6.59E-2</v>
      </c>
      <c r="I32" s="8">
        <f t="shared" si="1"/>
        <v>9.7762619671605086E-2</v>
      </c>
    </row>
    <row r="33" spans="1:9">
      <c r="A33" s="5">
        <f t="shared" si="2"/>
        <v>1995</v>
      </c>
      <c r="B33" s="5"/>
      <c r="C33" s="46">
        <v>33.96</v>
      </c>
      <c r="D33" s="46"/>
      <c r="E33" s="46">
        <v>216.51</v>
      </c>
      <c r="F33" s="46"/>
      <c r="G33" s="47">
        <f t="shared" si="0"/>
        <v>0.16583245843201408</v>
      </c>
      <c r="H33" s="8">
        <v>7.5999999999999998E-2</v>
      </c>
      <c r="I33" s="8">
        <f t="shared" si="1"/>
        <v>8.9832458432014081E-2</v>
      </c>
    </row>
    <row r="34" spans="1:9">
      <c r="A34" s="5">
        <f t="shared" si="2"/>
        <v>1996</v>
      </c>
      <c r="B34" s="5"/>
      <c r="C34" s="46">
        <v>38.729999999999997</v>
      </c>
      <c r="D34" s="46"/>
      <c r="E34" s="46">
        <v>237.08</v>
      </c>
      <c r="F34" s="46"/>
      <c r="G34" s="47">
        <f t="shared" si="0"/>
        <v>0.17077096055909519</v>
      </c>
      <c r="H34" s="8">
        <v>6.1800000000000001E-2</v>
      </c>
      <c r="I34" s="8">
        <f t="shared" si="1"/>
        <v>0.10897096055909519</v>
      </c>
    </row>
    <row r="35" spans="1:9">
      <c r="A35" s="5">
        <v>1997</v>
      </c>
      <c r="B35" s="5"/>
      <c r="C35" s="46">
        <v>39.72</v>
      </c>
      <c r="D35" s="46"/>
      <c r="E35" s="46">
        <v>249.52</v>
      </c>
      <c r="F35" s="46"/>
      <c r="G35" s="47">
        <f t="shared" si="0"/>
        <v>0.16325524044389642</v>
      </c>
      <c r="H35" s="8">
        <v>6.6400000000000001E-2</v>
      </c>
      <c r="I35" s="8">
        <f t="shared" si="1"/>
        <v>9.6855240443896415E-2</v>
      </c>
    </row>
    <row r="36" spans="1:9">
      <c r="A36" s="5">
        <v>1998</v>
      </c>
      <c r="B36" s="5"/>
      <c r="C36" s="46">
        <v>37.71</v>
      </c>
      <c r="D36" s="46"/>
      <c r="E36" s="46">
        <v>266.39999999999998</v>
      </c>
      <c r="F36" s="46"/>
      <c r="G36" s="47">
        <f t="shared" si="0"/>
        <v>0.1461854551093193</v>
      </c>
      <c r="H36" s="8">
        <v>5.8299999999999998E-2</v>
      </c>
      <c r="I36" s="8">
        <f t="shared" si="1"/>
        <v>8.7885455109319305E-2</v>
      </c>
    </row>
    <row r="37" spans="1:9">
      <c r="A37" s="5">
        <v>1999</v>
      </c>
      <c r="B37" s="5"/>
      <c r="C37" s="46">
        <v>48.17</v>
      </c>
      <c r="D37" s="46"/>
      <c r="E37" s="46">
        <v>290.68</v>
      </c>
      <c r="F37" s="46"/>
      <c r="G37" s="47">
        <f t="shared" si="0"/>
        <v>0.1729374596108279</v>
      </c>
      <c r="H37" s="8">
        <v>5.57E-2</v>
      </c>
      <c r="I37" s="8">
        <f t="shared" si="1"/>
        <v>0.1172374596108279</v>
      </c>
    </row>
    <row r="38" spans="1:9">
      <c r="A38" s="5">
        <v>2000</v>
      </c>
      <c r="B38" s="5"/>
      <c r="C38" s="46">
        <v>50</v>
      </c>
      <c r="D38" s="46"/>
      <c r="E38" s="46">
        <v>325.8</v>
      </c>
      <c r="F38" s="46"/>
      <c r="G38" s="47">
        <f t="shared" si="0"/>
        <v>0.16221126395016869</v>
      </c>
      <c r="H38" s="8">
        <v>6.5000000000000002E-2</v>
      </c>
      <c r="I38" s="8">
        <f t="shared" si="1"/>
        <v>9.7211263950168686E-2</v>
      </c>
    </row>
    <row r="39" spans="1:9">
      <c r="A39" s="5">
        <f>+A38+1</f>
        <v>2001</v>
      </c>
      <c r="B39" s="5"/>
      <c r="C39" s="87">
        <v>24.7</v>
      </c>
      <c r="D39" s="87"/>
      <c r="E39" s="87">
        <v>338.37</v>
      </c>
      <c r="F39" s="5"/>
      <c r="G39" s="47">
        <f t="shared" si="0"/>
        <v>7.4378547660990404E-2</v>
      </c>
      <c r="H39" s="8">
        <v>5.5300000000000002E-2</v>
      </c>
      <c r="I39" s="8">
        <f t="shared" si="1"/>
        <v>1.9078547660990403E-2</v>
      </c>
    </row>
    <row r="40" spans="1:9">
      <c r="A40" s="5">
        <f>+A39+1</f>
        <v>2002</v>
      </c>
      <c r="B40" s="5"/>
      <c r="C40" s="87">
        <v>27.59</v>
      </c>
      <c r="D40" s="87"/>
      <c r="E40" s="87">
        <v>321.72000000000003</v>
      </c>
      <c r="F40" s="5"/>
      <c r="G40" s="47">
        <f t="shared" si="0"/>
        <v>8.3594661334060502E-2</v>
      </c>
      <c r="H40" s="8">
        <v>5.5899999999999998E-2</v>
      </c>
      <c r="I40" s="8">
        <f t="shared" si="1"/>
        <v>2.7694661334060504E-2</v>
      </c>
    </row>
    <row r="41" spans="1:9">
      <c r="A41" s="5">
        <f>+A40+1</f>
        <v>2003</v>
      </c>
      <c r="B41" s="5"/>
      <c r="C41" s="87">
        <v>48.73</v>
      </c>
      <c r="D41" s="87"/>
      <c r="E41" s="87">
        <v>367.17</v>
      </c>
      <c r="F41" s="5"/>
      <c r="G41" s="47">
        <f t="shared" si="0"/>
        <v>0.14147396536457196</v>
      </c>
      <c r="H41" s="8">
        <v>4.8000000000000001E-2</v>
      </c>
      <c r="I41" s="8">
        <f t="shared" si="1"/>
        <v>9.3473965364571962E-2</v>
      </c>
    </row>
    <row r="42" spans="1:9">
      <c r="A42" s="5">
        <f>+A41+1</f>
        <v>2004</v>
      </c>
      <c r="B42" s="5"/>
      <c r="C42" s="87">
        <v>58.55</v>
      </c>
      <c r="D42" s="87"/>
      <c r="E42" s="87">
        <v>414.75</v>
      </c>
      <c r="F42" s="5"/>
      <c r="G42" s="47">
        <f t="shared" si="0"/>
        <v>0.14975956619603026</v>
      </c>
      <c r="H42" s="8">
        <v>5.0199999999999995E-2</v>
      </c>
      <c r="I42" s="8">
        <f t="shared" si="1"/>
        <v>9.9559566196030264E-2</v>
      </c>
    </row>
    <row r="43" spans="1:9">
      <c r="A43" s="5">
        <v>2005</v>
      </c>
      <c r="B43" s="5"/>
      <c r="C43" s="87">
        <v>69.930000000000007</v>
      </c>
      <c r="D43" s="87"/>
      <c r="E43" s="87">
        <v>453.06</v>
      </c>
      <c r="F43" s="5"/>
      <c r="G43" s="47">
        <f t="shared" si="0"/>
        <v>0.16116431016005811</v>
      </c>
      <c r="H43" s="8">
        <v>4.6899999999999997E-2</v>
      </c>
      <c r="I43" s="8">
        <f t="shared" si="1"/>
        <v>0.11426431016005811</v>
      </c>
    </row>
    <row r="44" spans="1:9">
      <c r="A44" s="33">
        <v>2006</v>
      </c>
      <c r="B44" s="33"/>
      <c r="C44" s="103">
        <v>81.510000000000005</v>
      </c>
      <c r="D44" s="103"/>
      <c r="E44" s="103">
        <v>504.39</v>
      </c>
      <c r="F44" s="33"/>
      <c r="G44" s="47">
        <f t="shared" si="0"/>
        <v>0.17026476578411406</v>
      </c>
      <c r="H44" s="82">
        <v>4.6800000000000001E-2</v>
      </c>
      <c r="I44" s="82">
        <f t="shared" si="1"/>
        <v>0.12346476578411406</v>
      </c>
    </row>
    <row r="45" spans="1:9">
      <c r="A45" s="5">
        <v>2007</v>
      </c>
      <c r="B45" s="5"/>
      <c r="C45" s="87">
        <v>66.17</v>
      </c>
      <c r="D45" s="87"/>
      <c r="E45" s="87">
        <v>529.59</v>
      </c>
      <c r="F45" s="5"/>
      <c r="G45" s="47">
        <f t="shared" si="0"/>
        <v>0.12799087022959826</v>
      </c>
      <c r="H45" s="8">
        <v>4.8599999999999997E-2</v>
      </c>
      <c r="I45" s="8">
        <f t="shared" si="1"/>
        <v>7.9390870229598259E-2</v>
      </c>
    </row>
    <row r="46" spans="1:9">
      <c r="A46" s="5">
        <v>2008</v>
      </c>
      <c r="B46" s="5"/>
      <c r="C46" s="87">
        <v>14.88</v>
      </c>
      <c r="D46" s="87"/>
      <c r="E46" s="87">
        <v>451.37</v>
      </c>
      <c r="F46" s="5"/>
      <c r="G46" s="47">
        <f t="shared" si="0"/>
        <v>3.0337628445604305E-2</v>
      </c>
      <c r="H46" s="8">
        <v>4.4499999999999998E-2</v>
      </c>
      <c r="I46" s="8">
        <f t="shared" si="1"/>
        <v>-1.4162371554395693E-2</v>
      </c>
    </row>
    <row r="47" spans="1:9">
      <c r="A47" s="5">
        <v>2009</v>
      </c>
      <c r="B47" s="5"/>
      <c r="C47" s="87">
        <v>50.97</v>
      </c>
      <c r="D47" s="87"/>
      <c r="E47" s="87">
        <v>513.58000000000004</v>
      </c>
      <c r="F47" s="5"/>
      <c r="G47" s="47">
        <f t="shared" si="0"/>
        <v>0.10564277941862273</v>
      </c>
      <c r="H47" s="8">
        <v>3.4700000000000002E-2</v>
      </c>
      <c r="I47" s="8">
        <f t="shared" si="1"/>
        <v>7.0942779418622731E-2</v>
      </c>
    </row>
    <row r="48" spans="1:9">
      <c r="A48" s="5">
        <v>2010</v>
      </c>
      <c r="B48" s="5"/>
      <c r="C48" s="87">
        <v>77.349999999999994</v>
      </c>
      <c r="D48" s="87"/>
      <c r="E48" s="87">
        <v>579.14</v>
      </c>
      <c r="F48" s="5"/>
      <c r="G48" s="47">
        <f t="shared" si="0"/>
        <v>0.14157332161944505</v>
      </c>
      <c r="H48" s="8">
        <v>4.2500000000000003E-2</v>
      </c>
      <c r="I48" s="8">
        <f t="shared" si="1"/>
        <v>9.9073321619445043E-2</v>
      </c>
    </row>
    <row r="49" spans="1:9">
      <c r="A49" s="5">
        <v>2011</v>
      </c>
      <c r="B49" s="5"/>
      <c r="C49" s="87">
        <v>86.95</v>
      </c>
      <c r="D49" s="87"/>
      <c r="E49" s="87">
        <v>613.14</v>
      </c>
      <c r="F49" s="5"/>
      <c r="G49" s="47">
        <f t="shared" si="0"/>
        <v>0.14585500050323749</v>
      </c>
      <c r="H49" s="8">
        <v>3.8199999999999998E-2</v>
      </c>
      <c r="I49" s="8">
        <f t="shared" si="1"/>
        <v>0.10765500050323749</v>
      </c>
    </row>
    <row r="50" spans="1:9">
      <c r="A50" s="180">
        <v>2012</v>
      </c>
      <c r="B50" s="180"/>
      <c r="C50" s="87">
        <v>86.51</v>
      </c>
      <c r="D50" s="87"/>
      <c r="E50" s="87">
        <v>666.97</v>
      </c>
      <c r="F50" s="180"/>
      <c r="G50" s="47">
        <f t="shared" si="0"/>
        <v>0.13516025966518502</v>
      </c>
      <c r="H50" s="8">
        <v>2.46E-2</v>
      </c>
      <c r="I50" s="8">
        <f t="shared" ref="I50:I57" si="3">+G50-H50</f>
        <v>0.11056025966518503</v>
      </c>
    </row>
    <row r="51" spans="1:9">
      <c r="A51" s="181">
        <v>2013</v>
      </c>
      <c r="B51" s="181"/>
      <c r="C51" s="87">
        <v>100.2</v>
      </c>
      <c r="D51" s="87"/>
      <c r="E51" s="87">
        <v>715.84</v>
      </c>
      <c r="F51" s="181"/>
      <c r="G51" s="47">
        <f t="shared" si="0"/>
        <v>0.14492229590471578</v>
      </c>
      <c r="H51" s="8">
        <v>2.8799999999999999E-2</v>
      </c>
      <c r="I51" s="8">
        <f t="shared" si="3"/>
        <v>0.11612229590471579</v>
      </c>
    </row>
    <row r="52" spans="1:9">
      <c r="A52" s="181">
        <v>2014</v>
      </c>
      <c r="B52" s="181"/>
      <c r="C52" s="87">
        <v>102.31</v>
      </c>
      <c r="D52" s="87"/>
      <c r="E52" s="87">
        <v>726.96</v>
      </c>
      <c r="F52" s="181"/>
      <c r="G52" s="47">
        <f t="shared" si="0"/>
        <v>0.14182145827557527</v>
      </c>
      <c r="H52" s="8">
        <v>3.4099999999999998E-2</v>
      </c>
      <c r="I52" s="8">
        <f t="shared" si="3"/>
        <v>0.10772145827557528</v>
      </c>
    </row>
    <row r="53" spans="1:9">
      <c r="A53" s="181">
        <v>2015</v>
      </c>
      <c r="B53" s="181"/>
      <c r="C53" s="87">
        <v>88.43</v>
      </c>
      <c r="D53" s="87"/>
      <c r="E53" s="87">
        <v>740.29</v>
      </c>
      <c r="F53" s="181"/>
      <c r="G53" s="47">
        <f t="shared" si="0"/>
        <v>0.12053842221843586</v>
      </c>
      <c r="H53" s="8">
        <v>2.47E-2</v>
      </c>
      <c r="I53" s="8">
        <f t="shared" si="3"/>
        <v>9.5838422218435859E-2</v>
      </c>
    </row>
    <row r="54" spans="1:9">
      <c r="A54" s="181">
        <v>2016</v>
      </c>
      <c r="B54" s="181"/>
      <c r="C54" s="87">
        <v>95.48</v>
      </c>
      <c r="D54" s="87"/>
      <c r="E54" s="87">
        <v>768.98</v>
      </c>
      <c r="F54" s="181"/>
      <c r="G54" s="47">
        <f t="shared" si="0"/>
        <v>0.12652474375028988</v>
      </c>
      <c r="H54" s="8">
        <v>2.3E-2</v>
      </c>
      <c r="I54" s="8">
        <f t="shared" si="3"/>
        <v>0.10352474375028989</v>
      </c>
    </row>
    <row r="55" spans="1:9">
      <c r="A55" s="181">
        <v>2017</v>
      </c>
      <c r="B55" s="181"/>
      <c r="C55" s="87">
        <v>110.98</v>
      </c>
      <c r="D55" s="87"/>
      <c r="E55" s="87">
        <v>826.52</v>
      </c>
      <c r="F55" s="181"/>
      <c r="G55" s="47">
        <f t="shared" si="0"/>
        <v>0.13911626449388906</v>
      </c>
      <c r="H55" s="8">
        <v>2.6700000000000002E-2</v>
      </c>
      <c r="I55" s="8">
        <f t="shared" si="3"/>
        <v>0.11241626449388906</v>
      </c>
    </row>
    <row r="56" spans="1:9">
      <c r="A56" s="181">
        <v>2018</v>
      </c>
      <c r="B56" s="181"/>
      <c r="C56" s="87">
        <v>134.66</v>
      </c>
      <c r="D56" s="87"/>
      <c r="E56" s="87">
        <v>851.62</v>
      </c>
      <c r="F56" s="181"/>
      <c r="G56" s="47">
        <f t="shared" si="0"/>
        <v>0.16048720607339079</v>
      </c>
      <c r="H56" s="8">
        <v>2.8199999999999999E-2</v>
      </c>
      <c r="I56" s="8">
        <f t="shared" si="3"/>
        <v>0.13228720607339078</v>
      </c>
    </row>
    <row r="57" spans="1:9">
      <c r="A57" s="181">
        <v>2019</v>
      </c>
      <c r="B57" s="181"/>
      <c r="C57" s="87">
        <v>140.09</v>
      </c>
      <c r="D57" s="87"/>
      <c r="E57" s="87">
        <v>914.49</v>
      </c>
      <c r="F57" s="181"/>
      <c r="G57" s="47">
        <f t="shared" si="0"/>
        <v>0.15864244016510862</v>
      </c>
      <c r="H57" s="8">
        <v>2.5499999999999998E-2</v>
      </c>
      <c r="I57" s="8">
        <f t="shared" si="3"/>
        <v>0.13314244016510862</v>
      </c>
    </row>
    <row r="58" spans="1:9">
      <c r="A58" s="52"/>
      <c r="B58" s="52"/>
      <c r="C58" s="104"/>
      <c r="D58" s="104"/>
      <c r="E58" s="104"/>
      <c r="F58" s="52"/>
      <c r="G58" s="105"/>
      <c r="H58" s="48"/>
      <c r="I58" s="48"/>
    </row>
    <row r="59" spans="1:9" ht="15.75">
      <c r="A59" s="5"/>
      <c r="B59" s="5"/>
      <c r="C59" s="5"/>
      <c r="D59" s="5"/>
      <c r="E59" s="5"/>
      <c r="F59" s="5"/>
      <c r="G59" s="62"/>
      <c r="H59" s="88"/>
    </row>
    <row r="60" spans="1:9" ht="15.75">
      <c r="A60" s="33" t="s">
        <v>28</v>
      </c>
      <c r="B60" s="33"/>
      <c r="C60" s="33"/>
      <c r="D60" s="33"/>
      <c r="E60" s="33"/>
      <c r="F60" s="33"/>
      <c r="G60" s="92"/>
      <c r="H60" s="93"/>
      <c r="I60" s="92">
        <f>AVERAGE(I16:I57)</f>
        <v>7.4024240299904231E-2</v>
      </c>
    </row>
    <row r="61" spans="1:9" ht="15.75" thickBot="1">
      <c r="A61" s="183"/>
      <c r="B61" s="183"/>
      <c r="C61" s="183"/>
      <c r="D61" s="183"/>
      <c r="E61" s="183"/>
      <c r="F61" s="183"/>
      <c r="G61" s="183"/>
      <c r="H61" s="183"/>
      <c r="I61" s="183"/>
    </row>
    <row r="62" spans="1:9" ht="15.75" thickTop="1">
      <c r="A62" s="93"/>
      <c r="B62" s="93"/>
      <c r="C62" s="93"/>
      <c r="D62" s="93"/>
      <c r="E62" s="93"/>
      <c r="F62" s="93"/>
      <c r="G62" s="93"/>
      <c r="H62" s="93"/>
      <c r="I62" s="93"/>
    </row>
    <row r="63" spans="1:9">
      <c r="A63" s="4" t="s">
        <v>186</v>
      </c>
      <c r="I63" s="88"/>
    </row>
  </sheetData>
  <mergeCells count="3">
    <mergeCell ref="A5:I5"/>
    <mergeCell ref="A7:I7"/>
    <mergeCell ref="A6:I6"/>
  </mergeCells>
  <phoneticPr fontId="0" type="noConversion"/>
  <printOptions horizontalCentered="1"/>
  <pageMargins left="0.5" right="0.5" top="0.5" bottom="0.55000000000000004" header="0" footer="0"/>
  <pageSetup scale="77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I40"/>
  <sheetViews>
    <sheetView zoomScaleNormal="100" workbookViewId="0">
      <selection activeCell="I31" sqref="I31"/>
    </sheetView>
  </sheetViews>
  <sheetFormatPr defaultRowHeight="15"/>
  <cols>
    <col min="1" max="1" width="24.109375" customWidth="1"/>
    <col min="2" max="2" width="2.21875" customWidth="1"/>
    <col min="3" max="3" width="10.33203125" bestFit="1" customWidth="1"/>
    <col min="4" max="4" width="3.77734375" customWidth="1"/>
    <col min="6" max="6" width="3.77734375" customWidth="1"/>
    <col min="8" max="8" width="3.77734375" customWidth="1"/>
  </cols>
  <sheetData>
    <row r="1" spans="1:9" ht="15.75">
      <c r="A1" s="12"/>
      <c r="B1" s="12"/>
      <c r="C1" s="12"/>
      <c r="D1" s="12"/>
      <c r="E1" s="12"/>
      <c r="F1" s="12"/>
      <c r="G1" s="1" t="s">
        <v>257</v>
      </c>
      <c r="H1" s="23"/>
      <c r="I1" s="12"/>
    </row>
    <row r="2" spans="1:9" ht="15.75">
      <c r="A2" s="12"/>
      <c r="B2" s="12"/>
      <c r="C2" s="12"/>
      <c r="D2" s="12"/>
      <c r="E2" s="12"/>
      <c r="F2" s="12"/>
      <c r="G2" s="1" t="str">
        <f>+'DCP-10'!H2</f>
        <v>Docket UG-200568</v>
      </c>
      <c r="H2" s="23"/>
      <c r="I2" s="12"/>
    </row>
    <row r="3" spans="1:9" ht="15.75">
      <c r="A3" s="12"/>
      <c r="B3" s="12"/>
      <c r="C3" s="12"/>
      <c r="D3" s="12"/>
      <c r="E3" s="12"/>
      <c r="F3" s="12"/>
      <c r="G3" s="1" t="str">
        <f>+'DCP-10'!H3</f>
        <v>Page 1 of 1</v>
      </c>
      <c r="H3" s="23"/>
      <c r="I3" s="12"/>
    </row>
    <row r="4" spans="1:9" ht="15.75">
      <c r="A4" s="12"/>
      <c r="B4" s="12"/>
      <c r="C4" s="12"/>
      <c r="D4" s="12"/>
      <c r="E4" s="12"/>
      <c r="F4" s="12"/>
      <c r="G4" s="12"/>
      <c r="H4" s="12"/>
      <c r="I4" s="1"/>
    </row>
    <row r="5" spans="1:9" ht="20.25">
      <c r="A5" s="2" t="str">
        <f>'DCP-9, P 5'!A5</f>
        <v>PROXY COMPANIES</v>
      </c>
      <c r="B5" s="2"/>
      <c r="C5" s="2"/>
      <c r="D5" s="2"/>
      <c r="E5" s="2"/>
      <c r="F5" s="2"/>
      <c r="G5" s="2"/>
      <c r="H5" s="2"/>
      <c r="I5" s="2"/>
    </row>
    <row r="6" spans="1:9" ht="20.25">
      <c r="A6" s="2" t="s">
        <v>42</v>
      </c>
      <c r="B6" s="2"/>
      <c r="C6" s="2"/>
      <c r="D6" s="2"/>
      <c r="E6" s="2"/>
      <c r="F6" s="2"/>
      <c r="G6" s="2"/>
      <c r="H6" s="2"/>
      <c r="I6" s="2"/>
    </row>
    <row r="7" spans="1:9" ht="20.25">
      <c r="A7" s="253"/>
      <c r="B7" s="253"/>
      <c r="C7" s="253"/>
      <c r="D7" s="253"/>
      <c r="E7" s="253"/>
      <c r="F7" s="253"/>
      <c r="G7" s="253"/>
      <c r="H7" s="253"/>
      <c r="I7" s="258"/>
    </row>
    <row r="8" spans="1:9">
      <c r="A8" s="12"/>
      <c r="B8" s="12"/>
      <c r="C8" s="12"/>
      <c r="D8" s="12"/>
      <c r="E8" s="12"/>
      <c r="F8" s="12"/>
      <c r="G8" s="12"/>
      <c r="H8" s="12"/>
      <c r="I8" s="12"/>
    </row>
    <row r="9" spans="1:9" ht="15.75" thickBot="1">
      <c r="A9" s="12"/>
      <c r="B9" s="12"/>
      <c r="C9" s="12"/>
      <c r="D9" s="12"/>
      <c r="E9" s="12"/>
      <c r="F9" s="12"/>
      <c r="G9" s="12"/>
      <c r="H9" s="12"/>
      <c r="I9" s="12"/>
    </row>
    <row r="10" spans="1:9" ht="15.75" thickTop="1">
      <c r="A10" s="13"/>
      <c r="B10" s="13"/>
      <c r="C10" s="13"/>
      <c r="D10" s="13"/>
      <c r="E10" s="13"/>
      <c r="F10" s="13"/>
      <c r="G10" s="13"/>
      <c r="H10" s="13"/>
      <c r="I10" s="13"/>
    </row>
    <row r="11" spans="1:9" ht="15.75">
      <c r="A11" s="1"/>
      <c r="B11" s="1"/>
      <c r="C11" s="192" t="s">
        <v>44</v>
      </c>
      <c r="D11" s="192"/>
      <c r="E11" s="192"/>
      <c r="F11" s="192"/>
      <c r="G11" s="192" t="s">
        <v>76</v>
      </c>
      <c r="H11" s="192"/>
      <c r="I11" s="192" t="s">
        <v>46</v>
      </c>
    </row>
    <row r="12" spans="1:9" ht="15.75">
      <c r="A12" s="192" t="str">
        <f>'DCP-9, P 5'!A12</f>
        <v>COMPANY</v>
      </c>
      <c r="B12" s="1"/>
      <c r="C12" s="192" t="s">
        <v>8</v>
      </c>
      <c r="D12" s="192"/>
      <c r="E12" s="192" t="s">
        <v>45</v>
      </c>
      <c r="F12" s="192"/>
      <c r="G12" s="192" t="s">
        <v>77</v>
      </c>
      <c r="H12" s="192"/>
      <c r="I12" s="192" t="s">
        <v>41</v>
      </c>
    </row>
    <row r="13" spans="1:9">
      <c r="A13" s="34"/>
      <c r="B13" s="34"/>
      <c r="C13" s="34"/>
      <c r="D13" s="34"/>
      <c r="E13" s="34"/>
      <c r="F13" s="34"/>
      <c r="G13" s="34"/>
      <c r="H13" s="34"/>
      <c r="I13" s="34"/>
    </row>
    <row r="14" spans="1:9">
      <c r="A14" s="25"/>
      <c r="B14" s="25"/>
      <c r="C14" s="25"/>
      <c r="D14" s="25"/>
      <c r="E14" s="25"/>
      <c r="F14" s="25"/>
      <c r="G14" s="25"/>
      <c r="H14" s="25"/>
      <c r="I14" s="25"/>
    </row>
    <row r="15" spans="1:9">
      <c r="A15" s="12"/>
      <c r="B15" s="12"/>
      <c r="C15" s="12"/>
      <c r="D15" s="12"/>
      <c r="E15" s="12"/>
      <c r="F15" s="12"/>
      <c r="G15" s="12"/>
      <c r="H15" s="12"/>
      <c r="I15" s="12"/>
    </row>
    <row r="16" spans="1:9" ht="15.75">
      <c r="A16" s="23" t="str">
        <f>'DCP-9, P 5'!A16</f>
        <v>Proxy Group</v>
      </c>
      <c r="B16" s="12"/>
      <c r="C16" s="12"/>
      <c r="D16" s="12"/>
      <c r="E16" s="12"/>
      <c r="F16" s="12"/>
      <c r="G16" s="12"/>
      <c r="H16" s="12"/>
      <c r="I16" s="12"/>
    </row>
    <row r="17" spans="1:9">
      <c r="A17" s="12"/>
      <c r="B17" s="12"/>
      <c r="D17" s="12"/>
      <c r="E17" s="12"/>
      <c r="F17" s="12"/>
      <c r="G17" s="12"/>
      <c r="H17" s="12"/>
      <c r="I17" s="12"/>
    </row>
    <row r="18" spans="1:9">
      <c r="A18" s="12" t="str">
        <f>+'DCP-9, P 3'!A17</f>
        <v>Atmos Energy Corp.</v>
      </c>
      <c r="B18" s="12"/>
      <c r="C18" s="8">
        <f>+E40</f>
        <v>1.1466666666666667E-2</v>
      </c>
      <c r="D18" s="12"/>
      <c r="E18" s="9">
        <f>+'DCP-14, P 1'!E15</f>
        <v>0.8</v>
      </c>
      <c r="F18" s="12"/>
      <c r="G18" s="8">
        <v>6.0999999999999999E-2</v>
      </c>
      <c r="H18" s="12"/>
      <c r="I18" s="6">
        <f>+C18+(E18*G18)</f>
        <v>6.026666666666667E-2</v>
      </c>
    </row>
    <row r="19" spans="1:9">
      <c r="A19" s="12" t="str">
        <f>+'DCP-9, P 3'!A18</f>
        <v>New Jersey Resources Corp.</v>
      </c>
      <c r="B19" s="12"/>
      <c r="C19" s="8">
        <f>+C18</f>
        <v>1.1466666666666667E-2</v>
      </c>
      <c r="D19" s="12"/>
      <c r="E19" s="9">
        <f>+'DCP-14, P 1'!E16</f>
        <v>0.9</v>
      </c>
      <c r="F19" s="12"/>
      <c r="G19" s="8">
        <f>+G18</f>
        <v>6.0999999999999999E-2</v>
      </c>
      <c r="H19" s="12"/>
      <c r="I19" s="6">
        <f t="shared" ref="I19:I23" si="0">+C19+(E19*G19)</f>
        <v>6.6366666666666657E-2</v>
      </c>
    </row>
    <row r="20" spans="1:9">
      <c r="A20" s="12" t="str">
        <f>+'DCP-9, P 3'!A19</f>
        <v>Northwest Natural Holding Co.</v>
      </c>
      <c r="B20" s="12"/>
      <c r="C20" s="8">
        <f t="shared" ref="C20" si="1">+C19</f>
        <v>1.1466666666666667E-2</v>
      </c>
      <c r="D20" s="12"/>
      <c r="E20" s="9">
        <f>+'DCP-14, P 1'!E17</f>
        <v>0.8</v>
      </c>
      <c r="F20" s="12"/>
      <c r="G20" s="8">
        <f t="shared" ref="G20" si="2">+G19</f>
        <v>6.0999999999999999E-2</v>
      </c>
      <c r="H20" s="12"/>
      <c r="I20" s="6">
        <f t="shared" si="0"/>
        <v>6.026666666666667E-2</v>
      </c>
    </row>
    <row r="21" spans="1:9">
      <c r="A21" s="12" t="str">
        <f>+'DCP-9, P 3'!A20</f>
        <v>One Gas Inc.</v>
      </c>
      <c r="B21" s="12"/>
      <c r="C21" s="8">
        <f>+C20</f>
        <v>1.1466666666666667E-2</v>
      </c>
      <c r="D21" s="12"/>
      <c r="E21" s="9">
        <f>+'DCP-14, P 1'!E18</f>
        <v>0.8</v>
      </c>
      <c r="F21" s="12"/>
      <c r="G21" s="8">
        <f>+G20</f>
        <v>6.0999999999999999E-2</v>
      </c>
      <c r="H21" s="12"/>
      <c r="I21" s="6">
        <f t="shared" si="0"/>
        <v>6.026666666666667E-2</v>
      </c>
    </row>
    <row r="22" spans="1:9">
      <c r="A22" s="12" t="str">
        <f>+'DCP-9, P 3'!A21</f>
        <v>South Jersey Industries, Inc.</v>
      </c>
      <c r="B22" s="12"/>
      <c r="C22" s="8">
        <f>+C20</f>
        <v>1.1466666666666667E-2</v>
      </c>
      <c r="D22" s="12"/>
      <c r="E22" s="9">
        <f>+'DCP-14, P 1'!E19</f>
        <v>1</v>
      </c>
      <c r="F22" s="12"/>
      <c r="G22" s="8">
        <f>+G20</f>
        <v>6.0999999999999999E-2</v>
      </c>
      <c r="H22" s="12"/>
      <c r="I22" s="6">
        <f t="shared" si="0"/>
        <v>7.2466666666666665E-2</v>
      </c>
    </row>
    <row r="23" spans="1:9">
      <c r="A23" s="12" t="str">
        <f>+'DCP-9, P 3'!A22</f>
        <v>Southwest Gas Holdings, Inc.</v>
      </c>
      <c r="B23" s="12"/>
      <c r="C23" s="8">
        <f>+C22</f>
        <v>1.1466666666666667E-2</v>
      </c>
      <c r="D23" s="12"/>
      <c r="E23" s="9">
        <f>+'DCP-14, P 1'!E20</f>
        <v>0.9</v>
      </c>
      <c r="F23" s="12"/>
      <c r="G23" s="8">
        <f>+G22</f>
        <v>6.0999999999999999E-2</v>
      </c>
      <c r="H23" s="12"/>
      <c r="I23" s="6">
        <f t="shared" si="0"/>
        <v>6.6366666666666657E-2</v>
      </c>
    </row>
    <row r="24" spans="1:9">
      <c r="A24" s="12" t="str">
        <f>+'DCP-9, P 3'!A23</f>
        <v>Spire Inc.</v>
      </c>
      <c r="B24" s="12"/>
      <c r="C24" s="8">
        <f>+C23</f>
        <v>1.1466666666666667E-2</v>
      </c>
      <c r="D24" s="12"/>
      <c r="E24" s="9">
        <f>+'DCP-14, P 1'!E21</f>
        <v>0.8</v>
      </c>
      <c r="F24" s="12"/>
      <c r="G24" s="8">
        <f>+G23</f>
        <v>6.0999999999999999E-2</v>
      </c>
      <c r="H24" s="12"/>
      <c r="I24" s="6">
        <f>+C24+(E24*G24)</f>
        <v>6.026666666666667E-2</v>
      </c>
    </row>
    <row r="25" spans="1:9">
      <c r="A25" s="34"/>
      <c r="B25" s="34"/>
      <c r="C25" s="48"/>
      <c r="D25" s="34"/>
      <c r="E25" s="49"/>
      <c r="F25" s="34"/>
      <c r="G25" s="48"/>
      <c r="H25" s="34"/>
      <c r="I25" s="35"/>
    </row>
    <row r="26" spans="1:9">
      <c r="A26" s="12"/>
      <c r="B26" s="12"/>
      <c r="C26" s="8"/>
      <c r="D26" s="12"/>
      <c r="E26" s="9"/>
      <c r="F26" s="12"/>
      <c r="G26" s="8"/>
      <c r="H26" s="12"/>
      <c r="I26" s="6"/>
    </row>
    <row r="27" spans="1:9" ht="15.75">
      <c r="A27" s="12" t="s">
        <v>78</v>
      </c>
      <c r="B27" s="12"/>
      <c r="C27" s="8"/>
      <c r="D27" s="12"/>
      <c r="E27" s="9"/>
      <c r="F27" s="12"/>
      <c r="G27" s="8"/>
      <c r="H27" s="12"/>
      <c r="I27" s="22">
        <f>AVERAGE(I18:I24)</f>
        <v>6.3752380952380963E-2</v>
      </c>
    </row>
    <row r="28" spans="1:9" ht="15.75">
      <c r="A28" s="34"/>
      <c r="B28" s="34"/>
      <c r="C28" s="48"/>
      <c r="D28" s="34"/>
      <c r="E28" s="49"/>
      <c r="F28" s="34"/>
      <c r="G28" s="48"/>
      <c r="H28" s="34"/>
      <c r="I28" s="39"/>
    </row>
    <row r="29" spans="1:9" ht="15.75">
      <c r="A29" s="12"/>
      <c r="B29" s="12"/>
      <c r="C29" s="8"/>
      <c r="D29" s="12"/>
      <c r="E29" s="9"/>
      <c r="F29" s="12"/>
      <c r="G29" s="8"/>
      <c r="H29" s="12"/>
      <c r="I29" s="22"/>
    </row>
    <row r="30" spans="1:9" ht="15.75">
      <c r="A30" s="12" t="s">
        <v>75</v>
      </c>
      <c r="B30" s="12"/>
      <c r="C30" s="8"/>
      <c r="D30" s="12"/>
      <c r="E30" s="9"/>
      <c r="F30" s="12"/>
      <c r="G30" s="8"/>
      <c r="H30" s="12"/>
      <c r="I30" s="22">
        <f>MEDIAN(I18:I24)</f>
        <v>6.026666666666667E-2</v>
      </c>
    </row>
    <row r="31" spans="1:9" ht="15.75" thickBot="1">
      <c r="A31" s="36"/>
      <c r="B31" s="36"/>
      <c r="C31" s="50"/>
      <c r="D31" s="36"/>
      <c r="E31" s="51"/>
      <c r="F31" s="36"/>
      <c r="G31" s="50"/>
      <c r="H31" s="36"/>
      <c r="I31" s="38"/>
    </row>
    <row r="32" spans="1:9" ht="15.75" thickTop="1">
      <c r="A32" s="26"/>
      <c r="B32" s="26"/>
      <c r="C32" s="82"/>
      <c r="D32" s="26"/>
      <c r="E32" s="83"/>
      <c r="F32" s="26"/>
      <c r="G32" s="82"/>
      <c r="H32" s="26"/>
      <c r="I32" s="32"/>
    </row>
    <row r="33" spans="1:9">
      <c r="A33" s="12" t="s">
        <v>43</v>
      </c>
      <c r="B33" s="12"/>
      <c r="C33" s="12"/>
      <c r="D33" s="12"/>
      <c r="E33" s="12"/>
      <c r="F33" s="12"/>
      <c r="G33" s="5"/>
      <c r="H33" s="12"/>
      <c r="I33" s="12"/>
    </row>
    <row r="34" spans="1:9">
      <c r="C34" s="259" t="s">
        <v>99</v>
      </c>
      <c r="D34" s="259"/>
      <c r="E34" s="259"/>
    </row>
    <row r="35" spans="1:9">
      <c r="C35" s="226" t="s">
        <v>98</v>
      </c>
      <c r="E35" s="226" t="s">
        <v>84</v>
      </c>
    </row>
    <row r="36" spans="1:9">
      <c r="C36" s="231" t="s">
        <v>266</v>
      </c>
      <c r="E36" s="47">
        <v>1.09E-2</v>
      </c>
    </row>
    <row r="37" spans="1:9">
      <c r="C37" s="231" t="s">
        <v>258</v>
      </c>
      <c r="E37" s="47">
        <v>1.14E-2</v>
      </c>
    </row>
    <row r="38" spans="1:9">
      <c r="C38" s="231" t="s">
        <v>259</v>
      </c>
      <c r="E38" s="47">
        <v>1.21E-2</v>
      </c>
    </row>
    <row r="39" spans="1:9">
      <c r="A39" s="108"/>
      <c r="C39" s="81"/>
    </row>
    <row r="40" spans="1:9">
      <c r="C40" s="227" t="s">
        <v>28</v>
      </c>
      <c r="E40" s="47">
        <f>AVERAGE(E36:E38)</f>
        <v>1.1466666666666667E-2</v>
      </c>
    </row>
  </sheetData>
  <mergeCells count="2">
    <mergeCell ref="A7:I7"/>
    <mergeCell ref="C34:E34"/>
  </mergeCells>
  <phoneticPr fontId="9" type="noConversion"/>
  <printOptions horizontalCentered="1"/>
  <pageMargins left="0.75" right="0.75" top="1" bottom="1" header="0.5" footer="0.5"/>
  <pageSetup scale="8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AA92"/>
  <sheetViews>
    <sheetView showOutlineSymbols="0" zoomScale="75" zoomScaleNormal="75" workbookViewId="0">
      <selection activeCell="W31" sqref="W31"/>
    </sheetView>
  </sheetViews>
  <sheetFormatPr defaultColWidth="9.77734375" defaultRowHeight="15"/>
  <cols>
    <col min="1" max="1" width="27.77734375" style="12" customWidth="1"/>
    <col min="2" max="19" width="9.77734375" style="12"/>
    <col min="20" max="20" width="11.5546875" style="12" customWidth="1"/>
    <col min="21" max="21" width="11.77734375" style="12" customWidth="1"/>
    <col min="22" max="16384" width="9.77734375" style="12"/>
  </cols>
  <sheetData>
    <row r="1" spans="1:24" ht="15.75">
      <c r="V1" s="1" t="s">
        <v>260</v>
      </c>
      <c r="W1" s="1"/>
    </row>
    <row r="2" spans="1:24" ht="15.75">
      <c r="V2" s="1" t="str">
        <f>+'DCP-11'!G2</f>
        <v>Docket UG-200568</v>
      </c>
      <c r="W2" s="1"/>
    </row>
    <row r="3" spans="1:24" ht="15.75">
      <c r="V3" s="1" t="s">
        <v>96</v>
      </c>
      <c r="W3" s="1"/>
    </row>
    <row r="4" spans="1:24" ht="15.75">
      <c r="V4" s="1"/>
      <c r="W4" s="1"/>
      <c r="X4" s="1"/>
    </row>
    <row r="5" spans="1:24" ht="20.25">
      <c r="A5" s="2" t="str">
        <f>+'DCP-11'!A5</f>
        <v>PROXY COMPANIES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</row>
    <row r="6" spans="1:24" ht="20.25">
      <c r="A6" s="2" t="s">
        <v>47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</row>
    <row r="9" spans="1:24" ht="15.75" thickBot="1"/>
    <row r="10" spans="1:24" ht="15.75" thickTop="1">
      <c r="A10" s="13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</row>
    <row r="11" spans="1:24" ht="15.75">
      <c r="A11" s="192"/>
      <c r="B11" s="192"/>
      <c r="C11" s="192"/>
      <c r="D11" s="192"/>
      <c r="E11" s="192"/>
      <c r="F11" s="192"/>
      <c r="G11" s="192"/>
      <c r="H11" s="192"/>
      <c r="I11" s="192"/>
      <c r="J11" s="192"/>
      <c r="K11" s="192"/>
      <c r="L11" s="192"/>
      <c r="M11" s="192"/>
      <c r="N11" s="192"/>
      <c r="O11" s="192"/>
      <c r="P11" s="192"/>
      <c r="Q11" s="192"/>
      <c r="R11" s="192"/>
      <c r="S11" s="192"/>
      <c r="T11" s="192" t="s">
        <v>106</v>
      </c>
      <c r="U11" s="192" t="s">
        <v>214</v>
      </c>
      <c r="V11" s="192"/>
      <c r="W11" s="192"/>
      <c r="X11" s="192"/>
    </row>
    <row r="12" spans="1:24" ht="15.75">
      <c r="A12" s="192" t="str">
        <f>+'DCP-11'!A12</f>
        <v>COMPANY</v>
      </c>
      <c r="B12" s="192">
        <v>2002</v>
      </c>
      <c r="C12" s="192">
        <v>2003</v>
      </c>
      <c r="D12" s="192">
        <v>2004</v>
      </c>
      <c r="E12" s="192">
        <v>2005</v>
      </c>
      <c r="F12" s="192">
        <v>2006</v>
      </c>
      <c r="G12" s="192">
        <v>2007</v>
      </c>
      <c r="H12" s="192">
        <v>2008</v>
      </c>
      <c r="I12" s="192">
        <v>2009</v>
      </c>
      <c r="J12" s="192">
        <v>2010</v>
      </c>
      <c r="K12" s="192">
        <v>2011</v>
      </c>
      <c r="L12" s="192">
        <v>2012</v>
      </c>
      <c r="M12" s="192">
        <v>2013</v>
      </c>
      <c r="N12" s="192">
        <v>2014</v>
      </c>
      <c r="O12" s="192">
        <v>2015</v>
      </c>
      <c r="P12" s="192">
        <v>2016</v>
      </c>
      <c r="Q12" s="192">
        <v>2017</v>
      </c>
      <c r="R12" s="192">
        <v>2018</v>
      </c>
      <c r="S12" s="192">
        <v>2019</v>
      </c>
      <c r="T12" s="192" t="s">
        <v>28</v>
      </c>
      <c r="U12" s="192" t="s">
        <v>28</v>
      </c>
      <c r="V12" s="192">
        <v>2020</v>
      </c>
      <c r="W12" s="192">
        <v>2021</v>
      </c>
      <c r="X12" s="192" t="s">
        <v>228</v>
      </c>
    </row>
    <row r="13" spans="1:24" ht="15.75" thickBot="1"/>
    <row r="14" spans="1:24" ht="15.75" thickTop="1">
      <c r="A14" s="13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</row>
    <row r="16" spans="1:24" ht="15.75">
      <c r="A16" s="23" t="str">
        <f>+'DCP-11'!A16</f>
        <v>Proxy Group</v>
      </c>
    </row>
    <row r="18" spans="1:24">
      <c r="A18" s="12" t="str">
        <f>+'DCP-11'!A18</f>
        <v>Atmos Energy Corp.</v>
      </c>
      <c r="B18" s="6">
        <v>0.10299999999999999</v>
      </c>
      <c r="C18" s="6">
        <v>0.112</v>
      </c>
      <c r="D18" s="6">
        <v>9.0999999999999998E-2</v>
      </c>
      <c r="E18" s="6">
        <v>9.0999999999999998E-2</v>
      </c>
      <c r="F18" s="6">
        <v>0.1</v>
      </c>
      <c r="G18" s="6">
        <v>9.1999999999999998E-2</v>
      </c>
      <c r="H18" s="6">
        <v>0.09</v>
      </c>
      <c r="I18" s="6">
        <v>8.5000000000000006E-2</v>
      </c>
      <c r="J18" s="6">
        <v>9.0999999999999998E-2</v>
      </c>
      <c r="K18" s="6">
        <v>9.1999999999999998E-2</v>
      </c>
      <c r="L18" s="6">
        <v>8.2000000000000003E-2</v>
      </c>
      <c r="M18" s="6">
        <v>9.1999999999999998E-2</v>
      </c>
      <c r="N18" s="6">
        <v>0.1</v>
      </c>
      <c r="O18" s="6">
        <v>9.9000000000000005E-2</v>
      </c>
      <c r="P18" s="6">
        <v>0.104</v>
      </c>
      <c r="Q18" s="6">
        <v>0.10299999999999999</v>
      </c>
      <c r="R18" s="6">
        <v>0.1</v>
      </c>
      <c r="S18" s="6">
        <v>9.6000000000000002E-2</v>
      </c>
      <c r="T18" s="6">
        <f>AVERAGE(B18:H18)</f>
        <v>9.6999999999999989E-2</v>
      </c>
      <c r="U18" s="6">
        <f>AVERAGE(I18:S18)</f>
        <v>9.4909090909090915E-2</v>
      </c>
      <c r="V18" s="6">
        <v>0.09</v>
      </c>
      <c r="W18" s="6">
        <v>8.5000000000000006E-2</v>
      </c>
      <c r="X18" s="6">
        <v>0.09</v>
      </c>
    </row>
    <row r="19" spans="1:24">
      <c r="A19" s="12" t="str">
        <f>+'DCP-11'!A19</f>
        <v>New Jersey Resources Corp.</v>
      </c>
      <c r="B19" s="6">
        <v>0.16</v>
      </c>
      <c r="C19" s="6">
        <v>0.16700000000000001</v>
      </c>
      <c r="D19" s="6">
        <v>0.158</v>
      </c>
      <c r="E19" s="6">
        <v>0.161</v>
      </c>
      <c r="F19" s="6">
        <v>0.14499999999999999</v>
      </c>
      <c r="G19" s="6">
        <v>0.10199999999999999</v>
      </c>
      <c r="H19" s="6">
        <v>0.16500000000000001</v>
      </c>
      <c r="I19" s="6">
        <v>0.14199999999999999</v>
      </c>
      <c r="J19" s="6">
        <v>0.14399999999999999</v>
      </c>
      <c r="K19" s="6">
        <v>0.14199999999999999</v>
      </c>
      <c r="L19" s="6">
        <v>0.14199999999999999</v>
      </c>
      <c r="M19" s="6">
        <v>0.13400000000000001</v>
      </c>
      <c r="N19" s="6">
        <v>0.188</v>
      </c>
      <c r="O19" s="6">
        <v>0.14499999999999999</v>
      </c>
      <c r="P19" s="6">
        <v>0.121</v>
      </c>
      <c r="Q19" s="6">
        <v>0.124</v>
      </c>
      <c r="R19" s="6">
        <v>0.17799999999999999</v>
      </c>
      <c r="S19" s="6">
        <v>0.11700000000000001</v>
      </c>
      <c r="T19" s="6">
        <f t="shared" ref="T19:T24" si="0">AVERAGE(B19:H19)</f>
        <v>0.15114285714285716</v>
      </c>
      <c r="U19" s="6">
        <f t="shared" ref="U19:U24" si="1">AVERAGE(I19:S19)</f>
        <v>0.14336363636363636</v>
      </c>
      <c r="V19" s="6">
        <v>9.5000000000000001E-2</v>
      </c>
      <c r="W19" s="6">
        <v>0.105</v>
      </c>
      <c r="X19" s="6">
        <v>9.5000000000000001E-2</v>
      </c>
    </row>
    <row r="20" spans="1:24">
      <c r="A20" s="12" t="str">
        <f>+'DCP-11'!A20</f>
        <v>Northwest Natural Holding Co.</v>
      </c>
      <c r="B20" s="6">
        <v>8.6999999999999994E-2</v>
      </c>
      <c r="C20" s="6">
        <v>9.1999999999999998E-2</v>
      </c>
      <c r="D20" s="6">
        <v>9.2999999999999999E-2</v>
      </c>
      <c r="E20" s="6">
        <v>0.10100000000000001</v>
      </c>
      <c r="F20" s="6">
        <v>0.109</v>
      </c>
      <c r="G20" s="6">
        <v>0.124</v>
      </c>
      <c r="H20" s="6">
        <v>0.111</v>
      </c>
      <c r="I20" s="6">
        <v>0.11600000000000001</v>
      </c>
      <c r="J20" s="6">
        <v>0.107</v>
      </c>
      <c r="K20" s="6">
        <v>9.0999999999999998E-2</v>
      </c>
      <c r="L20" s="6">
        <v>8.2000000000000003E-2</v>
      </c>
      <c r="M20" s="6">
        <v>8.1000000000000003E-2</v>
      </c>
      <c r="N20" s="6">
        <v>7.6999999999999999E-2</v>
      </c>
      <c r="O20" s="6">
        <v>6.9000000000000006E-2</v>
      </c>
      <c r="P20" s="6">
        <v>7.2999999999999995E-2</v>
      </c>
      <c r="Q20" s="6">
        <v>-7.0000000000000007E-2</v>
      </c>
      <c r="R20" s="6">
        <v>8.8999999999999996E-2</v>
      </c>
      <c r="S20" s="6">
        <v>0.08</v>
      </c>
      <c r="T20" s="6">
        <f t="shared" si="0"/>
        <v>0.10242857142857142</v>
      </c>
      <c r="U20" s="6">
        <f t="shared" si="1"/>
        <v>7.2272727272727252E-2</v>
      </c>
      <c r="V20" s="6">
        <v>0.08</v>
      </c>
      <c r="W20" s="6">
        <v>0.08</v>
      </c>
      <c r="X20" s="6">
        <v>8.5000000000000006E-2</v>
      </c>
    </row>
    <row r="21" spans="1:24">
      <c r="A21" s="12" t="str">
        <f>+'DCP-11'!A21</f>
        <v>One Gas Inc.</v>
      </c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>
        <v>6.4000000000000001E-2</v>
      </c>
      <c r="P21" s="6">
        <v>7.3999999999999996E-2</v>
      </c>
      <c r="Q21" s="6">
        <v>8.2000000000000003E-2</v>
      </c>
      <c r="R21" s="6">
        <v>8.5000000000000006E-2</v>
      </c>
      <c r="S21" s="6">
        <v>8.8999999999999996E-2</v>
      </c>
      <c r="T21" s="6"/>
      <c r="U21" s="6">
        <f t="shared" si="1"/>
        <v>7.8800000000000009E-2</v>
      </c>
      <c r="V21" s="6">
        <v>0.08</v>
      </c>
      <c r="W21" s="6">
        <v>0.08</v>
      </c>
      <c r="X21" s="6">
        <v>8.5000000000000006E-2</v>
      </c>
    </row>
    <row r="22" spans="1:24">
      <c r="A22" s="12" t="str">
        <f>+'DCP-11'!A22</f>
        <v>South Jersey Industries, Inc.</v>
      </c>
      <c r="B22" s="6">
        <v>0.13900000000000001</v>
      </c>
      <c r="C22" s="6">
        <v>0.13</v>
      </c>
      <c r="D22" s="6">
        <v>0.13400000000000001</v>
      </c>
      <c r="E22" s="6">
        <v>0.13300000000000001</v>
      </c>
      <c r="F22" s="6">
        <v>0.17199999999999999</v>
      </c>
      <c r="G22" s="6">
        <v>0.13400000000000001</v>
      </c>
      <c r="H22" s="6">
        <v>0.13600000000000001</v>
      </c>
      <c r="I22" s="6">
        <v>0.13400000000000001</v>
      </c>
      <c r="J22" s="6">
        <v>0.14499999999999999</v>
      </c>
      <c r="K22" s="6">
        <v>0.14599999999999999</v>
      </c>
      <c r="L22" s="6">
        <v>0.13800000000000001</v>
      </c>
      <c r="M22" s="6">
        <v>0.125</v>
      </c>
      <c r="N22" s="6">
        <v>0.11899999999999999</v>
      </c>
      <c r="O22" s="6">
        <v>0.10199999999999999</v>
      </c>
      <c r="P22" s="6">
        <v>8.6999999999999994E-2</v>
      </c>
      <c r="Q22" s="6">
        <v>7.9000000000000001E-2</v>
      </c>
      <c r="R22" s="6">
        <v>9.2999999999999999E-2</v>
      </c>
      <c r="S22" s="6">
        <v>7.3999999999999996E-2</v>
      </c>
      <c r="T22" s="6">
        <f t="shared" si="0"/>
        <v>0.13971428571428571</v>
      </c>
      <c r="U22" s="6">
        <f t="shared" si="1"/>
        <v>0.1129090909090909</v>
      </c>
      <c r="V22" s="6">
        <v>8.5000000000000006E-2</v>
      </c>
      <c r="W22" s="6">
        <v>9.5000000000000001E-2</v>
      </c>
      <c r="X22" s="6">
        <v>0.12</v>
      </c>
    </row>
    <row r="23" spans="1:24">
      <c r="A23" s="12" t="str">
        <f>+'DCP-11'!A23</f>
        <v>Southwest Gas Holdings, Inc.</v>
      </c>
      <c r="B23" s="6">
        <v>6.6000000000000003E-2</v>
      </c>
      <c r="C23" s="6">
        <v>6.2E-2</v>
      </c>
      <c r="D23" s="6">
        <v>8.7999999999999995E-2</v>
      </c>
      <c r="E23" s="6">
        <v>6.5000000000000002E-2</v>
      </c>
      <c r="F23" s="6">
        <v>9.7000000000000003E-2</v>
      </c>
      <c r="G23" s="6">
        <v>8.7999999999999995E-2</v>
      </c>
      <c r="H23" s="6">
        <v>0.06</v>
      </c>
      <c r="I23" s="6">
        <v>8.1000000000000003E-2</v>
      </c>
      <c r="J23" s="6">
        <v>9.0999999999999998E-2</v>
      </c>
      <c r="K23" s="6">
        <v>9.2999999999999999E-2</v>
      </c>
      <c r="L23" s="6">
        <v>0.104</v>
      </c>
      <c r="M23" s="6">
        <v>0.106</v>
      </c>
      <c r="N23" s="6">
        <v>9.6000000000000002E-2</v>
      </c>
      <c r="O23" s="6">
        <v>8.8999999999999996E-2</v>
      </c>
      <c r="P23" s="6">
        <v>9.2999999999999999E-2</v>
      </c>
      <c r="Q23" s="6">
        <v>9.9000000000000005E-2</v>
      </c>
      <c r="R23" s="6">
        <v>9.1999999999999998E-2</v>
      </c>
      <c r="S23" s="6">
        <v>0.09</v>
      </c>
      <c r="T23" s="6">
        <f t="shared" si="0"/>
        <v>7.514285714285715E-2</v>
      </c>
      <c r="U23" s="6">
        <f t="shared" si="1"/>
        <v>9.3999999999999986E-2</v>
      </c>
      <c r="V23" s="6">
        <v>0.08</v>
      </c>
      <c r="W23" s="6">
        <v>8.5000000000000006E-2</v>
      </c>
      <c r="X23" s="6">
        <v>0.1</v>
      </c>
    </row>
    <row r="24" spans="1:24">
      <c r="A24" s="12" t="str">
        <f>+'DCP-11'!A24</f>
        <v>Spire Inc.</v>
      </c>
      <c r="B24" s="6">
        <v>7.8E-2</v>
      </c>
      <c r="C24" s="6">
        <v>0.11799999999999999</v>
      </c>
      <c r="D24" s="6">
        <v>0.112</v>
      </c>
      <c r="E24" s="6">
        <v>0.111</v>
      </c>
      <c r="F24" s="6">
        <v>0.13100000000000001</v>
      </c>
      <c r="G24" s="6">
        <v>0.12</v>
      </c>
      <c r="H24" s="6">
        <v>0.126</v>
      </c>
      <c r="I24" s="6">
        <v>0.129</v>
      </c>
      <c r="J24" s="6">
        <v>0.10299999999999999</v>
      </c>
      <c r="K24" s="6">
        <v>0.115</v>
      </c>
      <c r="L24" s="6">
        <v>0.107</v>
      </c>
      <c r="M24" s="6">
        <v>6.9000000000000006E-2</v>
      </c>
      <c r="N24" s="6">
        <v>7.0000000000000007E-2</v>
      </c>
      <c r="O24" s="6">
        <v>8.8999999999999996E-2</v>
      </c>
      <c r="P24" s="6">
        <v>8.5999999999999993E-2</v>
      </c>
      <c r="Q24" s="6">
        <v>8.5999999999999993E-2</v>
      </c>
      <c r="R24" s="6">
        <v>0.10100000000000001</v>
      </c>
      <c r="S24" s="6">
        <v>7.9000000000000001E-2</v>
      </c>
      <c r="T24" s="6">
        <f t="shared" si="0"/>
        <v>0.11371428571428573</v>
      </c>
      <c r="U24" s="6">
        <f t="shared" si="1"/>
        <v>9.3999999999999986E-2</v>
      </c>
      <c r="V24" s="6">
        <v>0.02</v>
      </c>
      <c r="W24" s="6">
        <v>0.06</v>
      </c>
      <c r="X24" s="6">
        <v>7.0000000000000007E-2</v>
      </c>
    </row>
    <row r="25" spans="1:24">
      <c r="A25" s="34"/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</row>
    <row r="26" spans="1:24"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</row>
    <row r="27" spans="1:24" ht="15.75">
      <c r="A27" s="12" t="s">
        <v>28</v>
      </c>
      <c r="B27" s="6">
        <f>AVERAGE(B18:B24)</f>
        <v>0.10549999999999998</v>
      </c>
      <c r="C27" s="6">
        <f t="shared" ref="C27:S27" si="2">AVERAGE(C18:C24)</f>
        <v>0.11349999999999999</v>
      </c>
      <c r="D27" s="6">
        <f t="shared" si="2"/>
        <v>0.11266666666666665</v>
      </c>
      <c r="E27" s="6">
        <f t="shared" si="2"/>
        <v>0.11033333333333332</v>
      </c>
      <c r="F27" s="6">
        <f t="shared" si="2"/>
        <v>0.12566666666666668</v>
      </c>
      <c r="G27" s="6">
        <f t="shared" si="2"/>
        <v>0.11</v>
      </c>
      <c r="H27" s="6">
        <f t="shared" si="2"/>
        <v>0.11466666666666668</v>
      </c>
      <c r="I27" s="6">
        <f t="shared" si="2"/>
        <v>0.11449999999999999</v>
      </c>
      <c r="J27" s="6">
        <f t="shared" si="2"/>
        <v>0.11349999999999999</v>
      </c>
      <c r="K27" s="6">
        <f t="shared" si="2"/>
        <v>0.11316666666666665</v>
      </c>
      <c r="L27" s="6">
        <f t="shared" si="2"/>
        <v>0.10916666666666668</v>
      </c>
      <c r="M27" s="6">
        <f t="shared" si="2"/>
        <v>0.10116666666666667</v>
      </c>
      <c r="N27" s="6">
        <f t="shared" si="2"/>
        <v>0.10833333333333335</v>
      </c>
      <c r="O27" s="6">
        <f t="shared" si="2"/>
        <v>9.3857142857142847E-2</v>
      </c>
      <c r="P27" s="6">
        <f t="shared" si="2"/>
        <v>9.1142857142857123E-2</v>
      </c>
      <c r="Q27" s="6">
        <f t="shared" si="2"/>
        <v>7.1857142857142856E-2</v>
      </c>
      <c r="R27" s="6">
        <f t="shared" si="2"/>
        <v>0.10542857142857143</v>
      </c>
      <c r="S27" s="6">
        <f t="shared" si="2"/>
        <v>8.9285714285714288E-2</v>
      </c>
      <c r="T27" s="14">
        <f>AVERAGE(T18:T24)</f>
        <v>0.11319047619047622</v>
      </c>
      <c r="U27" s="14">
        <f t="shared" ref="U27" si="3">AVERAGE(U18:U24)</f>
        <v>9.8607792207792214E-2</v>
      </c>
      <c r="V27" s="14">
        <f>AVERAGE(V18:V24)</f>
        <v>7.571428571428572E-2</v>
      </c>
      <c r="W27" s="14">
        <f>AVERAGE(W18:W24)</f>
        <v>8.4285714285714297E-2</v>
      </c>
      <c r="X27" s="14">
        <f t="shared" ref="X27" si="4">AVERAGE(X18:X24)</f>
        <v>9.2142857142857151E-2</v>
      </c>
    </row>
    <row r="28" spans="1:24" ht="15.75">
      <c r="A28" s="34"/>
      <c r="B28" s="94"/>
      <c r="C28" s="94"/>
      <c r="D28" s="94"/>
      <c r="E28" s="94"/>
      <c r="F28" s="94"/>
      <c r="G28" s="94"/>
      <c r="H28" s="94"/>
      <c r="I28" s="94"/>
      <c r="J28" s="94"/>
      <c r="K28" s="94"/>
      <c r="L28" s="94"/>
      <c r="M28" s="94"/>
      <c r="N28" s="94"/>
      <c r="O28" s="94"/>
      <c r="P28" s="94"/>
      <c r="Q28" s="94"/>
      <c r="R28" s="94"/>
      <c r="S28" s="94"/>
      <c r="T28" s="35"/>
      <c r="U28" s="94"/>
      <c r="V28" s="126"/>
      <c r="W28" s="126"/>
      <c r="X28" s="126"/>
    </row>
    <row r="29" spans="1:24" ht="15.75"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6"/>
      <c r="U29" s="19"/>
      <c r="V29" s="14"/>
      <c r="W29" s="14"/>
      <c r="X29" s="14"/>
    </row>
    <row r="30" spans="1:24" ht="15.75">
      <c r="A30" s="12" t="s">
        <v>75</v>
      </c>
      <c r="B30" s="19">
        <f>MEDIAN(B18:B24)</f>
        <v>9.5000000000000001E-2</v>
      </c>
      <c r="C30" s="19">
        <f t="shared" ref="C30:S30" si="5">MEDIAN(C18:C24)</f>
        <v>0.11499999999999999</v>
      </c>
      <c r="D30" s="19">
        <f t="shared" si="5"/>
        <v>0.10250000000000001</v>
      </c>
      <c r="E30" s="19">
        <f t="shared" si="5"/>
        <v>0.10600000000000001</v>
      </c>
      <c r="F30" s="19">
        <f t="shared" si="5"/>
        <v>0.12</v>
      </c>
      <c r="G30" s="19">
        <f t="shared" si="5"/>
        <v>0.11099999999999999</v>
      </c>
      <c r="H30" s="19">
        <f t="shared" si="5"/>
        <v>0.11849999999999999</v>
      </c>
      <c r="I30" s="19">
        <f t="shared" si="5"/>
        <v>0.1225</v>
      </c>
      <c r="J30" s="19">
        <f t="shared" si="5"/>
        <v>0.105</v>
      </c>
      <c r="K30" s="19">
        <f t="shared" si="5"/>
        <v>0.10400000000000001</v>
      </c>
      <c r="L30" s="19">
        <f t="shared" si="5"/>
        <v>0.1055</v>
      </c>
      <c r="M30" s="19">
        <f t="shared" si="5"/>
        <v>9.9000000000000005E-2</v>
      </c>
      <c r="N30" s="19">
        <f t="shared" si="5"/>
        <v>9.8000000000000004E-2</v>
      </c>
      <c r="O30" s="19">
        <f t="shared" si="5"/>
        <v>8.8999999999999996E-2</v>
      </c>
      <c r="P30" s="19">
        <f t="shared" si="5"/>
        <v>8.6999999999999994E-2</v>
      </c>
      <c r="Q30" s="19">
        <f t="shared" si="5"/>
        <v>8.5999999999999993E-2</v>
      </c>
      <c r="R30" s="19">
        <f t="shared" si="5"/>
        <v>9.2999999999999999E-2</v>
      </c>
      <c r="S30" s="19">
        <f t="shared" si="5"/>
        <v>8.8999999999999996E-2</v>
      </c>
      <c r="T30" s="14">
        <f>AVERAGE(B30:H30)</f>
        <v>0.10971428571428572</v>
      </c>
      <c r="U30" s="14">
        <f>AVERAGE(I30:S30)</f>
        <v>9.799999999999999E-2</v>
      </c>
      <c r="V30" s="14">
        <f>MEDIAN(V18:V24)</f>
        <v>0.08</v>
      </c>
      <c r="W30" s="14">
        <f>MEDIAN(W18:W24)</f>
        <v>8.5000000000000006E-2</v>
      </c>
      <c r="X30" s="14">
        <f t="shared" ref="X30" si="6">MEDIAN(X18:X24)</f>
        <v>0.09</v>
      </c>
    </row>
    <row r="31" spans="1:24" ht="15.75">
      <c r="A31" s="34"/>
      <c r="B31" s="94"/>
      <c r="C31" s="94"/>
      <c r="D31" s="94"/>
      <c r="E31" s="94"/>
      <c r="F31" s="94"/>
      <c r="G31" s="94"/>
      <c r="H31" s="94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</row>
    <row r="32" spans="1:24" ht="15.75"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22"/>
      <c r="U32" s="22"/>
      <c r="V32" s="6"/>
      <c r="W32" s="6"/>
      <c r="X32" s="6"/>
    </row>
    <row r="33" spans="1:27" ht="15.75">
      <c r="A33" s="12" t="s">
        <v>74</v>
      </c>
      <c r="B33" s="32"/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41"/>
      <c r="U33" s="41"/>
      <c r="V33" s="41"/>
      <c r="W33" s="41"/>
      <c r="X33" s="41"/>
      <c r="Y33" s="26"/>
      <c r="Z33" s="26"/>
      <c r="AA33" s="26"/>
    </row>
    <row r="34" spans="1:27" ht="15.75"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41"/>
      <c r="U34" s="41"/>
      <c r="V34" s="41"/>
      <c r="W34" s="41"/>
      <c r="X34" s="41"/>
      <c r="Y34" s="26"/>
      <c r="Z34" s="26"/>
      <c r="AA34" s="26"/>
    </row>
    <row r="35" spans="1:27" ht="15.75">
      <c r="B35" s="32"/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41"/>
      <c r="U35" s="41"/>
      <c r="V35" s="41"/>
      <c r="W35" s="41"/>
      <c r="X35" s="41"/>
      <c r="Y35" s="26"/>
      <c r="Z35" s="26"/>
      <c r="AA35" s="26"/>
    </row>
    <row r="36" spans="1:27" ht="15.75">
      <c r="A36" s="26"/>
      <c r="B36" s="32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41"/>
      <c r="U36" s="41"/>
      <c r="V36" s="41"/>
      <c r="W36" s="41"/>
      <c r="X36" s="41"/>
      <c r="Y36" s="26"/>
      <c r="Z36" s="26"/>
      <c r="AA36" s="26"/>
    </row>
    <row r="37" spans="1:27">
      <c r="A37" s="26"/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26"/>
      <c r="Z37" s="26"/>
      <c r="AA37" s="26"/>
    </row>
    <row r="38" spans="1:27">
      <c r="A38" s="25"/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26"/>
      <c r="Z38" s="26"/>
      <c r="AA38" s="26"/>
    </row>
    <row r="39" spans="1:27">
      <c r="A39" s="26"/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26"/>
      <c r="Z39" s="26"/>
      <c r="AA39" s="26"/>
    </row>
    <row r="40" spans="1:27">
      <c r="A40" s="26"/>
      <c r="B40" s="32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26"/>
      <c r="Z40" s="26"/>
      <c r="AA40" s="26"/>
    </row>
    <row r="41" spans="1:27">
      <c r="A41" s="26"/>
      <c r="B41" s="32"/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2"/>
      <c r="X41" s="32"/>
      <c r="Y41" s="26"/>
      <c r="Z41" s="26"/>
      <c r="AA41" s="26"/>
    </row>
    <row r="42" spans="1:27">
      <c r="A42" s="26"/>
      <c r="B42" s="32"/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26"/>
      <c r="Z42" s="26"/>
      <c r="AA42" s="26"/>
    </row>
    <row r="43" spans="1:27">
      <c r="A43" s="26"/>
      <c r="B43" s="32"/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2"/>
      <c r="X43" s="32"/>
      <c r="Y43" s="26"/>
      <c r="Z43" s="26"/>
      <c r="AA43" s="26"/>
    </row>
    <row r="44" spans="1:27">
      <c r="A44" s="26"/>
      <c r="B44" s="32"/>
      <c r="C44" s="32"/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2"/>
      <c r="W44" s="32"/>
      <c r="X44" s="32"/>
      <c r="Y44" s="26"/>
      <c r="Z44" s="26"/>
      <c r="AA44" s="26"/>
    </row>
    <row r="45" spans="1:27">
      <c r="A45" s="26"/>
      <c r="B45" s="32"/>
      <c r="C45" s="32"/>
      <c r="D45" s="32"/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2"/>
      <c r="W45" s="32"/>
      <c r="X45" s="32"/>
      <c r="Y45" s="26"/>
      <c r="Z45" s="26"/>
      <c r="AA45" s="26"/>
    </row>
    <row r="46" spans="1:27">
      <c r="A46" s="26"/>
      <c r="B46" s="32"/>
      <c r="C46" s="32"/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2"/>
      <c r="W46" s="32"/>
      <c r="X46" s="32"/>
      <c r="Y46" s="26"/>
      <c r="Z46" s="26"/>
      <c r="AA46" s="26"/>
    </row>
    <row r="47" spans="1:27">
      <c r="A47" s="26"/>
      <c r="B47" s="32"/>
      <c r="C47" s="32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2"/>
      <c r="W47" s="32"/>
      <c r="X47" s="32"/>
      <c r="Y47" s="26"/>
      <c r="Z47" s="26"/>
      <c r="AA47" s="26"/>
    </row>
    <row r="48" spans="1:27">
      <c r="A48" s="26"/>
      <c r="B48" s="32"/>
      <c r="C48" s="32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2"/>
      <c r="W48" s="32"/>
      <c r="X48" s="32"/>
      <c r="Y48" s="26"/>
      <c r="Z48" s="26"/>
      <c r="AA48" s="26"/>
    </row>
    <row r="49" spans="1:27">
      <c r="A49" s="26"/>
      <c r="B49" s="32"/>
      <c r="C49" s="32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2"/>
      <c r="X49" s="32"/>
      <c r="Y49" s="26"/>
      <c r="Z49" s="26"/>
      <c r="AA49" s="26"/>
    </row>
    <row r="50" spans="1:27">
      <c r="A50" s="26"/>
      <c r="B50" s="32"/>
      <c r="C50" s="32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2"/>
      <c r="W50" s="32"/>
      <c r="X50" s="32"/>
      <c r="Y50" s="26"/>
      <c r="Z50" s="26"/>
      <c r="AA50" s="26"/>
    </row>
    <row r="51" spans="1:27">
      <c r="A51" s="26"/>
      <c r="B51" s="32"/>
      <c r="C51" s="32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2"/>
      <c r="W51" s="32"/>
      <c r="X51" s="32"/>
      <c r="Y51" s="26"/>
      <c r="Z51" s="26"/>
      <c r="AA51" s="26"/>
    </row>
    <row r="52" spans="1:27">
      <c r="A52" s="26"/>
      <c r="B52" s="32"/>
      <c r="C52" s="32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32"/>
      <c r="U52" s="32"/>
      <c r="V52" s="32"/>
      <c r="W52" s="32"/>
      <c r="X52" s="32"/>
      <c r="Y52" s="26"/>
      <c r="Z52" s="26"/>
      <c r="AA52" s="26"/>
    </row>
    <row r="53" spans="1:27">
      <c r="A53" s="26"/>
      <c r="B53" s="32"/>
      <c r="C53" s="32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32"/>
      <c r="W53" s="32"/>
      <c r="X53" s="32"/>
      <c r="Y53" s="26"/>
      <c r="Z53" s="26"/>
      <c r="AA53" s="26"/>
    </row>
    <row r="54" spans="1:27">
      <c r="A54" s="26"/>
      <c r="B54" s="32"/>
      <c r="C54" s="32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  <c r="U54" s="32"/>
      <c r="V54" s="32"/>
      <c r="W54" s="32"/>
      <c r="X54" s="32"/>
      <c r="Y54" s="26"/>
      <c r="Z54" s="26"/>
      <c r="AA54" s="26"/>
    </row>
    <row r="55" spans="1:27">
      <c r="A55" s="25"/>
      <c r="B55" s="32"/>
      <c r="C55" s="32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32"/>
      <c r="O55" s="32"/>
      <c r="P55" s="32"/>
      <c r="Q55" s="32"/>
      <c r="R55" s="32"/>
      <c r="S55" s="32"/>
      <c r="T55" s="32"/>
      <c r="U55" s="32"/>
      <c r="V55" s="32"/>
      <c r="W55" s="32"/>
      <c r="X55" s="32"/>
      <c r="Y55" s="26"/>
      <c r="Z55" s="26"/>
      <c r="AA55" s="26"/>
    </row>
    <row r="56" spans="1:27" ht="15.75">
      <c r="A56" s="26"/>
      <c r="B56" s="32"/>
      <c r="C56" s="32"/>
      <c r="D56" s="32"/>
      <c r="E56" s="32"/>
      <c r="F56" s="32"/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32"/>
      <c r="R56" s="32"/>
      <c r="S56" s="32"/>
      <c r="T56" s="53"/>
      <c r="U56" s="53"/>
      <c r="V56" s="53"/>
      <c r="W56" s="53"/>
      <c r="X56" s="53"/>
      <c r="Y56" s="26"/>
      <c r="Z56" s="26"/>
      <c r="AA56" s="26"/>
    </row>
    <row r="57" spans="1:27">
      <c r="A57" s="26"/>
      <c r="B57" s="32"/>
      <c r="C57" s="32"/>
      <c r="D57" s="32"/>
      <c r="E57" s="32"/>
      <c r="F57" s="32"/>
      <c r="G57" s="32"/>
      <c r="H57" s="32"/>
      <c r="I57" s="32"/>
      <c r="J57" s="32"/>
      <c r="K57" s="32"/>
      <c r="L57" s="32"/>
      <c r="M57" s="32"/>
      <c r="N57" s="32"/>
      <c r="O57" s="32"/>
      <c r="P57" s="32"/>
      <c r="Q57" s="32"/>
      <c r="R57" s="32"/>
      <c r="S57" s="32"/>
      <c r="T57" s="32"/>
      <c r="U57" s="32"/>
      <c r="V57" s="32"/>
      <c r="W57" s="32"/>
      <c r="X57" s="32"/>
      <c r="Y57" s="26"/>
      <c r="Z57" s="26"/>
      <c r="AA57" s="26"/>
    </row>
    <row r="58" spans="1:27">
      <c r="A58" s="25"/>
      <c r="B58" s="32"/>
      <c r="C58" s="32"/>
      <c r="D58" s="32"/>
      <c r="E58" s="32"/>
      <c r="F58" s="32"/>
      <c r="G58" s="32"/>
      <c r="H58" s="32"/>
      <c r="I58" s="32"/>
      <c r="J58" s="32"/>
      <c r="K58" s="32"/>
      <c r="L58" s="32"/>
      <c r="M58" s="32"/>
      <c r="N58" s="32"/>
      <c r="O58" s="32"/>
      <c r="P58" s="32"/>
      <c r="Q58" s="32"/>
      <c r="R58" s="32"/>
      <c r="S58" s="32"/>
      <c r="T58" s="32"/>
      <c r="U58" s="32"/>
      <c r="V58" s="32"/>
      <c r="W58" s="32"/>
      <c r="X58" s="32"/>
      <c r="Y58" s="26"/>
      <c r="Z58" s="26"/>
      <c r="AA58" s="26"/>
    </row>
    <row r="59" spans="1:27" ht="15.75">
      <c r="A59" s="26"/>
      <c r="B59" s="32"/>
      <c r="C59" s="32"/>
      <c r="D59" s="32"/>
      <c r="E59" s="32"/>
      <c r="F59" s="32"/>
      <c r="G59" s="32"/>
      <c r="H59" s="32"/>
      <c r="I59" s="32"/>
      <c r="J59" s="32"/>
      <c r="K59" s="32"/>
      <c r="L59" s="32"/>
      <c r="M59" s="32"/>
      <c r="N59" s="32"/>
      <c r="O59" s="32"/>
      <c r="P59" s="32"/>
      <c r="Q59" s="32"/>
      <c r="R59" s="32"/>
      <c r="S59" s="32"/>
      <c r="T59" s="41"/>
      <c r="U59" s="41"/>
      <c r="V59" s="32"/>
      <c r="W59" s="32"/>
      <c r="X59" s="32"/>
      <c r="Y59" s="26"/>
      <c r="Z59" s="26"/>
      <c r="AA59" s="26"/>
    </row>
    <row r="60" spans="1:27">
      <c r="A60" s="26"/>
      <c r="B60" s="32"/>
      <c r="C60" s="32"/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32"/>
      <c r="W60" s="32"/>
      <c r="X60" s="32"/>
      <c r="Y60" s="26"/>
      <c r="Z60" s="26"/>
      <c r="AA60" s="26"/>
    </row>
    <row r="61" spans="1:27">
      <c r="A61" s="25"/>
      <c r="B61" s="32"/>
      <c r="C61" s="32"/>
      <c r="D61" s="32"/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32"/>
      <c r="V61" s="32"/>
      <c r="W61" s="32"/>
      <c r="X61" s="32"/>
      <c r="Y61" s="26"/>
      <c r="Z61" s="26"/>
      <c r="AA61" s="26"/>
    </row>
    <row r="62" spans="1:27" ht="15.75">
      <c r="A62" s="26"/>
      <c r="B62" s="32"/>
      <c r="C62" s="32"/>
      <c r="D62" s="32"/>
      <c r="E62" s="32"/>
      <c r="F62" s="32"/>
      <c r="G62" s="32"/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32"/>
      <c r="S62" s="32"/>
      <c r="T62" s="53"/>
      <c r="U62" s="53"/>
      <c r="V62" s="32"/>
      <c r="W62" s="32"/>
      <c r="X62" s="32"/>
      <c r="Y62" s="26"/>
      <c r="Z62" s="26"/>
      <c r="AA62" s="26"/>
    </row>
    <row r="63" spans="1:27">
      <c r="A63" s="26"/>
      <c r="B63" s="32"/>
      <c r="C63" s="32"/>
      <c r="D63" s="32"/>
      <c r="E63" s="32"/>
      <c r="F63" s="32"/>
      <c r="G63" s="32"/>
      <c r="H63" s="32"/>
      <c r="I63" s="32"/>
      <c r="J63" s="32"/>
      <c r="K63" s="32"/>
      <c r="L63" s="32"/>
      <c r="M63" s="32"/>
      <c r="N63" s="32"/>
      <c r="O63" s="32"/>
      <c r="P63" s="32"/>
      <c r="Q63" s="32"/>
      <c r="R63" s="32"/>
      <c r="S63" s="32"/>
      <c r="T63" s="32"/>
      <c r="U63" s="32"/>
      <c r="V63" s="32"/>
      <c r="W63" s="32"/>
      <c r="X63" s="32"/>
      <c r="Y63" s="26"/>
    </row>
    <row r="64" spans="1:27">
      <c r="A64" s="25"/>
      <c r="B64" s="32"/>
      <c r="C64" s="32"/>
      <c r="D64" s="32"/>
      <c r="E64" s="32"/>
      <c r="F64" s="32"/>
      <c r="G64" s="32"/>
      <c r="H64" s="32"/>
      <c r="I64" s="32"/>
      <c r="J64" s="32"/>
      <c r="K64" s="32"/>
      <c r="L64" s="32"/>
      <c r="M64" s="32"/>
      <c r="N64" s="32"/>
      <c r="O64" s="32"/>
      <c r="P64" s="32"/>
      <c r="Q64" s="32"/>
      <c r="R64" s="32"/>
      <c r="S64" s="32"/>
      <c r="T64" s="32"/>
      <c r="U64" s="32"/>
      <c r="V64" s="32"/>
      <c r="W64" s="32"/>
      <c r="X64" s="32"/>
    </row>
    <row r="65" spans="2:24"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</row>
    <row r="66" spans="2:24"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</row>
    <row r="67" spans="2:24"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</row>
    <row r="68" spans="2:24"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</row>
    <row r="69" spans="2:24"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</row>
    <row r="70" spans="2:24"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</row>
    <row r="71" spans="2:24"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181"/>
      <c r="N71" s="181"/>
      <c r="O71" s="181"/>
      <c r="P71" s="181"/>
      <c r="Q71" s="181"/>
      <c r="R71" s="181"/>
      <c r="S71" s="181"/>
      <c r="T71" s="5"/>
      <c r="U71" s="5"/>
      <c r="V71" s="5"/>
      <c r="W71" s="181"/>
      <c r="X71" s="5"/>
    </row>
    <row r="72" spans="2:24"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181"/>
      <c r="N72" s="181"/>
      <c r="O72" s="181"/>
      <c r="P72" s="181"/>
      <c r="Q72" s="181"/>
      <c r="R72" s="181"/>
      <c r="S72" s="181"/>
      <c r="T72" s="5"/>
      <c r="U72" s="5"/>
      <c r="V72" s="5"/>
      <c r="W72" s="181"/>
      <c r="X72" s="5"/>
    </row>
    <row r="73" spans="2:24"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181"/>
      <c r="N73" s="181"/>
      <c r="O73" s="181"/>
      <c r="P73" s="181"/>
      <c r="Q73" s="181"/>
      <c r="R73" s="181"/>
      <c r="S73" s="181"/>
      <c r="T73" s="5"/>
      <c r="U73" s="5"/>
      <c r="V73" s="5"/>
      <c r="W73" s="181"/>
      <c r="X73" s="5"/>
    </row>
    <row r="74" spans="2:24"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181"/>
      <c r="N74" s="181"/>
      <c r="O74" s="181"/>
      <c r="P74" s="181"/>
      <c r="Q74" s="181"/>
      <c r="R74" s="181"/>
      <c r="S74" s="181"/>
      <c r="T74" s="5"/>
      <c r="U74" s="5"/>
      <c r="V74" s="5"/>
      <c r="W74" s="181"/>
      <c r="X74" s="5"/>
    </row>
    <row r="75" spans="2:24"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181"/>
      <c r="N75" s="181"/>
      <c r="O75" s="181"/>
      <c r="P75" s="181"/>
      <c r="Q75" s="181"/>
      <c r="R75" s="181"/>
      <c r="S75" s="181"/>
      <c r="T75" s="5"/>
      <c r="U75" s="5"/>
      <c r="V75" s="5"/>
      <c r="W75" s="181"/>
      <c r="X75" s="5"/>
    </row>
    <row r="76" spans="2:24"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181"/>
      <c r="N76" s="181"/>
      <c r="O76" s="181"/>
      <c r="P76" s="181"/>
      <c r="Q76" s="181"/>
      <c r="R76" s="181"/>
      <c r="S76" s="181"/>
      <c r="T76" s="5"/>
      <c r="U76" s="5"/>
      <c r="V76" s="5"/>
      <c r="W76" s="181"/>
      <c r="X76" s="5"/>
    </row>
    <row r="77" spans="2:24"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181"/>
      <c r="N77" s="181"/>
      <c r="O77" s="181"/>
      <c r="P77" s="181"/>
      <c r="Q77" s="181"/>
      <c r="R77" s="181"/>
      <c r="S77" s="181"/>
      <c r="T77" s="5"/>
      <c r="U77" s="5"/>
      <c r="V77" s="5"/>
      <c r="W77" s="181"/>
      <c r="X77" s="5"/>
    </row>
    <row r="78" spans="2:24"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181"/>
      <c r="N78" s="181"/>
      <c r="O78" s="181"/>
      <c r="P78" s="181"/>
      <c r="Q78" s="181"/>
      <c r="R78" s="181"/>
      <c r="S78" s="181"/>
      <c r="T78" s="5"/>
      <c r="U78" s="5"/>
      <c r="V78" s="5"/>
      <c r="W78" s="181"/>
      <c r="X78" s="5"/>
    </row>
    <row r="79" spans="2:24"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181"/>
      <c r="N79" s="181"/>
      <c r="O79" s="181"/>
      <c r="P79" s="181"/>
      <c r="Q79" s="181"/>
      <c r="R79" s="181"/>
      <c r="S79" s="181"/>
      <c r="T79" s="5"/>
      <c r="U79" s="5"/>
      <c r="V79" s="5"/>
      <c r="W79" s="181"/>
      <c r="X79" s="5"/>
    </row>
    <row r="80" spans="2:24"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181"/>
      <c r="N80" s="181"/>
      <c r="O80" s="181"/>
      <c r="P80" s="181"/>
      <c r="Q80" s="181"/>
      <c r="R80" s="181"/>
      <c r="S80" s="181"/>
      <c r="T80" s="5"/>
      <c r="U80" s="5"/>
      <c r="V80" s="5"/>
      <c r="W80" s="181"/>
      <c r="X80" s="5"/>
    </row>
    <row r="81" spans="2:24"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181"/>
      <c r="N81" s="181"/>
      <c r="O81" s="181"/>
      <c r="P81" s="181"/>
      <c r="Q81" s="181"/>
      <c r="R81" s="181"/>
      <c r="S81" s="181"/>
      <c r="T81" s="5"/>
      <c r="U81" s="5"/>
      <c r="V81" s="5"/>
      <c r="W81" s="181"/>
      <c r="X81" s="5"/>
    </row>
    <row r="82" spans="2:24"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181"/>
      <c r="N82" s="181"/>
      <c r="O82" s="181"/>
      <c r="P82" s="181"/>
      <c r="Q82" s="181"/>
      <c r="R82" s="181"/>
      <c r="S82" s="181"/>
      <c r="T82" s="5"/>
      <c r="U82" s="5"/>
      <c r="V82" s="5"/>
      <c r="W82" s="181"/>
      <c r="X82" s="5"/>
    </row>
    <row r="83" spans="2:24"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181"/>
      <c r="N83" s="181"/>
      <c r="O83" s="181"/>
      <c r="P83" s="181"/>
      <c r="Q83" s="181"/>
      <c r="R83" s="181"/>
      <c r="S83" s="181"/>
      <c r="T83" s="5"/>
      <c r="U83" s="5"/>
      <c r="V83" s="5"/>
      <c r="W83" s="181"/>
      <c r="X83" s="5"/>
    </row>
    <row r="84" spans="2:24"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181"/>
      <c r="N84" s="181"/>
      <c r="O84" s="181"/>
      <c r="P84" s="181"/>
      <c r="Q84" s="181"/>
      <c r="R84" s="181"/>
      <c r="S84" s="181"/>
      <c r="T84" s="5"/>
      <c r="U84" s="5"/>
      <c r="V84" s="5"/>
      <c r="W84" s="181"/>
      <c r="X84" s="5"/>
    </row>
    <row r="85" spans="2:24"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181"/>
      <c r="N85" s="181"/>
      <c r="O85" s="181"/>
      <c r="P85" s="181"/>
      <c r="Q85" s="181"/>
      <c r="R85" s="181"/>
      <c r="S85" s="181"/>
      <c r="T85" s="5"/>
      <c r="U85" s="5"/>
      <c r="V85" s="5"/>
      <c r="W85" s="181"/>
      <c r="X85" s="5"/>
    </row>
    <row r="86" spans="2:24"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181"/>
      <c r="N86" s="181"/>
      <c r="O86" s="181"/>
      <c r="P86" s="181"/>
      <c r="Q86" s="181"/>
      <c r="R86" s="181"/>
      <c r="S86" s="181"/>
      <c r="T86" s="5"/>
      <c r="U86" s="5"/>
      <c r="V86" s="5"/>
      <c r="W86" s="181"/>
      <c r="X86" s="5"/>
    </row>
    <row r="87" spans="2:24"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181"/>
      <c r="N87" s="181"/>
      <c r="O87" s="181"/>
      <c r="P87" s="181"/>
      <c r="Q87" s="181"/>
      <c r="R87" s="181"/>
      <c r="S87" s="181"/>
      <c r="T87" s="5"/>
      <c r="U87" s="5"/>
      <c r="V87" s="5"/>
      <c r="W87" s="181"/>
      <c r="X87" s="5"/>
    </row>
    <row r="88" spans="2:24"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181"/>
      <c r="N88" s="181"/>
      <c r="O88" s="181"/>
      <c r="P88" s="181"/>
      <c r="Q88" s="181"/>
      <c r="R88" s="181"/>
      <c r="S88" s="181"/>
      <c r="T88" s="5"/>
      <c r="U88" s="5"/>
      <c r="V88" s="5"/>
      <c r="W88" s="181"/>
      <c r="X88" s="5"/>
    </row>
    <row r="89" spans="2:24"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181"/>
      <c r="N89" s="181"/>
      <c r="O89" s="181"/>
      <c r="P89" s="181"/>
      <c r="Q89" s="181"/>
      <c r="R89" s="181"/>
      <c r="S89" s="181"/>
      <c r="T89" s="5"/>
      <c r="U89" s="5"/>
      <c r="V89" s="5"/>
      <c r="W89" s="181"/>
      <c r="X89" s="5"/>
    </row>
    <row r="90" spans="2:24"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181"/>
      <c r="N90" s="181"/>
      <c r="O90" s="181"/>
      <c r="P90" s="181"/>
      <c r="Q90" s="181"/>
      <c r="R90" s="181"/>
      <c r="S90" s="181"/>
      <c r="T90" s="5"/>
      <c r="U90" s="5"/>
      <c r="V90" s="5"/>
      <c r="W90" s="181"/>
      <c r="X90" s="5"/>
    </row>
    <row r="91" spans="2:24"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181"/>
      <c r="N91" s="181"/>
      <c r="O91" s="181"/>
      <c r="P91" s="181"/>
      <c r="Q91" s="181"/>
      <c r="R91" s="181"/>
      <c r="S91" s="181"/>
      <c r="T91" s="5"/>
      <c r="U91" s="5"/>
      <c r="V91" s="5"/>
      <c r="W91" s="181"/>
      <c r="X91" s="5"/>
    </row>
    <row r="92" spans="2:24"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181"/>
      <c r="N92" s="181"/>
      <c r="O92" s="181"/>
      <c r="P92" s="181"/>
      <c r="Q92" s="181"/>
      <c r="R92" s="181"/>
      <c r="S92" s="181"/>
      <c r="T92" s="5"/>
      <c r="U92" s="5"/>
      <c r="V92" s="5"/>
      <c r="W92" s="181"/>
      <c r="X92" s="5"/>
    </row>
  </sheetData>
  <phoneticPr fontId="0" type="noConversion"/>
  <printOptions horizontalCentered="1"/>
  <pageMargins left="0.5" right="0.5" top="0.5" bottom="0.55000000000000004" header="0" footer="0"/>
  <pageSetup scale="41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CC57"/>
  <sheetViews>
    <sheetView showOutlineSymbols="0" zoomScale="75" zoomScaleNormal="75" workbookViewId="0">
      <selection activeCell="U28" sqref="U28"/>
    </sheetView>
  </sheetViews>
  <sheetFormatPr defaultColWidth="9.77734375" defaultRowHeight="15"/>
  <cols>
    <col min="1" max="1" width="27.109375" style="12" customWidth="1"/>
    <col min="2" max="6" width="9.77734375" style="12"/>
    <col min="7" max="7" width="9.77734375" style="115"/>
    <col min="8" max="16384" width="9.77734375" style="12"/>
  </cols>
  <sheetData>
    <row r="1" spans="1:21" ht="15.75">
      <c r="T1" s="1" t="str">
        <f>+'DCP-12, P 1'!V1</f>
        <v>Exh. DCP-12</v>
      </c>
    </row>
    <row r="2" spans="1:21" ht="15.75">
      <c r="T2" s="1" t="str">
        <f>+'DCP-12, P 1'!V2</f>
        <v>Docket UG-200568</v>
      </c>
    </row>
    <row r="3" spans="1:21" ht="15.75">
      <c r="N3" s="1"/>
      <c r="O3" s="1"/>
      <c r="P3" s="1"/>
      <c r="Q3" s="1"/>
      <c r="R3" s="1"/>
      <c r="S3" s="1"/>
      <c r="T3" s="1" t="s">
        <v>97</v>
      </c>
    </row>
    <row r="5" spans="1:21" ht="20.25">
      <c r="A5" s="2" t="str">
        <f>'DCP-12, P 1'!A5</f>
        <v>PROXY COMPANIES</v>
      </c>
      <c r="B5" s="2"/>
      <c r="C5" s="2"/>
      <c r="D5" s="2"/>
      <c r="E5" s="2"/>
      <c r="F5" s="2"/>
      <c r="G5" s="116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</row>
    <row r="6" spans="1:21" ht="20.25">
      <c r="A6" s="2" t="s">
        <v>48</v>
      </c>
      <c r="B6" s="2"/>
      <c r="C6" s="2"/>
      <c r="D6" s="2"/>
      <c r="E6" s="2"/>
      <c r="F6" s="2"/>
      <c r="G6" s="116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</row>
    <row r="9" spans="1:21" ht="15.75" thickBot="1">
      <c r="U9" s="36"/>
    </row>
    <row r="10" spans="1:21" ht="15.75" thickTop="1">
      <c r="A10" s="13"/>
      <c r="B10" s="13"/>
      <c r="C10" s="13"/>
      <c r="D10" s="13"/>
      <c r="E10" s="13"/>
      <c r="F10" s="13"/>
      <c r="G10" s="117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</row>
    <row r="11" spans="1:21" ht="15.75">
      <c r="A11" s="1"/>
      <c r="B11" s="192"/>
      <c r="C11" s="192"/>
      <c r="D11" s="192"/>
      <c r="E11" s="192"/>
      <c r="F11" s="192"/>
      <c r="G11" s="176"/>
      <c r="H11" s="192"/>
      <c r="I11" s="192"/>
      <c r="J11" s="192"/>
      <c r="K11" s="192"/>
      <c r="L11" s="192"/>
      <c r="M11" s="192"/>
      <c r="N11" s="192"/>
      <c r="O11" s="192"/>
      <c r="P11" s="192"/>
      <c r="Q11" s="192"/>
      <c r="R11" s="192"/>
      <c r="S11" s="192"/>
      <c r="T11" s="192" t="s">
        <v>106</v>
      </c>
      <c r="U11" s="1" t="s">
        <v>262</v>
      </c>
    </row>
    <row r="12" spans="1:21" ht="15.75">
      <c r="A12" s="192" t="s">
        <v>16</v>
      </c>
      <c r="B12" s="192">
        <v>2002</v>
      </c>
      <c r="C12" s="192">
        <v>2003</v>
      </c>
      <c r="D12" s="192">
        <v>2004</v>
      </c>
      <c r="E12" s="192">
        <v>2005</v>
      </c>
      <c r="F12" s="192">
        <v>2006</v>
      </c>
      <c r="G12" s="192">
        <v>2007</v>
      </c>
      <c r="H12" s="192">
        <v>2008</v>
      </c>
      <c r="I12" s="192">
        <v>2009</v>
      </c>
      <c r="J12" s="192">
        <v>2010</v>
      </c>
      <c r="K12" s="192">
        <v>2011</v>
      </c>
      <c r="L12" s="192">
        <v>2012</v>
      </c>
      <c r="M12" s="192">
        <v>2013</v>
      </c>
      <c r="N12" s="192">
        <v>2014</v>
      </c>
      <c r="O12" s="192">
        <v>2015</v>
      </c>
      <c r="P12" s="192">
        <v>2016</v>
      </c>
      <c r="Q12" s="192">
        <v>2017</v>
      </c>
      <c r="R12" s="192">
        <v>2018</v>
      </c>
      <c r="S12" s="192">
        <v>2019</v>
      </c>
      <c r="T12" s="192" t="str">
        <f>'DCP-12, P 1'!T12</f>
        <v>Average</v>
      </c>
      <c r="U12" s="192" t="str">
        <f>'DCP-12, P 1'!U12</f>
        <v>Average</v>
      </c>
    </row>
    <row r="13" spans="1:21" ht="15.75" thickBot="1">
      <c r="B13" s="5"/>
      <c r="C13" s="5"/>
      <c r="D13" s="5"/>
      <c r="E13" s="5"/>
      <c r="F13" s="5"/>
      <c r="G13" s="10"/>
      <c r="H13" s="5"/>
      <c r="I13" s="5"/>
      <c r="J13" s="5"/>
      <c r="K13" s="5"/>
      <c r="L13" s="5"/>
      <c r="M13" s="181"/>
      <c r="N13" s="181"/>
      <c r="O13" s="181"/>
      <c r="P13" s="181"/>
      <c r="Q13" s="181"/>
      <c r="R13" s="181"/>
      <c r="S13" s="181"/>
      <c r="T13" s="5"/>
      <c r="U13" s="36"/>
    </row>
    <row r="14" spans="1:21" ht="15.75" thickTop="1">
      <c r="A14" s="13"/>
      <c r="B14" s="15"/>
      <c r="C14" s="15"/>
      <c r="D14" s="15"/>
      <c r="E14" s="15"/>
      <c r="F14" s="15"/>
      <c r="G14" s="118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</row>
    <row r="15" spans="1:21">
      <c r="B15" s="5"/>
      <c r="C15" s="5"/>
      <c r="D15" s="5"/>
      <c r="E15" s="5"/>
      <c r="F15" s="5"/>
      <c r="G15" s="10"/>
      <c r="H15" s="5"/>
      <c r="I15" s="5"/>
      <c r="J15" s="5"/>
      <c r="K15" s="5"/>
      <c r="L15" s="5"/>
      <c r="M15" s="181"/>
      <c r="N15" s="181"/>
      <c r="O15" s="181"/>
      <c r="P15" s="181"/>
      <c r="Q15" s="181"/>
      <c r="R15" s="181"/>
      <c r="S15" s="181"/>
      <c r="T15" s="5"/>
    </row>
    <row r="16" spans="1:21" ht="15.75">
      <c r="A16" s="23" t="str">
        <f>'DCP-12, P 1'!A16</f>
        <v>Proxy Group</v>
      </c>
      <c r="B16" s="5"/>
      <c r="C16" s="5"/>
      <c r="D16" s="5"/>
      <c r="E16" s="5"/>
      <c r="F16" s="5"/>
      <c r="G16" s="10"/>
      <c r="H16" s="5"/>
      <c r="I16" s="5"/>
      <c r="J16" s="5"/>
      <c r="K16" s="5"/>
      <c r="L16" s="5"/>
      <c r="M16" s="181"/>
      <c r="N16" s="181"/>
      <c r="O16" s="181"/>
      <c r="P16" s="181"/>
      <c r="Q16" s="181"/>
      <c r="R16" s="181"/>
      <c r="S16" s="181"/>
      <c r="T16" s="5"/>
    </row>
    <row r="17" spans="1:21"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95"/>
    </row>
    <row r="18" spans="1:21">
      <c r="A18" s="12" t="str">
        <f>+'DCP-12, P 1'!A18</f>
        <v>Atmos Energy Corp.</v>
      </c>
      <c r="B18" s="10">
        <v>1.5</v>
      </c>
      <c r="C18" s="10">
        <v>1.52</v>
      </c>
      <c r="D18" s="10">
        <v>1.47</v>
      </c>
      <c r="E18" s="10">
        <v>1.45</v>
      </c>
      <c r="F18" s="10">
        <v>1.46</v>
      </c>
      <c r="G18" s="10">
        <v>1.36</v>
      </c>
      <c r="H18" s="10">
        <v>1.1000000000000001</v>
      </c>
      <c r="I18" s="10">
        <v>1.0900000000000001</v>
      </c>
      <c r="J18" s="10">
        <v>1.21</v>
      </c>
      <c r="K18" s="10">
        <v>1.3</v>
      </c>
      <c r="L18" s="10">
        <v>1.32</v>
      </c>
      <c r="M18" s="10">
        <v>1.51</v>
      </c>
      <c r="N18" s="10">
        <v>1.73</v>
      </c>
      <c r="O18" s="10">
        <v>1.86</v>
      </c>
      <c r="P18" s="10">
        <v>2.19</v>
      </c>
      <c r="Q18" s="10">
        <v>2.37</v>
      </c>
      <c r="R18" s="10">
        <v>2.23</v>
      </c>
      <c r="S18" s="10">
        <v>2.2400000000000002</v>
      </c>
      <c r="T18" s="10">
        <f>AVERAGE(B18:H18)</f>
        <v>1.4085714285714286</v>
      </c>
      <c r="U18" s="95">
        <f>AVERAGE(I18:S18)</f>
        <v>1.7318181818181815</v>
      </c>
    </row>
    <row r="19" spans="1:21">
      <c r="A19" s="12" t="str">
        <f>+'DCP-12, P 1'!A19</f>
        <v>New Jersey Resources Corp.</v>
      </c>
      <c r="B19" s="10">
        <v>2.21</v>
      </c>
      <c r="C19" s="10">
        <v>2.4500000000000002</v>
      </c>
      <c r="D19" s="10">
        <v>2.52</v>
      </c>
      <c r="E19" s="10">
        <v>2.75</v>
      </c>
      <c r="F19" s="10">
        <v>2.46</v>
      </c>
      <c r="G19" s="10">
        <v>2.23</v>
      </c>
      <c r="H19" s="10">
        <v>2.0099999999999998</v>
      </c>
      <c r="I19" s="10">
        <v>2.14</v>
      </c>
      <c r="J19" s="10">
        <v>2.2599999999999998</v>
      </c>
      <c r="K19" s="10">
        <v>2.48</v>
      </c>
      <c r="L19" s="10">
        <v>2.3199999999999998</v>
      </c>
      <c r="M19" s="10">
        <v>2.12</v>
      </c>
      <c r="N19" s="10">
        <v>2.44</v>
      </c>
      <c r="O19" s="10">
        <v>2.4900000000000002</v>
      </c>
      <c r="P19" s="10">
        <v>2.61</v>
      </c>
      <c r="Q19" s="10">
        <v>2.83</v>
      </c>
      <c r="R19" s="10">
        <v>2.86</v>
      </c>
      <c r="S19" s="10">
        <v>2.73</v>
      </c>
      <c r="T19" s="10">
        <f t="shared" ref="T19:T20" si="0">AVERAGE(B19:H19)</f>
        <v>2.3757142857142859</v>
      </c>
      <c r="U19" s="95">
        <f t="shared" ref="U19:U24" si="1">AVERAGE(I19:S19)</f>
        <v>2.48</v>
      </c>
    </row>
    <row r="20" spans="1:21">
      <c r="A20" s="12" t="str">
        <f>+'DCP-12, P 1'!A20</f>
        <v>Northwest Natural Holding Co.</v>
      </c>
      <c r="B20" s="10">
        <v>1.45</v>
      </c>
      <c r="C20" s="10">
        <v>1.44</v>
      </c>
      <c r="D20" s="10">
        <v>1.53</v>
      </c>
      <c r="E20" s="10">
        <v>1.72</v>
      </c>
      <c r="F20" s="10">
        <v>1.77</v>
      </c>
      <c r="G20" s="10">
        <v>2.08</v>
      </c>
      <c r="H20" s="10">
        <v>2.0099999999999998</v>
      </c>
      <c r="I20" s="10">
        <v>1.73</v>
      </c>
      <c r="J20" s="10">
        <v>1.81</v>
      </c>
      <c r="K20" s="10">
        <v>1.68</v>
      </c>
      <c r="L20" s="10">
        <v>1.7</v>
      </c>
      <c r="M20" s="10">
        <v>1.57</v>
      </c>
      <c r="N20" s="10">
        <v>1.66</v>
      </c>
      <c r="O20" s="10">
        <v>1.67</v>
      </c>
      <c r="P20" s="10">
        <v>1.98</v>
      </c>
      <c r="Q20" s="10">
        <v>2.27</v>
      </c>
      <c r="R20" s="10">
        <v>2.36</v>
      </c>
      <c r="S20" s="10">
        <v>2.39</v>
      </c>
      <c r="T20" s="10">
        <f t="shared" si="0"/>
        <v>1.7142857142857142</v>
      </c>
      <c r="U20" s="95">
        <f t="shared" si="1"/>
        <v>1.8927272727272728</v>
      </c>
    </row>
    <row r="21" spans="1:21">
      <c r="A21" s="12" t="str">
        <f>+'DCP-12, P 1'!A21</f>
        <v>One Gas Inc.</v>
      </c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>
        <v>1.3</v>
      </c>
      <c r="P21" s="10">
        <v>1.62</v>
      </c>
      <c r="Q21" s="10">
        <v>1.91</v>
      </c>
      <c r="R21" s="10">
        <v>1.97</v>
      </c>
      <c r="S21" s="10">
        <v>2.1800000000000002</v>
      </c>
      <c r="T21" s="10"/>
      <c r="U21" s="95">
        <f t="shared" si="1"/>
        <v>1.796</v>
      </c>
    </row>
    <row r="22" spans="1:21">
      <c r="A22" s="12" t="str">
        <f>+'DCP-12, P 1'!A22</f>
        <v>South Jersey Industries, Inc.</v>
      </c>
      <c r="B22" s="10">
        <v>1.85</v>
      </c>
      <c r="C22" s="10">
        <v>1.7</v>
      </c>
      <c r="D22" s="10">
        <v>1.95</v>
      </c>
      <c r="E22" s="10">
        <v>2.2200000000000002</v>
      </c>
      <c r="F22" s="10">
        <v>2.09</v>
      </c>
      <c r="G22" s="10">
        <v>2.31</v>
      </c>
      <c r="H22" s="10">
        <v>1.96</v>
      </c>
      <c r="I22" s="10">
        <v>2.0499999999999998</v>
      </c>
      <c r="J22" s="10">
        <v>2.4500000000000002</v>
      </c>
      <c r="K22" s="10">
        <v>2.54</v>
      </c>
      <c r="L22" s="10">
        <v>2.36</v>
      </c>
      <c r="M22" s="10">
        <v>2.3199999999999998</v>
      </c>
      <c r="N22" s="10">
        <v>2.15</v>
      </c>
      <c r="O22" s="10">
        <v>1.83</v>
      </c>
      <c r="P22" s="10">
        <v>1.85</v>
      </c>
      <c r="Q22" s="10">
        <v>2.2200000000000002</v>
      </c>
      <c r="R22" s="10">
        <v>2.1</v>
      </c>
      <c r="S22" s="10">
        <v>2.02</v>
      </c>
      <c r="T22" s="10">
        <f t="shared" ref="T22:T24" si="2">AVERAGE(B22:H22)</f>
        <v>2.0114285714285716</v>
      </c>
      <c r="U22" s="95">
        <f t="shared" si="1"/>
        <v>2.1718181818181819</v>
      </c>
    </row>
    <row r="23" spans="1:21">
      <c r="A23" s="12" t="str">
        <f>+'DCP-12, P 1'!A23</f>
        <v>Southwest Gas Holdings, Inc.</v>
      </c>
      <c r="B23" s="10">
        <v>1.23</v>
      </c>
      <c r="C23" s="10">
        <v>1.18</v>
      </c>
      <c r="D23" s="10">
        <v>1.27</v>
      </c>
      <c r="E23" s="10">
        <v>1.35</v>
      </c>
      <c r="F23" s="10">
        <v>1.61</v>
      </c>
      <c r="G23" s="10">
        <v>1.49</v>
      </c>
      <c r="H23" s="10">
        <v>1.17</v>
      </c>
      <c r="I23" s="10">
        <v>0.97</v>
      </c>
      <c r="J23" s="10">
        <v>1.27</v>
      </c>
      <c r="K23" s="10">
        <v>1.44</v>
      </c>
      <c r="L23" s="10">
        <v>1.55</v>
      </c>
      <c r="M23" s="10">
        <v>1.67</v>
      </c>
      <c r="N23" s="10">
        <v>1.78</v>
      </c>
      <c r="O23" s="10">
        <v>1.74</v>
      </c>
      <c r="P23" s="10">
        <v>1.94</v>
      </c>
      <c r="Q23" s="10">
        <v>2.19</v>
      </c>
      <c r="R23" s="10">
        <v>1.85</v>
      </c>
      <c r="S23" s="10">
        <v>1.89</v>
      </c>
      <c r="T23" s="10">
        <f t="shared" si="2"/>
        <v>1.3285714285714287</v>
      </c>
      <c r="U23" s="95">
        <f t="shared" si="1"/>
        <v>1.6627272727272726</v>
      </c>
    </row>
    <row r="24" spans="1:21">
      <c r="A24" s="12" t="str">
        <f>+'DCP-12, P 1'!A24</f>
        <v>Spire Inc.</v>
      </c>
      <c r="B24" s="10">
        <v>1.45</v>
      </c>
      <c r="C24" s="10">
        <v>1.69</v>
      </c>
      <c r="D24" s="10">
        <v>1.79</v>
      </c>
      <c r="E24" s="10">
        <v>1.79</v>
      </c>
      <c r="F24" s="10">
        <v>1.84</v>
      </c>
      <c r="G24" s="10">
        <v>1.68</v>
      </c>
      <c r="H24" s="10">
        <v>2.09</v>
      </c>
      <c r="I24" s="10">
        <v>1.71</v>
      </c>
      <c r="J24" s="10">
        <v>1.45</v>
      </c>
      <c r="K24" s="10">
        <v>1.53</v>
      </c>
      <c r="L24" s="10">
        <v>1.54</v>
      </c>
      <c r="M24" s="10">
        <v>1.47</v>
      </c>
      <c r="N24" s="10">
        <v>1.48</v>
      </c>
      <c r="O24" s="10">
        <v>1.55</v>
      </c>
      <c r="P24" s="10">
        <v>1.71</v>
      </c>
      <c r="Q24" s="10">
        <v>1.82</v>
      </c>
      <c r="R24" s="10">
        <v>1.65</v>
      </c>
      <c r="S24" s="10">
        <v>1.78</v>
      </c>
      <c r="T24" s="10">
        <f t="shared" si="2"/>
        <v>1.7614285714285713</v>
      </c>
      <c r="U24" s="95">
        <f t="shared" si="1"/>
        <v>1.6081818181818184</v>
      </c>
    </row>
    <row r="25" spans="1:21">
      <c r="A25" s="34"/>
      <c r="B25" s="54"/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34"/>
    </row>
    <row r="26" spans="1:21"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</row>
    <row r="27" spans="1:21" ht="15.75">
      <c r="A27" s="12" t="str">
        <f>'DCP-12, P 1'!A27</f>
        <v>Average</v>
      </c>
      <c r="B27" s="10">
        <f>AVERAGE(B18:B24)</f>
        <v>1.615</v>
      </c>
      <c r="C27" s="10">
        <f t="shared" ref="C27:S27" si="3">AVERAGE(C18:C24)</f>
        <v>1.6633333333333333</v>
      </c>
      <c r="D27" s="10">
        <f t="shared" si="3"/>
        <v>1.7550000000000001</v>
      </c>
      <c r="E27" s="10">
        <f t="shared" si="3"/>
        <v>1.8800000000000001</v>
      </c>
      <c r="F27" s="10">
        <f t="shared" si="3"/>
        <v>1.8716666666666664</v>
      </c>
      <c r="G27" s="10">
        <f t="shared" si="3"/>
        <v>1.8583333333333334</v>
      </c>
      <c r="H27" s="10">
        <f t="shared" si="3"/>
        <v>1.7233333333333334</v>
      </c>
      <c r="I27" s="10">
        <f t="shared" si="3"/>
        <v>1.6150000000000002</v>
      </c>
      <c r="J27" s="10">
        <f t="shared" si="3"/>
        <v>1.7416666666666665</v>
      </c>
      <c r="K27" s="10">
        <f t="shared" si="3"/>
        <v>1.8283333333333331</v>
      </c>
      <c r="L27" s="10">
        <f t="shared" si="3"/>
        <v>1.7983333333333331</v>
      </c>
      <c r="M27" s="10">
        <f t="shared" si="3"/>
        <v>1.7766666666666666</v>
      </c>
      <c r="N27" s="10">
        <f t="shared" si="3"/>
        <v>1.8733333333333333</v>
      </c>
      <c r="O27" s="10">
        <f t="shared" si="3"/>
        <v>1.7771428571428574</v>
      </c>
      <c r="P27" s="10">
        <f t="shared" si="3"/>
        <v>1.9857142857142855</v>
      </c>
      <c r="Q27" s="10">
        <f t="shared" si="3"/>
        <v>2.23</v>
      </c>
      <c r="R27" s="10">
        <f t="shared" si="3"/>
        <v>2.1457142857142855</v>
      </c>
      <c r="S27" s="10">
        <f t="shared" si="3"/>
        <v>2.1757142857142857</v>
      </c>
      <c r="T27" s="176">
        <f>AVERAGE(T18:T24)</f>
        <v>1.7666666666666666</v>
      </c>
      <c r="U27" s="176">
        <f>AVERAGE(U18:U24)</f>
        <v>1.906181818181818</v>
      </c>
    </row>
    <row r="28" spans="1:21">
      <c r="A28" s="34"/>
      <c r="B28" s="96"/>
      <c r="C28" s="96"/>
      <c r="D28" s="96"/>
      <c r="E28" s="96"/>
      <c r="F28" s="96"/>
      <c r="G28" s="96"/>
      <c r="H28" s="96"/>
      <c r="I28" s="96"/>
      <c r="J28" s="96"/>
      <c r="K28" s="96"/>
      <c r="L28" s="96"/>
      <c r="M28" s="96"/>
      <c r="N28" s="96"/>
      <c r="O28" s="96"/>
      <c r="P28" s="96"/>
      <c r="Q28" s="96"/>
      <c r="R28" s="96"/>
      <c r="S28" s="96"/>
      <c r="T28" s="54"/>
      <c r="U28" s="34"/>
    </row>
    <row r="29" spans="1:21">
      <c r="B29" s="95"/>
      <c r="C29" s="95"/>
      <c r="D29" s="95"/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5"/>
      <c r="P29" s="95"/>
      <c r="Q29" s="95"/>
      <c r="R29" s="95"/>
      <c r="S29" s="95"/>
      <c r="T29" s="10"/>
    </row>
    <row r="30" spans="1:21" ht="15.75">
      <c r="A30" s="12" t="str">
        <f>'DCP-12, P 1'!A30</f>
        <v>Median</v>
      </c>
      <c r="B30" s="95">
        <f>MEDIAN(B18:B24)</f>
        <v>1.4750000000000001</v>
      </c>
      <c r="C30" s="95">
        <f t="shared" ref="C30:S30" si="4">MEDIAN(C18:C24)</f>
        <v>1.605</v>
      </c>
      <c r="D30" s="95">
        <f t="shared" si="4"/>
        <v>1.6600000000000001</v>
      </c>
      <c r="E30" s="95">
        <f t="shared" si="4"/>
        <v>1.7549999999999999</v>
      </c>
      <c r="F30" s="95">
        <f t="shared" si="4"/>
        <v>1.8050000000000002</v>
      </c>
      <c r="G30" s="95">
        <f t="shared" si="4"/>
        <v>1.88</v>
      </c>
      <c r="H30" s="95">
        <f t="shared" si="4"/>
        <v>1.9849999999999999</v>
      </c>
      <c r="I30" s="95">
        <f t="shared" si="4"/>
        <v>1.72</v>
      </c>
      <c r="J30" s="95">
        <f t="shared" si="4"/>
        <v>1.63</v>
      </c>
      <c r="K30" s="95">
        <f t="shared" si="4"/>
        <v>1.605</v>
      </c>
      <c r="L30" s="95">
        <f t="shared" si="4"/>
        <v>1.625</v>
      </c>
      <c r="M30" s="95">
        <f t="shared" si="4"/>
        <v>1.62</v>
      </c>
      <c r="N30" s="95">
        <f t="shared" si="4"/>
        <v>1.7549999999999999</v>
      </c>
      <c r="O30" s="95">
        <f t="shared" si="4"/>
        <v>1.74</v>
      </c>
      <c r="P30" s="95">
        <f t="shared" si="4"/>
        <v>1.94</v>
      </c>
      <c r="Q30" s="95">
        <f t="shared" si="4"/>
        <v>2.2200000000000002</v>
      </c>
      <c r="R30" s="95">
        <f t="shared" si="4"/>
        <v>2.1</v>
      </c>
      <c r="S30" s="95">
        <f t="shared" si="4"/>
        <v>2.1800000000000002</v>
      </c>
      <c r="T30" s="176">
        <f t="shared" ref="T30" si="5">AVERAGE(B30:H30)</f>
        <v>1.7378571428571428</v>
      </c>
      <c r="U30" s="176">
        <f t="shared" ref="U30" si="6">AVERAGE(I30:S30)</f>
        <v>1.8304545454545453</v>
      </c>
    </row>
    <row r="31" spans="1:21" ht="15.75" thickBot="1">
      <c r="A31" s="36"/>
      <c r="B31" s="55"/>
      <c r="C31" s="55"/>
      <c r="D31" s="55"/>
      <c r="E31" s="55"/>
      <c r="F31" s="55"/>
      <c r="G31" s="55"/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  <c r="U31" s="36"/>
    </row>
    <row r="32" spans="1:21" ht="15.75" thickTop="1"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</row>
    <row r="33" spans="1:81">
      <c r="A33" s="12" t="str">
        <f>+'DCP-12, P 1'!A33</f>
        <v>Source:  Calculations made from data contained in Value Line Investment Survey.</v>
      </c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</row>
    <row r="34" spans="1:81"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</row>
    <row r="35" spans="1:81"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</row>
    <row r="36" spans="1:81"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</row>
    <row r="37" spans="1:81"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</row>
    <row r="38" spans="1:81"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</row>
    <row r="39" spans="1:81"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</row>
    <row r="40" spans="1:81"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</row>
    <row r="41" spans="1:81"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</row>
    <row r="42" spans="1:81"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</row>
    <row r="43" spans="1:81"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</row>
    <row r="44" spans="1:81"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</row>
    <row r="45" spans="1:81">
      <c r="A45" s="26"/>
      <c r="B45" s="56"/>
      <c r="C45" s="56"/>
      <c r="D45" s="56"/>
      <c r="E45" s="56"/>
      <c r="F45" s="56"/>
      <c r="G45" s="56"/>
      <c r="H45" s="56"/>
      <c r="I45" s="56"/>
      <c r="J45" s="56"/>
      <c r="K45" s="56"/>
      <c r="L45" s="56"/>
      <c r="M45" s="56"/>
      <c r="N45" s="56"/>
      <c r="O45" s="56"/>
      <c r="P45" s="56"/>
      <c r="Q45" s="56"/>
      <c r="R45" s="56"/>
      <c r="S45" s="56"/>
      <c r="T45" s="56"/>
    </row>
    <row r="46" spans="1:81">
      <c r="A46" s="25"/>
      <c r="B46" s="56"/>
      <c r="C46" s="56"/>
      <c r="D46" s="56"/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6"/>
      <c r="P46" s="56"/>
      <c r="Q46" s="56"/>
      <c r="R46" s="56"/>
      <c r="S46" s="56"/>
      <c r="T46" s="56"/>
    </row>
    <row r="47" spans="1:81">
      <c r="A47" s="26"/>
      <c r="B47" s="56"/>
      <c r="C47" s="56"/>
      <c r="D47" s="56"/>
      <c r="E47" s="56"/>
      <c r="F47" s="56"/>
      <c r="G47" s="56"/>
      <c r="H47" s="56"/>
      <c r="I47" s="56"/>
      <c r="J47" s="56"/>
      <c r="K47" s="56"/>
      <c r="L47" s="56"/>
      <c r="M47" s="56"/>
      <c r="N47" s="56"/>
      <c r="O47" s="56"/>
      <c r="P47" s="56"/>
      <c r="Q47" s="56"/>
      <c r="R47" s="56"/>
      <c r="S47" s="56"/>
      <c r="T47" s="5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26"/>
      <c r="AG47" s="26"/>
      <c r="AH47" s="26"/>
      <c r="AI47" s="26"/>
      <c r="AJ47" s="26"/>
      <c r="AK47" s="26"/>
      <c r="AL47" s="26"/>
      <c r="AM47" s="26"/>
      <c r="AN47" s="26"/>
      <c r="AO47" s="26"/>
      <c r="AP47" s="26"/>
      <c r="AQ47" s="26"/>
      <c r="AR47" s="26"/>
      <c r="AS47" s="26"/>
      <c r="AT47" s="26"/>
      <c r="AU47" s="26"/>
      <c r="AV47" s="26"/>
      <c r="AW47" s="26"/>
      <c r="AX47" s="26"/>
      <c r="AY47" s="26"/>
      <c r="AZ47" s="26"/>
      <c r="BA47" s="26"/>
      <c r="BB47" s="26"/>
      <c r="BC47" s="26"/>
      <c r="BD47" s="26"/>
      <c r="BE47" s="26"/>
      <c r="BF47" s="26"/>
      <c r="BG47" s="26"/>
      <c r="BH47" s="26"/>
      <c r="BI47" s="26"/>
      <c r="BJ47" s="26"/>
      <c r="BK47" s="26"/>
      <c r="BL47" s="26"/>
      <c r="BM47" s="26"/>
      <c r="BN47" s="26"/>
      <c r="BO47" s="26"/>
      <c r="BP47" s="26"/>
      <c r="BQ47" s="26"/>
      <c r="BR47" s="26"/>
      <c r="BS47" s="26"/>
      <c r="BT47" s="26"/>
      <c r="BU47" s="26"/>
      <c r="BV47" s="26"/>
      <c r="BW47" s="26"/>
      <c r="BX47" s="26"/>
      <c r="BY47" s="26"/>
      <c r="BZ47" s="26"/>
      <c r="CA47" s="26"/>
      <c r="CB47" s="26"/>
      <c r="CC47" s="26"/>
    </row>
    <row r="48" spans="1:81">
      <c r="A48" s="26"/>
      <c r="B48" s="56"/>
      <c r="C48" s="56"/>
      <c r="D48" s="56"/>
      <c r="E48" s="56"/>
      <c r="F48" s="56"/>
      <c r="G48" s="56"/>
      <c r="H48" s="56"/>
      <c r="I48" s="56"/>
      <c r="J48" s="56"/>
      <c r="K48" s="56"/>
      <c r="L48" s="56"/>
      <c r="M48" s="56"/>
      <c r="N48" s="56"/>
      <c r="O48" s="56"/>
      <c r="P48" s="56"/>
      <c r="Q48" s="56"/>
      <c r="R48" s="56"/>
      <c r="S48" s="56"/>
      <c r="T48" s="56"/>
      <c r="U48" s="26"/>
      <c r="V48" s="26"/>
      <c r="W48" s="26"/>
      <c r="X48" s="26"/>
      <c r="Y48" s="26"/>
      <c r="Z48" s="26"/>
      <c r="AA48" s="26"/>
      <c r="AB48" s="26"/>
      <c r="AC48" s="26"/>
      <c r="AD48" s="26"/>
      <c r="AE48" s="26"/>
      <c r="AF48" s="26"/>
      <c r="AG48" s="26"/>
      <c r="AH48" s="26"/>
      <c r="AI48" s="26"/>
      <c r="AJ48" s="26"/>
      <c r="AK48" s="26"/>
      <c r="AL48" s="26"/>
      <c r="AM48" s="26"/>
      <c r="AN48" s="26"/>
      <c r="AO48" s="26"/>
      <c r="AP48" s="26"/>
      <c r="AQ48" s="26"/>
      <c r="AR48" s="26"/>
      <c r="AS48" s="26"/>
      <c r="AT48" s="26"/>
      <c r="AU48" s="26"/>
      <c r="AV48" s="26"/>
      <c r="AW48" s="26"/>
      <c r="AX48" s="26"/>
      <c r="AY48" s="26"/>
      <c r="AZ48" s="26"/>
      <c r="BA48" s="26"/>
      <c r="BB48" s="26"/>
      <c r="BC48" s="26"/>
      <c r="BD48" s="26"/>
      <c r="BE48" s="26"/>
      <c r="BF48" s="26"/>
      <c r="BG48" s="26"/>
      <c r="BH48" s="26"/>
      <c r="BI48" s="26"/>
      <c r="BJ48" s="26"/>
      <c r="BK48" s="26"/>
      <c r="BL48" s="26"/>
      <c r="BM48" s="26"/>
      <c r="BN48" s="26"/>
      <c r="BO48" s="26"/>
      <c r="BP48" s="26"/>
      <c r="BQ48" s="26"/>
      <c r="BR48" s="26"/>
      <c r="BS48" s="26"/>
      <c r="BT48" s="26"/>
      <c r="BU48" s="26"/>
      <c r="BV48" s="26"/>
      <c r="BW48" s="26"/>
      <c r="BX48" s="26"/>
      <c r="BY48" s="26"/>
      <c r="BZ48" s="26"/>
      <c r="CA48" s="26"/>
      <c r="CB48" s="26"/>
      <c r="CC48" s="26"/>
    </row>
    <row r="49" spans="1:81">
      <c r="A49" s="25"/>
      <c r="B49" s="56"/>
      <c r="C49" s="56"/>
      <c r="D49" s="56"/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  <c r="P49" s="56"/>
      <c r="Q49" s="56"/>
      <c r="R49" s="56"/>
      <c r="S49" s="56"/>
      <c r="T49" s="56"/>
      <c r="U49" s="26"/>
      <c r="V49" s="26"/>
      <c r="W49" s="26"/>
      <c r="X49" s="26"/>
      <c r="Y49" s="26"/>
      <c r="Z49" s="26"/>
      <c r="AA49" s="26"/>
      <c r="AB49" s="26"/>
      <c r="AC49" s="26"/>
      <c r="AD49" s="26"/>
      <c r="AE49" s="26"/>
      <c r="AF49" s="26"/>
      <c r="AG49" s="26"/>
      <c r="AH49" s="26"/>
      <c r="AI49" s="26"/>
      <c r="AJ49" s="26"/>
      <c r="AK49" s="26"/>
      <c r="AL49" s="26"/>
      <c r="AM49" s="26"/>
      <c r="AN49" s="26"/>
      <c r="AO49" s="26"/>
      <c r="AP49" s="26"/>
      <c r="AQ49" s="26"/>
      <c r="AR49" s="26"/>
      <c r="AS49" s="26"/>
      <c r="AT49" s="26"/>
      <c r="AU49" s="26"/>
      <c r="AV49" s="26"/>
      <c r="AW49" s="26"/>
      <c r="AX49" s="26"/>
      <c r="AY49" s="26"/>
      <c r="AZ49" s="26"/>
      <c r="BA49" s="26"/>
      <c r="BB49" s="26"/>
      <c r="BC49" s="26"/>
      <c r="BD49" s="26"/>
      <c r="BE49" s="26"/>
      <c r="BF49" s="26"/>
      <c r="BG49" s="26"/>
      <c r="BH49" s="26"/>
      <c r="BI49" s="26"/>
      <c r="BJ49" s="26"/>
      <c r="BK49" s="26"/>
      <c r="BL49" s="26"/>
      <c r="BM49" s="26"/>
      <c r="BN49" s="26"/>
      <c r="BO49" s="26"/>
      <c r="BP49" s="26"/>
      <c r="BQ49" s="26"/>
      <c r="BR49" s="26"/>
      <c r="BS49" s="26"/>
      <c r="BT49" s="26"/>
      <c r="BU49" s="26"/>
      <c r="BV49" s="26"/>
      <c r="BW49" s="26"/>
      <c r="BX49" s="26"/>
      <c r="BY49" s="26"/>
      <c r="BZ49" s="26"/>
      <c r="CA49" s="26"/>
      <c r="CB49" s="26"/>
      <c r="CC49" s="26"/>
    </row>
    <row r="50" spans="1:81" ht="15.75">
      <c r="A50" s="26"/>
      <c r="B50" s="56"/>
      <c r="C50" s="56"/>
      <c r="D50" s="56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  <c r="P50" s="56"/>
      <c r="Q50" s="56"/>
      <c r="R50" s="56"/>
      <c r="S50" s="56"/>
      <c r="T50" s="57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26"/>
      <c r="AG50" s="26"/>
      <c r="AH50" s="26"/>
      <c r="AI50" s="26"/>
      <c r="AJ50" s="26"/>
      <c r="AK50" s="26"/>
      <c r="AL50" s="26"/>
      <c r="AM50" s="26"/>
      <c r="AN50" s="26"/>
      <c r="AO50" s="26"/>
      <c r="AP50" s="26"/>
      <c r="AQ50" s="26"/>
      <c r="AR50" s="26"/>
      <c r="AS50" s="26"/>
      <c r="AT50" s="26"/>
      <c r="AU50" s="26"/>
      <c r="AV50" s="26"/>
      <c r="AW50" s="26"/>
      <c r="AX50" s="26"/>
      <c r="AY50" s="26"/>
      <c r="AZ50" s="26"/>
      <c r="BA50" s="26"/>
      <c r="BB50" s="26"/>
      <c r="BC50" s="26"/>
      <c r="BD50" s="26"/>
      <c r="BE50" s="26"/>
      <c r="BF50" s="26"/>
      <c r="BG50" s="26"/>
      <c r="BH50" s="26"/>
      <c r="BI50" s="26"/>
      <c r="BJ50" s="26"/>
      <c r="BK50" s="26"/>
      <c r="BL50" s="26"/>
      <c r="BM50" s="26"/>
      <c r="BN50" s="26"/>
      <c r="BO50" s="26"/>
      <c r="BP50" s="26"/>
      <c r="BQ50" s="26"/>
      <c r="BR50" s="26"/>
      <c r="BS50" s="26"/>
      <c r="BT50" s="26"/>
      <c r="BU50" s="26"/>
      <c r="BV50" s="26"/>
      <c r="BW50" s="26"/>
      <c r="BX50" s="26"/>
      <c r="BY50" s="26"/>
      <c r="BZ50" s="26"/>
      <c r="CA50" s="26"/>
      <c r="CB50" s="26"/>
      <c r="CC50" s="26"/>
    </row>
    <row r="51" spans="1:81">
      <c r="A51" s="26"/>
      <c r="B51" s="56"/>
      <c r="C51" s="56"/>
      <c r="D51" s="56"/>
      <c r="E51" s="56"/>
      <c r="F51" s="56"/>
      <c r="G51" s="56"/>
      <c r="H51" s="56"/>
      <c r="I51" s="56"/>
      <c r="J51" s="56"/>
      <c r="K51" s="56"/>
      <c r="L51" s="56"/>
      <c r="M51" s="56"/>
      <c r="N51" s="56"/>
      <c r="O51" s="56"/>
      <c r="P51" s="56"/>
      <c r="Q51" s="56"/>
      <c r="R51" s="56"/>
      <c r="S51" s="56"/>
      <c r="T51" s="56"/>
      <c r="U51" s="26"/>
      <c r="V51" s="26"/>
      <c r="W51" s="26"/>
      <c r="X51" s="26"/>
      <c r="Y51" s="26"/>
      <c r="Z51" s="26"/>
      <c r="AA51" s="26"/>
      <c r="AB51" s="26"/>
      <c r="AC51" s="26"/>
      <c r="AD51" s="26"/>
      <c r="AE51" s="26"/>
      <c r="AF51" s="26"/>
      <c r="AG51" s="26"/>
      <c r="AH51" s="26"/>
      <c r="AI51" s="26"/>
      <c r="AJ51" s="26"/>
      <c r="AK51" s="26"/>
      <c r="AL51" s="26"/>
      <c r="AM51" s="26"/>
      <c r="AN51" s="26"/>
      <c r="AO51" s="26"/>
      <c r="AP51" s="26"/>
      <c r="AQ51" s="26"/>
      <c r="AR51" s="26"/>
      <c r="AS51" s="26"/>
      <c r="AT51" s="26"/>
      <c r="AU51" s="26"/>
      <c r="AV51" s="26"/>
      <c r="AW51" s="26"/>
      <c r="AX51" s="26"/>
      <c r="AY51" s="26"/>
      <c r="AZ51" s="26"/>
      <c r="BA51" s="26"/>
      <c r="BB51" s="26"/>
      <c r="BC51" s="26"/>
      <c r="BD51" s="26"/>
      <c r="BE51" s="26"/>
      <c r="BF51" s="26"/>
      <c r="BG51" s="26"/>
      <c r="BH51" s="26"/>
      <c r="BI51" s="26"/>
      <c r="BJ51" s="26"/>
      <c r="BK51" s="26"/>
      <c r="BL51" s="26"/>
      <c r="BM51" s="26"/>
      <c r="BN51" s="26"/>
      <c r="BO51" s="26"/>
      <c r="BP51" s="26"/>
      <c r="BQ51" s="26"/>
      <c r="BR51" s="26"/>
      <c r="BS51" s="26"/>
      <c r="BT51" s="26"/>
      <c r="BU51" s="26"/>
      <c r="BV51" s="26"/>
      <c r="BW51" s="26"/>
      <c r="BX51" s="26"/>
      <c r="BY51" s="26"/>
      <c r="BZ51" s="26"/>
      <c r="CA51" s="26"/>
      <c r="CB51" s="26"/>
      <c r="CC51" s="26"/>
    </row>
    <row r="52" spans="1:81">
      <c r="A52" s="25"/>
      <c r="B52" s="56"/>
      <c r="C52" s="56"/>
      <c r="D52" s="56"/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56"/>
      <c r="P52" s="56"/>
      <c r="Q52" s="56"/>
      <c r="R52" s="56"/>
      <c r="S52" s="56"/>
      <c r="T52" s="5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  <c r="AH52" s="26"/>
      <c r="AI52" s="26"/>
      <c r="AJ52" s="26"/>
      <c r="AK52" s="26"/>
      <c r="AL52" s="26"/>
      <c r="AM52" s="26"/>
      <c r="AN52" s="26"/>
      <c r="AO52" s="26"/>
      <c r="AP52" s="26"/>
      <c r="AQ52" s="26"/>
      <c r="AR52" s="26"/>
      <c r="AS52" s="26"/>
      <c r="AT52" s="26"/>
      <c r="AU52" s="26"/>
      <c r="AV52" s="26"/>
      <c r="AW52" s="26"/>
      <c r="AX52" s="26"/>
      <c r="AY52" s="26"/>
      <c r="AZ52" s="26"/>
      <c r="BA52" s="26"/>
      <c r="BB52" s="26"/>
      <c r="BC52" s="26"/>
      <c r="BD52" s="26"/>
      <c r="BE52" s="26"/>
      <c r="BF52" s="26"/>
      <c r="BG52" s="26"/>
      <c r="BH52" s="26"/>
      <c r="BI52" s="26"/>
      <c r="BJ52" s="26"/>
      <c r="BK52" s="26"/>
      <c r="BL52" s="26"/>
      <c r="BM52" s="26"/>
      <c r="BN52" s="26"/>
      <c r="BO52" s="26"/>
      <c r="BP52" s="26"/>
      <c r="BQ52" s="26"/>
      <c r="BR52" s="26"/>
      <c r="BS52" s="26"/>
      <c r="BT52" s="26"/>
      <c r="BU52" s="26"/>
      <c r="BV52" s="26"/>
      <c r="BW52" s="26"/>
      <c r="BX52" s="26"/>
      <c r="BY52" s="26"/>
      <c r="BZ52" s="26"/>
      <c r="CA52" s="26"/>
      <c r="CB52" s="26"/>
      <c r="CC52" s="26"/>
    </row>
    <row r="53" spans="1:81" ht="15.75">
      <c r="A53" s="26"/>
      <c r="B53" s="56"/>
      <c r="C53" s="56"/>
      <c r="D53" s="56"/>
      <c r="E53" s="56"/>
      <c r="F53" s="56"/>
      <c r="G53" s="56"/>
      <c r="H53" s="56"/>
      <c r="I53" s="56"/>
      <c r="J53" s="56"/>
      <c r="K53" s="56"/>
      <c r="L53" s="56"/>
      <c r="M53" s="56"/>
      <c r="N53" s="56"/>
      <c r="O53" s="56"/>
      <c r="P53" s="56"/>
      <c r="Q53" s="56"/>
      <c r="R53" s="56"/>
      <c r="S53" s="56"/>
      <c r="T53" s="58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26"/>
      <c r="AG53" s="26"/>
      <c r="AH53" s="26"/>
      <c r="AI53" s="26"/>
      <c r="AJ53" s="26"/>
      <c r="AK53" s="26"/>
      <c r="AL53" s="26"/>
      <c r="AM53" s="26"/>
      <c r="AN53" s="26"/>
      <c r="AO53" s="26"/>
      <c r="AP53" s="26"/>
      <c r="AQ53" s="26"/>
      <c r="AR53" s="26"/>
      <c r="AS53" s="26"/>
      <c r="AT53" s="26"/>
      <c r="AU53" s="26"/>
      <c r="AV53" s="26"/>
      <c r="AW53" s="26"/>
      <c r="AX53" s="26"/>
      <c r="AY53" s="26"/>
      <c r="AZ53" s="26"/>
      <c r="BA53" s="26"/>
      <c r="BB53" s="26"/>
      <c r="BC53" s="26"/>
      <c r="BD53" s="26"/>
      <c r="BE53" s="26"/>
      <c r="BF53" s="26"/>
      <c r="BG53" s="26"/>
      <c r="BH53" s="26"/>
      <c r="BI53" s="26"/>
      <c r="BJ53" s="26"/>
      <c r="BK53" s="26"/>
      <c r="BL53" s="26"/>
      <c r="BM53" s="26"/>
      <c r="BN53" s="26"/>
      <c r="BO53" s="26"/>
      <c r="BP53" s="26"/>
      <c r="BQ53" s="26"/>
      <c r="BR53" s="26"/>
      <c r="BS53" s="26"/>
      <c r="BT53" s="26"/>
      <c r="BU53" s="26"/>
      <c r="BV53" s="26"/>
      <c r="BW53" s="26"/>
      <c r="BX53" s="26"/>
      <c r="BY53" s="26"/>
      <c r="BZ53" s="26"/>
      <c r="CA53" s="26"/>
      <c r="CB53" s="26"/>
      <c r="CC53" s="26"/>
    </row>
    <row r="54" spans="1:81">
      <c r="A54" s="26"/>
      <c r="B54" s="26"/>
      <c r="C54" s="26"/>
      <c r="D54" s="26"/>
      <c r="E54" s="26"/>
      <c r="F54" s="26"/>
      <c r="G54" s="119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26"/>
      <c r="AG54" s="26"/>
      <c r="AH54" s="26"/>
      <c r="AI54" s="26"/>
      <c r="AJ54" s="26"/>
      <c r="AK54" s="26"/>
      <c r="AL54" s="26"/>
      <c r="AM54" s="26"/>
      <c r="AN54" s="26"/>
      <c r="AO54" s="26"/>
      <c r="AP54" s="26"/>
      <c r="AQ54" s="26"/>
      <c r="AR54" s="26"/>
      <c r="AS54" s="26"/>
      <c r="AT54" s="26"/>
      <c r="AU54" s="26"/>
      <c r="AV54" s="26"/>
      <c r="AW54" s="26"/>
      <c r="AX54" s="26"/>
      <c r="AY54" s="26"/>
      <c r="AZ54" s="26"/>
      <c r="BA54" s="26"/>
      <c r="BB54" s="26"/>
      <c r="BC54" s="26"/>
      <c r="BD54" s="26"/>
      <c r="BE54" s="26"/>
      <c r="BF54" s="26"/>
      <c r="BG54" s="26"/>
      <c r="BH54" s="26"/>
      <c r="BI54" s="26"/>
      <c r="BJ54" s="26"/>
      <c r="BK54" s="26"/>
      <c r="BL54" s="26"/>
      <c r="BM54" s="26"/>
      <c r="BN54" s="26"/>
      <c r="BO54" s="26"/>
      <c r="BP54" s="26"/>
      <c r="BQ54" s="26"/>
      <c r="BR54" s="26"/>
      <c r="BS54" s="26"/>
      <c r="BT54" s="26"/>
      <c r="BU54" s="26"/>
      <c r="BV54" s="26"/>
      <c r="BW54" s="26"/>
      <c r="BX54" s="26"/>
      <c r="BY54" s="26"/>
      <c r="BZ54" s="26"/>
      <c r="CA54" s="26"/>
      <c r="CB54" s="26"/>
      <c r="CC54" s="26"/>
    </row>
    <row r="55" spans="1:81">
      <c r="A55" s="25"/>
      <c r="B55" s="25"/>
      <c r="C55" s="25"/>
      <c r="D55" s="25"/>
      <c r="E55" s="25"/>
      <c r="F55" s="25"/>
      <c r="G55" s="101"/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26"/>
      <c r="AG55" s="26"/>
      <c r="AH55" s="26"/>
      <c r="AI55" s="26"/>
      <c r="AJ55" s="26"/>
      <c r="AK55" s="26"/>
      <c r="AL55" s="26"/>
      <c r="AM55" s="26"/>
      <c r="AN55" s="26"/>
      <c r="AO55" s="26"/>
      <c r="AP55" s="26"/>
      <c r="AQ55" s="26"/>
      <c r="AR55" s="26"/>
      <c r="AS55" s="26"/>
      <c r="AT55" s="26"/>
      <c r="AU55" s="26"/>
      <c r="AV55" s="26"/>
      <c r="AW55" s="26"/>
      <c r="AX55" s="26"/>
      <c r="AY55" s="26"/>
      <c r="AZ55" s="26"/>
      <c r="BA55" s="26"/>
      <c r="BB55" s="26"/>
      <c r="BC55" s="26"/>
      <c r="BD55" s="26"/>
      <c r="BE55" s="26"/>
      <c r="BF55" s="26"/>
      <c r="BG55" s="26"/>
      <c r="BH55" s="26"/>
      <c r="BI55" s="26"/>
      <c r="BJ55" s="26"/>
      <c r="BK55" s="26"/>
      <c r="BL55" s="26"/>
      <c r="BM55" s="26"/>
      <c r="BN55" s="26"/>
      <c r="BO55" s="26"/>
      <c r="BP55" s="26"/>
      <c r="BQ55" s="26"/>
      <c r="BR55" s="26"/>
      <c r="BS55" s="26"/>
      <c r="BT55" s="26"/>
      <c r="BU55" s="26"/>
      <c r="BV55" s="26"/>
      <c r="BW55" s="26"/>
      <c r="BX55" s="26"/>
      <c r="BY55" s="26"/>
      <c r="BZ55" s="26"/>
      <c r="CA55" s="26"/>
      <c r="CB55" s="26"/>
      <c r="CC55" s="26"/>
    </row>
    <row r="56" spans="1:81">
      <c r="A56" s="26"/>
      <c r="B56" s="26"/>
      <c r="C56" s="26"/>
      <c r="D56" s="26"/>
      <c r="E56" s="26"/>
      <c r="F56" s="26"/>
      <c r="G56" s="119"/>
      <c r="H56" s="26"/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26"/>
      <c r="AG56" s="26"/>
      <c r="AH56" s="26"/>
      <c r="AI56" s="26"/>
      <c r="AJ56" s="26"/>
      <c r="AK56" s="26"/>
      <c r="AL56" s="26"/>
      <c r="AM56" s="26"/>
      <c r="AN56" s="26"/>
      <c r="AO56" s="26"/>
      <c r="AP56" s="26"/>
      <c r="AQ56" s="26"/>
      <c r="AR56" s="26"/>
      <c r="AS56" s="26"/>
      <c r="AT56" s="26"/>
      <c r="AU56" s="26"/>
      <c r="AV56" s="26"/>
      <c r="AW56" s="26"/>
      <c r="AX56" s="26"/>
      <c r="AY56" s="26"/>
      <c r="AZ56" s="26"/>
      <c r="BA56" s="26"/>
      <c r="BB56" s="26"/>
      <c r="BC56" s="26"/>
      <c r="BD56" s="26"/>
      <c r="BE56" s="26"/>
      <c r="BF56" s="26"/>
      <c r="BG56" s="26"/>
      <c r="BH56" s="26"/>
      <c r="BI56" s="26"/>
      <c r="BJ56" s="26"/>
      <c r="BK56" s="26"/>
      <c r="BL56" s="26"/>
      <c r="BM56" s="26"/>
      <c r="BN56" s="26"/>
      <c r="BO56" s="26"/>
      <c r="BP56" s="26"/>
      <c r="BQ56" s="26"/>
      <c r="BR56" s="26"/>
      <c r="BS56" s="26"/>
      <c r="BT56" s="26"/>
      <c r="BU56" s="26"/>
      <c r="BV56" s="26"/>
      <c r="BW56" s="26"/>
      <c r="BX56" s="26"/>
      <c r="BY56" s="26"/>
      <c r="BZ56" s="26"/>
      <c r="CA56" s="26"/>
      <c r="CB56" s="26"/>
      <c r="CC56" s="26"/>
    </row>
    <row r="57" spans="1:81">
      <c r="A57" s="26"/>
      <c r="B57" s="26"/>
      <c r="C57" s="26"/>
      <c r="D57" s="26"/>
      <c r="E57" s="26"/>
      <c r="F57" s="26"/>
      <c r="G57" s="119"/>
      <c r="H57" s="26"/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/>
      <c r="AB57" s="26"/>
      <c r="AC57" s="26"/>
      <c r="AD57" s="26"/>
      <c r="AE57" s="26"/>
      <c r="AF57" s="26"/>
      <c r="AG57" s="26"/>
      <c r="AH57" s="26"/>
      <c r="AI57" s="26"/>
      <c r="AJ57" s="26"/>
      <c r="AK57" s="26"/>
      <c r="AL57" s="26"/>
      <c r="AM57" s="26"/>
      <c r="AN57" s="26"/>
      <c r="AO57" s="26"/>
      <c r="AP57" s="26"/>
      <c r="AQ57" s="26"/>
      <c r="AR57" s="26"/>
      <c r="AS57" s="26"/>
      <c r="AT57" s="26"/>
      <c r="AU57" s="26"/>
      <c r="AV57" s="26"/>
      <c r="AW57" s="26"/>
      <c r="AX57" s="26"/>
      <c r="AY57" s="26"/>
      <c r="AZ57" s="26"/>
      <c r="BA57" s="26"/>
      <c r="BB57" s="26"/>
      <c r="BC57" s="26"/>
      <c r="BD57" s="26"/>
      <c r="BE57" s="26"/>
      <c r="BF57" s="26"/>
      <c r="BG57" s="26"/>
      <c r="BH57" s="26"/>
      <c r="BI57" s="26"/>
      <c r="BJ57" s="26"/>
      <c r="BK57" s="26"/>
      <c r="BL57" s="26"/>
      <c r="BM57" s="26"/>
      <c r="BN57" s="26"/>
      <c r="BO57" s="26"/>
      <c r="BP57" s="26"/>
      <c r="BQ57" s="26"/>
      <c r="BR57" s="26"/>
      <c r="BS57" s="26"/>
      <c r="BT57" s="26"/>
      <c r="BU57" s="26"/>
      <c r="BV57" s="26"/>
      <c r="BW57" s="26"/>
      <c r="BX57" s="26"/>
      <c r="BY57" s="26"/>
      <c r="BZ57" s="26"/>
      <c r="CA57" s="26"/>
      <c r="CB57" s="26"/>
      <c r="CC57" s="26"/>
    </row>
  </sheetData>
  <phoneticPr fontId="0" type="noConversion"/>
  <printOptions horizontalCentered="1"/>
  <pageMargins left="0.5" right="0.5" top="0.5" bottom="0.55000000000000004" header="0" footer="0"/>
  <pageSetup scale="48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B1:G58"/>
  <sheetViews>
    <sheetView showOutlineSymbols="0" zoomScaleNormal="100" workbookViewId="0">
      <selection activeCell="F4" sqref="F4"/>
    </sheetView>
  </sheetViews>
  <sheetFormatPr defaultColWidth="9.77734375" defaultRowHeight="15"/>
  <cols>
    <col min="1" max="1" width="9.77734375" style="24" customWidth="1"/>
    <col min="2" max="2" width="9.6640625" style="24" customWidth="1"/>
    <col min="3" max="3" width="12.77734375" style="24" customWidth="1"/>
    <col min="4" max="4" width="15.77734375" style="24" customWidth="1"/>
    <col min="5" max="5" width="12.77734375" style="24" customWidth="1"/>
    <col min="6" max="6" width="13.77734375" style="24" customWidth="1"/>
    <col min="7" max="7" width="2.77734375" style="24" customWidth="1"/>
    <col min="8" max="16384" width="9.77734375" style="24"/>
  </cols>
  <sheetData>
    <row r="1" spans="2:7" ht="15.75">
      <c r="C1" s="72"/>
      <c r="D1" s="72"/>
      <c r="E1" s="72"/>
      <c r="F1" s="1" t="s">
        <v>261</v>
      </c>
    </row>
    <row r="2" spans="2:7" ht="15.75">
      <c r="C2" s="72"/>
      <c r="D2" s="72"/>
      <c r="E2" s="72"/>
      <c r="F2" s="1" t="str">
        <f>+'DCP-12, P 2'!T2</f>
        <v>Docket UG-200568</v>
      </c>
    </row>
    <row r="3" spans="2:7" ht="15.75">
      <c r="C3" s="72"/>
      <c r="D3" s="72"/>
      <c r="E3" s="72"/>
      <c r="F3" s="1" t="s">
        <v>320</v>
      </c>
    </row>
    <row r="4" spans="2:7" ht="15.95" customHeight="1">
      <c r="B4" s="63"/>
      <c r="C4" s="64"/>
      <c r="D4" s="64"/>
      <c r="E4" s="64"/>
      <c r="F4" s="64"/>
      <c r="G4" s="64"/>
    </row>
    <row r="5" spans="2:7" ht="20.25">
      <c r="B5" s="63" t="s">
        <v>50</v>
      </c>
      <c r="C5" s="64"/>
      <c r="D5" s="64"/>
      <c r="E5" s="64"/>
      <c r="F5" s="64"/>
      <c r="G5" s="64"/>
    </row>
    <row r="6" spans="2:7" ht="20.25">
      <c r="B6" s="63" t="s">
        <v>51</v>
      </c>
      <c r="C6" s="64"/>
      <c r="D6" s="64"/>
      <c r="E6" s="64"/>
      <c r="F6" s="64"/>
      <c r="G6" s="64"/>
    </row>
    <row r="7" spans="2:7" ht="20.25">
      <c r="B7" s="2" t="s">
        <v>321</v>
      </c>
      <c r="C7" s="64"/>
      <c r="D7" s="64"/>
      <c r="E7" s="64"/>
      <c r="F7" s="64"/>
      <c r="G7" s="64"/>
    </row>
    <row r="9" spans="2:7" ht="15.75" thickBot="1">
      <c r="B9" s="196"/>
      <c r="C9" s="196"/>
      <c r="D9" s="196"/>
      <c r="E9" s="196"/>
      <c r="F9" s="196"/>
      <c r="G9" s="196"/>
    </row>
    <row r="10" spans="2:7" ht="15.75" thickTop="1">
      <c r="B10" s="90"/>
      <c r="C10" s="90"/>
      <c r="D10" s="90"/>
      <c r="E10" s="90"/>
      <c r="F10" s="90"/>
      <c r="G10" s="90"/>
    </row>
    <row r="11" spans="2:7" ht="15.75">
      <c r="B11" s="195"/>
      <c r="C11" s="195"/>
      <c r="D11" s="195" t="s">
        <v>53</v>
      </c>
      <c r="E11" s="195"/>
      <c r="F11" s="195" t="s">
        <v>55</v>
      </c>
      <c r="G11" s="195"/>
    </row>
    <row r="12" spans="2:7" ht="15.75">
      <c r="B12" s="195" t="s">
        <v>0</v>
      </c>
      <c r="C12" s="195"/>
      <c r="D12" s="195" t="s">
        <v>54</v>
      </c>
      <c r="E12" s="195"/>
      <c r="F12" s="195" t="s">
        <v>56</v>
      </c>
      <c r="G12" s="195"/>
    </row>
    <row r="13" spans="2:7">
      <c r="B13" s="197"/>
      <c r="C13" s="197"/>
      <c r="D13" s="197"/>
      <c r="E13" s="197"/>
      <c r="F13" s="197"/>
      <c r="G13" s="197"/>
    </row>
    <row r="14" spans="2:7">
      <c r="B14" s="65"/>
      <c r="C14" s="65"/>
      <c r="D14" s="60"/>
      <c r="E14" s="65"/>
      <c r="F14" s="75"/>
      <c r="G14" s="65"/>
    </row>
    <row r="15" spans="2:7">
      <c r="B15" s="65">
        <v>2002</v>
      </c>
      <c r="C15" s="65"/>
      <c r="D15" s="60">
        <v>8.4000000000000005E-2</v>
      </c>
      <c r="E15" s="65"/>
      <c r="F15" s="75">
        <v>2.95</v>
      </c>
      <c r="G15" s="65"/>
    </row>
    <row r="16" spans="2:7">
      <c r="B16" s="65"/>
      <c r="C16" s="65"/>
      <c r="D16" s="60"/>
      <c r="E16" s="65"/>
      <c r="F16" s="75"/>
      <c r="G16" s="65"/>
    </row>
    <row r="17" spans="2:7">
      <c r="B17" s="65">
        <v>2003</v>
      </c>
      <c r="C17" s="65"/>
      <c r="D17" s="60">
        <v>0.14199999999999999</v>
      </c>
      <c r="E17" s="65"/>
      <c r="F17" s="75">
        <v>2.78</v>
      </c>
      <c r="G17" s="65"/>
    </row>
    <row r="18" spans="2:7">
      <c r="B18" s="65"/>
      <c r="C18" s="65"/>
      <c r="D18" s="60"/>
      <c r="E18" s="65"/>
      <c r="F18" s="75"/>
      <c r="G18" s="65"/>
    </row>
    <row r="19" spans="2:7">
      <c r="B19" s="65">
        <v>2004</v>
      </c>
      <c r="C19" s="65"/>
      <c r="D19" s="60">
        <v>0.15</v>
      </c>
      <c r="E19" s="65"/>
      <c r="F19" s="75">
        <v>2.91</v>
      </c>
      <c r="G19" s="65"/>
    </row>
    <row r="20" spans="2:7">
      <c r="B20" s="65"/>
      <c r="C20" s="65"/>
      <c r="D20" s="60"/>
      <c r="E20" s="65"/>
      <c r="F20" s="75"/>
      <c r="G20" s="65"/>
    </row>
    <row r="21" spans="2:7">
      <c r="B21" s="65">
        <v>2005</v>
      </c>
      <c r="C21" s="65"/>
      <c r="D21" s="60">
        <v>0.161</v>
      </c>
      <c r="E21" s="65"/>
      <c r="F21" s="75">
        <v>2.78</v>
      </c>
      <c r="G21" s="65"/>
    </row>
    <row r="22" spans="2:7">
      <c r="B22" s="65"/>
      <c r="C22" s="65"/>
      <c r="D22" s="60"/>
      <c r="E22" s="65"/>
      <c r="F22" s="75"/>
      <c r="G22" s="65"/>
    </row>
    <row r="23" spans="2:7">
      <c r="B23" s="65">
        <v>2006</v>
      </c>
      <c r="C23" s="65"/>
      <c r="D23" s="60">
        <v>0.17</v>
      </c>
      <c r="E23" s="65"/>
      <c r="F23" s="75">
        <v>2.77</v>
      </c>
      <c r="G23" s="65"/>
    </row>
    <row r="24" spans="2:7">
      <c r="B24" s="65"/>
      <c r="C24" s="65"/>
      <c r="D24" s="60"/>
      <c r="E24" s="65"/>
      <c r="F24" s="75"/>
      <c r="G24" s="65"/>
    </row>
    <row r="25" spans="2:7">
      <c r="B25" s="65">
        <v>2007</v>
      </c>
      <c r="C25" s="65"/>
      <c r="D25" s="60">
        <v>0.128</v>
      </c>
      <c r="E25" s="65"/>
      <c r="F25" s="75">
        <v>2.84</v>
      </c>
      <c r="G25" s="65"/>
    </row>
    <row r="26" spans="2:7">
      <c r="B26" s="65"/>
      <c r="C26" s="65"/>
      <c r="D26" s="60"/>
      <c r="E26" s="65"/>
      <c r="F26" s="75"/>
      <c r="G26" s="65"/>
    </row>
    <row r="27" spans="2:7">
      <c r="B27" s="65">
        <v>2008</v>
      </c>
      <c r="C27" s="65"/>
      <c r="D27" s="60">
        <v>0.03</v>
      </c>
      <c r="E27" s="65"/>
      <c r="F27" s="75">
        <v>2.2400000000000002</v>
      </c>
      <c r="G27" s="65"/>
    </row>
    <row r="28" spans="2:7">
      <c r="B28" s="65"/>
      <c r="C28" s="65"/>
      <c r="D28" s="60"/>
      <c r="E28" s="65"/>
      <c r="F28" s="75"/>
      <c r="G28" s="65"/>
    </row>
    <row r="29" spans="2:7">
      <c r="B29" s="65">
        <v>2009</v>
      </c>
      <c r="C29" s="65"/>
      <c r="D29" s="60">
        <v>0.106</v>
      </c>
      <c r="E29" s="65"/>
      <c r="F29" s="75">
        <v>1.87</v>
      </c>
      <c r="G29" s="65"/>
    </row>
    <row r="30" spans="2:7">
      <c r="B30" s="65"/>
      <c r="C30" s="65"/>
      <c r="D30" s="60"/>
      <c r="E30" s="65"/>
      <c r="F30" s="75"/>
      <c r="G30" s="65"/>
    </row>
    <row r="31" spans="2:7">
      <c r="B31" s="65">
        <v>2010</v>
      </c>
      <c r="C31" s="65"/>
      <c r="D31" s="60">
        <v>0.14199999999999999</v>
      </c>
      <c r="E31" s="65"/>
      <c r="F31" s="75">
        <v>2.08</v>
      </c>
      <c r="G31" s="65"/>
    </row>
    <row r="32" spans="2:7">
      <c r="B32" s="65"/>
      <c r="C32" s="65"/>
      <c r="D32" s="60"/>
      <c r="E32" s="65"/>
      <c r="F32" s="75"/>
      <c r="G32" s="65"/>
    </row>
    <row r="33" spans="2:7">
      <c r="B33" s="65">
        <v>2011</v>
      </c>
      <c r="C33" s="65"/>
      <c r="D33" s="60">
        <v>0.14599999999999999</v>
      </c>
      <c r="E33" s="65"/>
      <c r="F33" s="75">
        <v>2.0699999999999998</v>
      </c>
      <c r="G33" s="65"/>
    </row>
    <row r="34" spans="2:7">
      <c r="B34" s="65"/>
      <c r="C34" s="65"/>
      <c r="D34" s="60"/>
      <c r="E34" s="65"/>
      <c r="F34" s="75"/>
      <c r="G34" s="65"/>
    </row>
    <row r="35" spans="2:7">
      <c r="B35" s="65">
        <v>2012</v>
      </c>
      <c r="C35" s="65"/>
      <c r="D35" s="60">
        <v>0.13500000000000001</v>
      </c>
      <c r="E35" s="65"/>
      <c r="F35" s="75">
        <v>2.14</v>
      </c>
      <c r="G35" s="65"/>
    </row>
    <row r="36" spans="2:7">
      <c r="B36" s="65"/>
      <c r="C36" s="65"/>
      <c r="D36" s="60"/>
      <c r="E36" s="65"/>
      <c r="F36" s="75"/>
      <c r="G36" s="65"/>
    </row>
    <row r="37" spans="2:7">
      <c r="B37" s="65">
        <v>2013</v>
      </c>
      <c r="C37" s="65"/>
      <c r="D37" s="60">
        <v>0.14499999999999999</v>
      </c>
      <c r="E37" s="65"/>
      <c r="F37" s="75">
        <v>2.37</v>
      </c>
      <c r="G37" s="65"/>
    </row>
    <row r="38" spans="2:7">
      <c r="B38" s="65"/>
      <c r="C38" s="65"/>
      <c r="D38" s="60"/>
      <c r="E38" s="65"/>
      <c r="F38" s="75"/>
      <c r="G38" s="65"/>
    </row>
    <row r="39" spans="2:7">
      <c r="B39" s="65">
        <v>2014</v>
      </c>
      <c r="C39" s="65"/>
      <c r="D39" s="60">
        <v>0.14199999999999999</v>
      </c>
      <c r="E39" s="65"/>
      <c r="F39" s="75">
        <v>2.68</v>
      </c>
      <c r="G39" s="65"/>
    </row>
    <row r="40" spans="2:7">
      <c r="B40" s="65"/>
      <c r="C40" s="65"/>
      <c r="D40" s="60"/>
      <c r="E40" s="65"/>
      <c r="F40" s="75"/>
      <c r="G40" s="65"/>
    </row>
    <row r="41" spans="2:7">
      <c r="B41" s="65">
        <v>2015</v>
      </c>
      <c r="C41" s="65"/>
      <c r="D41" s="60">
        <v>0.121</v>
      </c>
      <c r="E41" s="65"/>
      <c r="F41" s="75">
        <v>2.73</v>
      </c>
      <c r="G41" s="65"/>
    </row>
    <row r="42" spans="2:7">
      <c r="B42" s="65"/>
      <c r="C42" s="65"/>
      <c r="D42" s="60"/>
      <c r="E42" s="65"/>
      <c r="F42" s="75"/>
      <c r="G42" s="65"/>
    </row>
    <row r="43" spans="2:7">
      <c r="B43" s="65">
        <v>2016</v>
      </c>
      <c r="C43" s="65"/>
      <c r="D43" s="60">
        <v>0.127</v>
      </c>
      <c r="E43" s="65"/>
      <c r="F43" s="75">
        <v>2.71</v>
      </c>
      <c r="G43" s="65"/>
    </row>
    <row r="44" spans="2:7">
      <c r="B44" s="65"/>
      <c r="C44" s="65"/>
      <c r="D44" s="60"/>
      <c r="E44" s="65"/>
      <c r="F44" s="75"/>
      <c r="G44" s="65"/>
    </row>
    <row r="45" spans="2:7">
      <c r="B45" s="65">
        <v>2017</v>
      </c>
      <c r="C45" s="65"/>
      <c r="D45" s="60">
        <v>0.13900000000000001</v>
      </c>
      <c r="E45" s="65"/>
      <c r="F45" s="75">
        <v>3.1</v>
      </c>
      <c r="G45" s="65"/>
    </row>
    <row r="46" spans="2:7">
      <c r="B46" s="65"/>
      <c r="C46" s="65"/>
      <c r="D46" s="60"/>
      <c r="E46" s="65"/>
      <c r="F46" s="75"/>
      <c r="G46" s="65"/>
    </row>
    <row r="47" spans="2:7">
      <c r="B47" s="65">
        <v>2018</v>
      </c>
      <c r="C47" s="65"/>
      <c r="D47" s="60">
        <v>0.1605</v>
      </c>
      <c r="E47" s="65"/>
      <c r="F47" s="75">
        <v>3.1587000000000001</v>
      </c>
      <c r="G47" s="65"/>
    </row>
    <row r="48" spans="2:7">
      <c r="B48" s="65"/>
      <c r="C48" s="65"/>
      <c r="D48" s="60"/>
      <c r="E48" s="65"/>
      <c r="F48" s="75"/>
      <c r="G48" s="65"/>
    </row>
    <row r="49" spans="2:7">
      <c r="B49" s="65">
        <v>2019</v>
      </c>
      <c r="C49" s="65"/>
      <c r="D49" s="60">
        <v>0.159</v>
      </c>
      <c r="E49" s="65"/>
      <c r="F49" s="75">
        <v>3.22</v>
      </c>
      <c r="G49" s="65"/>
    </row>
    <row r="50" spans="2:7">
      <c r="B50" s="65"/>
      <c r="C50" s="65"/>
      <c r="D50" s="60"/>
      <c r="E50" s="65"/>
      <c r="F50" s="75"/>
      <c r="G50" s="65"/>
    </row>
    <row r="51" spans="2:7">
      <c r="B51" s="65" t="s">
        <v>52</v>
      </c>
      <c r="C51" s="65"/>
      <c r="D51" s="60"/>
      <c r="E51" s="65"/>
      <c r="F51" s="75"/>
      <c r="G51" s="65"/>
    </row>
    <row r="52" spans="2:7">
      <c r="B52" s="65"/>
      <c r="C52" s="65"/>
      <c r="D52" s="60"/>
      <c r="E52" s="65"/>
      <c r="F52" s="75"/>
      <c r="G52" s="65"/>
    </row>
    <row r="53" spans="2:7">
      <c r="B53" s="5" t="s">
        <v>106</v>
      </c>
      <c r="C53" s="65"/>
      <c r="D53" s="60">
        <f>AVERAGE(D15:D27)</f>
        <v>0.12357142857142858</v>
      </c>
      <c r="E53" s="76"/>
      <c r="F53" s="75">
        <f>AVERAGE(F15:F27)</f>
        <v>2.7528571428571431</v>
      </c>
      <c r="G53" s="76"/>
    </row>
    <row r="54" spans="2:7">
      <c r="B54" s="5"/>
      <c r="C54" s="65"/>
      <c r="D54" s="60"/>
      <c r="E54" s="76"/>
      <c r="F54" s="75"/>
      <c r="G54" s="76"/>
    </row>
    <row r="55" spans="2:7">
      <c r="B55" s="181" t="s">
        <v>262</v>
      </c>
      <c r="C55" s="65"/>
      <c r="D55" s="60">
        <f>AVERAGE(D29:D49)</f>
        <v>0.13840909090909093</v>
      </c>
      <c r="E55" s="76"/>
      <c r="F55" s="75">
        <f>AVERAGE(F29:F49)</f>
        <v>2.5571545454545457</v>
      </c>
      <c r="G55" s="76"/>
    </row>
    <row r="56" spans="2:7" ht="15.75" thickBot="1">
      <c r="B56" s="196"/>
      <c r="C56" s="196"/>
      <c r="D56" s="198"/>
      <c r="E56" s="196"/>
      <c r="F56" s="199"/>
      <c r="G56" s="196"/>
    </row>
    <row r="57" spans="2:7" ht="15.75" thickTop="1">
      <c r="B57" s="68"/>
      <c r="C57" s="68"/>
      <c r="D57" s="68"/>
      <c r="E57" s="68"/>
      <c r="F57" s="68"/>
      <c r="G57" s="68"/>
    </row>
    <row r="58" spans="2:7">
      <c r="B58" s="4" t="s">
        <v>187</v>
      </c>
    </row>
  </sheetData>
  <phoneticPr fontId="0" type="noConversion"/>
  <printOptions horizontalCentered="1"/>
  <pageMargins left="0.5" right="0.5" top="0.5" bottom="0.55000000000000004" header="0" footer="0"/>
  <pageSetup scale="8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77"/>
  <sheetViews>
    <sheetView topLeftCell="A40" zoomScaleNormal="100" workbookViewId="0">
      <selection activeCell="H71" sqref="H71"/>
    </sheetView>
  </sheetViews>
  <sheetFormatPr defaultColWidth="8.88671875" defaultRowHeight="15"/>
  <cols>
    <col min="1" max="2" width="9.77734375" style="135" customWidth="1"/>
    <col min="3" max="3" width="2.77734375" style="135" customWidth="1"/>
    <col min="4" max="4" width="9.77734375" style="135" customWidth="1"/>
    <col min="5" max="5" width="2.77734375" style="135" customWidth="1"/>
    <col min="6" max="6" width="9.77734375" style="135" customWidth="1"/>
    <col min="7" max="7" width="2.77734375" style="135" customWidth="1"/>
    <col min="8" max="8" width="9.77734375" style="135" customWidth="1"/>
    <col min="9" max="9" width="3.6640625" style="135" customWidth="1"/>
    <col min="10" max="10" width="7.33203125" style="137" customWidth="1"/>
    <col min="11" max="11" width="9.77734375" style="135" customWidth="1"/>
    <col min="12" max="12" width="10.6640625" style="135" bestFit="1" customWidth="1"/>
    <col min="13" max="16384" width="8.88671875" style="135"/>
  </cols>
  <sheetData>
    <row r="1" spans="1:11" ht="15.75">
      <c r="G1" s="136" t="s">
        <v>248</v>
      </c>
      <c r="H1" s="136"/>
    </row>
    <row r="2" spans="1:11" ht="15.75">
      <c r="G2" s="136" t="str">
        <f>+'DCP-3'!G2</f>
        <v>Docket UG-200568</v>
      </c>
      <c r="H2" s="136"/>
    </row>
    <row r="3" spans="1:11" ht="15.75">
      <c r="G3" s="136" t="s">
        <v>194</v>
      </c>
      <c r="H3" s="136"/>
    </row>
    <row r="4" spans="1:11" ht="15.75">
      <c r="H4" s="136"/>
      <c r="I4" s="136"/>
    </row>
    <row r="5" spans="1:11" ht="20.25">
      <c r="A5" s="244" t="s">
        <v>108</v>
      </c>
      <c r="B5" s="244"/>
      <c r="C5" s="244"/>
      <c r="D5" s="244"/>
      <c r="E5" s="244"/>
      <c r="F5" s="244"/>
      <c r="G5" s="244"/>
      <c r="H5" s="244"/>
      <c r="I5" s="244"/>
    </row>
    <row r="6" spans="1:11" ht="15.75" thickBot="1">
      <c r="J6" s="138"/>
    </row>
    <row r="7" spans="1:11" ht="16.5" customHeight="1" thickTop="1">
      <c r="A7" s="139"/>
      <c r="B7" s="139"/>
      <c r="C7" s="139"/>
      <c r="D7" s="139"/>
      <c r="E7" s="139"/>
      <c r="F7" s="139"/>
      <c r="G7" s="139"/>
      <c r="H7" s="139"/>
      <c r="I7" s="139"/>
    </row>
    <row r="8" spans="1:11" ht="15.75">
      <c r="A8" s="137"/>
      <c r="B8" s="140" t="s">
        <v>109</v>
      </c>
      <c r="C8" s="137"/>
      <c r="D8" s="140" t="s">
        <v>110</v>
      </c>
      <c r="E8" s="137"/>
      <c r="F8" s="141" t="s">
        <v>111</v>
      </c>
      <c r="G8" s="137"/>
      <c r="H8" s="137"/>
      <c r="I8" s="137"/>
    </row>
    <row r="9" spans="1:11" ht="15.75">
      <c r="A9" s="137"/>
      <c r="B9" s="140" t="s">
        <v>112</v>
      </c>
      <c r="C9" s="137"/>
      <c r="D9" s="140" t="s">
        <v>113</v>
      </c>
      <c r="E9" s="137"/>
      <c r="F9" s="140" t="s">
        <v>114</v>
      </c>
      <c r="G9" s="137"/>
      <c r="H9" s="141" t="s">
        <v>115</v>
      </c>
      <c r="I9" s="137"/>
    </row>
    <row r="10" spans="1:11" ht="15.75">
      <c r="A10" s="140" t="s">
        <v>10</v>
      </c>
      <c r="B10" s="140" t="s">
        <v>116</v>
      </c>
      <c r="C10" s="137"/>
      <c r="D10" s="140" t="s">
        <v>116</v>
      </c>
      <c r="E10" s="137"/>
      <c r="F10" s="140" t="s">
        <v>84</v>
      </c>
      <c r="G10" s="137"/>
      <c r="H10" s="140" t="s">
        <v>117</v>
      </c>
      <c r="I10" s="137"/>
    </row>
    <row r="11" spans="1:11" ht="15.75">
      <c r="A11" s="142"/>
      <c r="B11" s="142"/>
      <c r="C11" s="143"/>
      <c r="D11" s="142"/>
      <c r="E11" s="143"/>
      <c r="F11" s="142"/>
      <c r="G11" s="143"/>
      <c r="H11" s="142"/>
      <c r="I11" s="143"/>
    </row>
    <row r="12" spans="1:11" ht="15" customHeight="1">
      <c r="A12" s="144"/>
      <c r="B12" s="144"/>
      <c r="C12" s="144"/>
      <c r="D12" s="144"/>
      <c r="E12" s="144"/>
      <c r="F12" s="144"/>
      <c r="G12" s="144"/>
      <c r="H12" s="144"/>
      <c r="I12" s="144"/>
      <c r="J12" s="144"/>
    </row>
    <row r="13" spans="1:11" ht="15" customHeight="1">
      <c r="A13" s="245" t="s">
        <v>118</v>
      </c>
      <c r="B13" s="245"/>
      <c r="C13" s="245"/>
      <c r="D13" s="245"/>
      <c r="E13" s="245"/>
      <c r="F13" s="245"/>
      <c r="G13" s="245"/>
      <c r="H13" s="245"/>
      <c r="I13" s="245"/>
      <c r="J13" s="138"/>
    </row>
    <row r="14" spans="1:11" ht="15" customHeight="1">
      <c r="A14" s="145" t="s">
        <v>119</v>
      </c>
      <c r="B14" s="146">
        <v>-1.0999999999999999E-2</v>
      </c>
      <c r="C14" s="146"/>
      <c r="D14" s="146">
        <v>-8.8999999999999996E-2</v>
      </c>
      <c r="E14" s="146"/>
      <c r="F14" s="146">
        <v>8.5000000000000006E-2</v>
      </c>
      <c r="G14" s="146"/>
      <c r="H14" s="146">
        <v>7.0000000000000007E-2</v>
      </c>
      <c r="I14" s="146"/>
      <c r="J14" s="147"/>
    </row>
    <row r="15" spans="1:11" ht="15" customHeight="1">
      <c r="A15" s="145" t="s">
        <v>120</v>
      </c>
      <c r="B15" s="146">
        <v>5.3999999999999999E-2</v>
      </c>
      <c r="C15" s="146"/>
      <c r="D15" s="146">
        <v>0.108</v>
      </c>
      <c r="E15" s="146"/>
      <c r="F15" s="146">
        <v>7.6999999999999999E-2</v>
      </c>
      <c r="G15" s="146"/>
      <c r="H15" s="146">
        <v>4.8000000000000001E-2</v>
      </c>
      <c r="I15" s="146"/>
    </row>
    <row r="16" spans="1:11" ht="15" customHeight="1">
      <c r="A16" s="145" t="s">
        <v>121</v>
      </c>
      <c r="B16" s="146">
        <v>5.5E-2</v>
      </c>
      <c r="C16" s="146"/>
      <c r="D16" s="146">
        <v>5.8999999999999997E-2</v>
      </c>
      <c r="E16" s="146"/>
      <c r="F16" s="146">
        <v>7.0000000000000007E-2</v>
      </c>
      <c r="G16" s="146"/>
      <c r="H16" s="146">
        <v>6.8000000000000005E-2</v>
      </c>
      <c r="I16" s="146"/>
      <c r="J16" s="148"/>
      <c r="K16" s="149"/>
    </row>
    <row r="17" spans="1:11" ht="15" customHeight="1">
      <c r="A17" s="145" t="s">
        <v>122</v>
      </c>
      <c r="B17" s="146">
        <v>0.05</v>
      </c>
      <c r="C17" s="146"/>
      <c r="D17" s="146">
        <v>5.7000000000000002E-2</v>
      </c>
      <c r="E17" s="146"/>
      <c r="F17" s="146">
        <v>0.06</v>
      </c>
      <c r="G17" s="146"/>
      <c r="H17" s="146">
        <v>0.09</v>
      </c>
      <c r="I17" s="146"/>
      <c r="J17" s="148"/>
      <c r="K17" s="149"/>
    </row>
    <row r="18" spans="1:11" ht="15" customHeight="1">
      <c r="A18" s="145" t="s">
        <v>123</v>
      </c>
      <c r="B18" s="146">
        <v>2.8000000000000001E-2</v>
      </c>
      <c r="C18" s="146"/>
      <c r="D18" s="146">
        <v>4.3999999999999997E-2</v>
      </c>
      <c r="E18" s="146"/>
      <c r="F18" s="146">
        <v>5.8000000000000003E-2</v>
      </c>
      <c r="G18" s="146"/>
      <c r="H18" s="146">
        <v>0.13300000000000001</v>
      </c>
      <c r="I18" s="146"/>
    </row>
    <row r="19" spans="1:11" ht="15" customHeight="1">
      <c r="A19" s="145" t="s">
        <v>124</v>
      </c>
      <c r="B19" s="146">
        <v>-2E-3</v>
      </c>
      <c r="C19" s="146"/>
      <c r="D19" s="146">
        <v>-1.9E-2</v>
      </c>
      <c r="E19" s="146"/>
      <c r="F19" s="146">
        <v>7.0000000000000007E-2</v>
      </c>
      <c r="G19" s="146"/>
      <c r="H19" s="146">
        <v>0.124</v>
      </c>
      <c r="I19" s="146"/>
      <c r="J19" s="148"/>
      <c r="K19" s="149"/>
    </row>
    <row r="20" spans="1:11" ht="15" customHeight="1">
      <c r="A20" s="145" t="s">
        <v>125</v>
      </c>
      <c r="B20" s="146">
        <v>1.7999999999999999E-2</v>
      </c>
      <c r="C20" s="146"/>
      <c r="D20" s="146">
        <v>1.9E-2</v>
      </c>
      <c r="E20" s="146"/>
      <c r="F20" s="146">
        <v>7.4999999999999997E-2</v>
      </c>
      <c r="G20" s="146"/>
      <c r="H20" s="146">
        <v>8.8999999999999996E-2</v>
      </c>
      <c r="I20" s="146"/>
      <c r="J20" s="148"/>
      <c r="K20" s="149"/>
    </row>
    <row r="21" spans="1:11" ht="15" customHeight="1">
      <c r="A21" s="145" t="s">
        <v>126</v>
      </c>
      <c r="B21" s="146">
        <v>-2.1000000000000001E-2</v>
      </c>
      <c r="C21" s="146"/>
      <c r="D21" s="146">
        <v>-4.3999999999999997E-2</v>
      </c>
      <c r="E21" s="146"/>
      <c r="F21" s="146">
        <v>9.5000000000000001E-2</v>
      </c>
      <c r="G21" s="146"/>
      <c r="H21" s="146">
        <v>3.7999999999999999E-2</v>
      </c>
      <c r="I21" s="146"/>
      <c r="J21" s="148"/>
      <c r="K21" s="149"/>
    </row>
    <row r="22" spans="1:11" ht="15" customHeight="1">
      <c r="A22" s="145"/>
      <c r="B22" s="146"/>
      <c r="C22" s="146"/>
      <c r="D22" s="146"/>
      <c r="E22" s="146"/>
      <c r="F22" s="146"/>
      <c r="G22" s="146"/>
      <c r="H22" s="146"/>
      <c r="I22" s="146"/>
      <c r="J22" s="148"/>
      <c r="K22" s="149"/>
    </row>
    <row r="23" spans="1:11" ht="15" customHeight="1">
      <c r="A23" s="246" t="s">
        <v>127</v>
      </c>
      <c r="B23" s="246"/>
      <c r="C23" s="246"/>
      <c r="D23" s="246"/>
      <c r="E23" s="246"/>
      <c r="F23" s="246"/>
      <c r="G23" s="246"/>
      <c r="H23" s="246"/>
      <c r="I23" s="246"/>
      <c r="J23" s="150"/>
      <c r="K23" s="149"/>
    </row>
    <row r="24" spans="1:11" ht="15" customHeight="1">
      <c r="A24" s="145" t="s">
        <v>128</v>
      </c>
      <c r="B24" s="146">
        <v>0.04</v>
      </c>
      <c r="C24" s="146"/>
      <c r="D24" s="146">
        <v>3.6999999999999998E-2</v>
      </c>
      <c r="E24" s="146"/>
      <c r="F24" s="146">
        <v>9.5000000000000001E-2</v>
      </c>
      <c r="G24" s="146"/>
      <c r="H24" s="146">
        <v>3.7999999999999999E-2</v>
      </c>
      <c r="I24" s="146"/>
      <c r="J24" s="148"/>
      <c r="K24" s="149"/>
    </row>
    <row r="25" spans="1:11" ht="15" customHeight="1">
      <c r="A25" s="145" t="s">
        <v>129</v>
      </c>
      <c r="B25" s="146">
        <v>6.8000000000000005E-2</v>
      </c>
      <c r="C25" s="146"/>
      <c r="D25" s="146">
        <v>9.2999999999999999E-2</v>
      </c>
      <c r="E25" s="146"/>
      <c r="F25" s="146">
        <v>7.4999999999999997E-2</v>
      </c>
      <c r="G25" s="146"/>
      <c r="H25" s="146">
        <v>3.9E-2</v>
      </c>
      <c r="I25" s="146"/>
      <c r="J25" s="148"/>
      <c r="K25" s="149"/>
    </row>
    <row r="26" spans="1:11" ht="15" customHeight="1">
      <c r="A26" s="145" t="s">
        <v>130</v>
      </c>
      <c r="B26" s="146">
        <v>3.6999999999999998E-2</v>
      </c>
      <c r="C26" s="146"/>
      <c r="D26" s="146">
        <v>1.7000000000000001E-2</v>
      </c>
      <c r="E26" s="146"/>
      <c r="F26" s="146">
        <v>7.1999999999999995E-2</v>
      </c>
      <c r="G26" s="146"/>
      <c r="H26" s="146">
        <v>3.7999999999999999E-2</v>
      </c>
      <c r="I26" s="146"/>
      <c r="J26" s="148"/>
      <c r="K26" s="149"/>
    </row>
    <row r="27" spans="1:11" ht="15" customHeight="1">
      <c r="A27" s="145" t="s">
        <v>131</v>
      </c>
      <c r="B27" s="146">
        <v>3.1E-2</v>
      </c>
      <c r="C27" s="146"/>
      <c r="D27" s="146">
        <v>8.9999999999999993E-3</v>
      </c>
      <c r="E27" s="146"/>
      <c r="F27" s="146">
        <v>7.0000000000000007E-2</v>
      </c>
      <c r="G27" s="146"/>
      <c r="H27" s="146">
        <v>1.0999999999999999E-2</v>
      </c>
      <c r="I27" s="146"/>
      <c r="J27" s="148"/>
      <c r="K27" s="149"/>
    </row>
    <row r="28" spans="1:11" ht="15" customHeight="1">
      <c r="A28" s="145" t="s">
        <v>132</v>
      </c>
      <c r="B28" s="146">
        <v>2.9000000000000001E-2</v>
      </c>
      <c r="C28" s="146"/>
      <c r="D28" s="146">
        <v>4.9000000000000002E-2</v>
      </c>
      <c r="E28" s="146"/>
      <c r="F28" s="146">
        <v>6.2E-2</v>
      </c>
      <c r="G28" s="146"/>
      <c r="H28" s="146">
        <v>4.3999999999999997E-2</v>
      </c>
      <c r="I28" s="146"/>
      <c r="J28" s="148"/>
      <c r="K28" s="149"/>
    </row>
    <row r="29" spans="1:11" ht="15" customHeight="1">
      <c r="A29" s="145" t="s">
        <v>133</v>
      </c>
      <c r="B29" s="146">
        <v>3.7999999999999999E-2</v>
      </c>
      <c r="C29" s="146"/>
      <c r="D29" s="146">
        <v>4.4999999999999998E-2</v>
      </c>
      <c r="E29" s="146"/>
      <c r="F29" s="146">
        <v>5.5E-2</v>
      </c>
      <c r="G29" s="146"/>
      <c r="H29" s="146">
        <v>4.3999999999999997E-2</v>
      </c>
      <c r="I29" s="146"/>
      <c r="J29" s="148"/>
      <c r="K29" s="149"/>
    </row>
    <row r="30" spans="1:11" ht="15" customHeight="1">
      <c r="A30" s="145" t="s">
        <v>134</v>
      </c>
      <c r="B30" s="146">
        <v>3.5000000000000003E-2</v>
      </c>
      <c r="C30" s="146"/>
      <c r="D30" s="146">
        <v>1.7999999999999999E-2</v>
      </c>
      <c r="E30" s="146"/>
      <c r="F30" s="146">
        <v>5.2999999999999999E-2</v>
      </c>
      <c r="G30" s="146"/>
      <c r="H30" s="146">
        <v>4.5999999999999999E-2</v>
      </c>
      <c r="I30" s="146"/>
      <c r="J30" s="148"/>
      <c r="K30" s="149"/>
    </row>
    <row r="31" spans="1:11" ht="15" customHeight="1">
      <c r="A31" s="145" t="s">
        <v>135</v>
      </c>
      <c r="B31" s="146">
        <v>1.7999999999999999E-2</v>
      </c>
      <c r="C31" s="146"/>
      <c r="D31" s="146">
        <v>-2E-3</v>
      </c>
      <c r="E31" s="146"/>
      <c r="F31" s="146">
        <v>5.6000000000000001E-2</v>
      </c>
      <c r="G31" s="146"/>
      <c r="H31" s="146">
        <v>6.0999999999999999E-2</v>
      </c>
      <c r="I31" s="146"/>
      <c r="J31" s="148"/>
      <c r="K31" s="149"/>
    </row>
    <row r="32" spans="1:11" ht="15" customHeight="1">
      <c r="A32" s="145" t="s">
        <v>136</v>
      </c>
      <c r="B32" s="146">
        <v>-5.0000000000000001E-3</v>
      </c>
      <c r="C32" s="146"/>
      <c r="D32" s="146">
        <v>-0.02</v>
      </c>
      <c r="E32" s="146"/>
      <c r="F32" s="146">
        <v>6.8000000000000005E-2</v>
      </c>
      <c r="G32" s="146"/>
      <c r="H32" s="146">
        <v>3.1E-2</v>
      </c>
      <c r="I32" s="146"/>
      <c r="J32" s="148"/>
      <c r="K32" s="149"/>
    </row>
    <row r="33" spans="1:11" ht="15" customHeight="1">
      <c r="A33" s="145"/>
      <c r="B33" s="146"/>
      <c r="C33" s="146"/>
      <c r="D33" s="146"/>
      <c r="E33" s="146"/>
      <c r="F33" s="146"/>
      <c r="G33" s="146"/>
      <c r="H33" s="146"/>
      <c r="I33" s="146"/>
      <c r="J33" s="148"/>
      <c r="K33" s="149"/>
    </row>
    <row r="34" spans="1:11" ht="15" customHeight="1">
      <c r="A34" s="245" t="s">
        <v>137</v>
      </c>
      <c r="B34" s="245"/>
      <c r="C34" s="245"/>
      <c r="D34" s="245"/>
      <c r="E34" s="245"/>
      <c r="F34" s="245"/>
      <c r="G34" s="245"/>
      <c r="H34" s="245"/>
      <c r="I34" s="245"/>
      <c r="J34" s="138"/>
    </row>
    <row r="35" spans="1:11" ht="15" customHeight="1">
      <c r="A35" s="145" t="s">
        <v>1</v>
      </c>
      <c r="B35" s="146">
        <v>0.03</v>
      </c>
      <c r="C35" s="146" t="s">
        <v>138</v>
      </c>
      <c r="D35" s="146">
        <v>3.1E-2</v>
      </c>
      <c r="E35" s="146"/>
      <c r="F35" s="146">
        <v>7.4999999999999997E-2</v>
      </c>
      <c r="G35" s="146"/>
      <c r="H35" s="146">
        <v>2.9000000000000001E-2</v>
      </c>
      <c r="I35" s="146"/>
    </row>
    <row r="36" spans="1:11" ht="15" customHeight="1">
      <c r="A36" s="145" t="s">
        <v>2</v>
      </c>
      <c r="B36" s="146">
        <v>2.7E-2</v>
      </c>
      <c r="C36" s="146"/>
      <c r="D36" s="146">
        <v>3.4000000000000002E-2</v>
      </c>
      <c r="E36" s="146"/>
      <c r="F36" s="146">
        <v>6.9000000000000006E-2</v>
      </c>
      <c r="G36" s="146"/>
      <c r="H36" s="146">
        <v>2.7E-2</v>
      </c>
      <c r="I36" s="146"/>
    </row>
    <row r="37" spans="1:11" ht="15" customHeight="1">
      <c r="A37" s="145" t="s">
        <v>3</v>
      </c>
      <c r="B37" s="146">
        <v>0.04</v>
      </c>
      <c r="C37" s="146"/>
      <c r="D37" s="146">
        <v>5.5E-2</v>
      </c>
      <c r="E37" s="146"/>
      <c r="F37" s="146">
        <v>6.0999999999999999E-2</v>
      </c>
      <c r="G37" s="146"/>
      <c r="H37" s="146">
        <v>2.7E-2</v>
      </c>
      <c r="I37" s="146"/>
    </row>
    <row r="38" spans="1:11" ht="15" customHeight="1">
      <c r="A38" s="145" t="s">
        <v>4</v>
      </c>
      <c r="B38" s="146">
        <v>3.6999999999999998E-2</v>
      </c>
      <c r="C38" s="146"/>
      <c r="D38" s="146">
        <v>4.8000000000000001E-2</v>
      </c>
      <c r="E38" s="146"/>
      <c r="F38" s="146">
        <v>5.6000000000000001E-2</v>
      </c>
      <c r="G38" s="146"/>
      <c r="H38" s="146">
        <v>2.5000000000000001E-2</v>
      </c>
      <c r="I38" s="146"/>
    </row>
    <row r="39" spans="1:11" ht="15" customHeight="1">
      <c r="A39" s="145" t="s">
        <v>5</v>
      </c>
      <c r="B39" s="146">
        <v>4.4999999999999998E-2</v>
      </c>
      <c r="C39" s="146"/>
      <c r="D39" s="146">
        <v>4.2999999999999997E-2</v>
      </c>
      <c r="E39" s="146"/>
      <c r="F39" s="146">
        <v>5.3999999999999999E-2</v>
      </c>
      <c r="G39" s="146"/>
      <c r="H39" s="146">
        <v>3.3000000000000002E-2</v>
      </c>
      <c r="I39" s="146"/>
    </row>
    <row r="40" spans="1:11" ht="15" customHeight="1">
      <c r="A40" s="145" t="s">
        <v>6</v>
      </c>
      <c r="B40" s="146">
        <v>4.4999999999999998E-2</v>
      </c>
      <c r="C40" s="146"/>
      <c r="D40" s="146">
        <v>7.2999999999999995E-2</v>
      </c>
      <c r="E40" s="146"/>
      <c r="F40" s="146">
        <v>4.9000000000000002E-2</v>
      </c>
      <c r="G40" s="146"/>
      <c r="H40" s="146">
        <v>1.7000000000000001E-2</v>
      </c>
      <c r="I40" s="146"/>
    </row>
    <row r="41" spans="1:11" ht="15" customHeight="1">
      <c r="A41" s="151">
        <v>1998</v>
      </c>
      <c r="B41" s="146">
        <v>4.2000000000000003E-2</v>
      </c>
      <c r="C41" s="146"/>
      <c r="D41" s="146">
        <v>5.8000000000000003E-2</v>
      </c>
      <c r="E41" s="146"/>
      <c r="F41" s="146">
        <v>4.4999999999999998E-2</v>
      </c>
      <c r="G41" s="146"/>
      <c r="H41" s="146">
        <v>1.6E-2</v>
      </c>
      <c r="I41" s="146"/>
      <c r="J41" s="148"/>
      <c r="K41" s="149"/>
    </row>
    <row r="42" spans="1:11" ht="15" customHeight="1">
      <c r="A42" s="151">
        <v>1999</v>
      </c>
      <c r="B42" s="146">
        <v>3.6999999999999998E-2</v>
      </c>
      <c r="C42" s="146"/>
      <c r="D42" s="146">
        <v>4.4999999999999998E-2</v>
      </c>
      <c r="E42" s="146"/>
      <c r="F42" s="146">
        <v>4.2000000000000003E-2</v>
      </c>
      <c r="G42" s="146"/>
      <c r="H42" s="146">
        <v>2.7E-2</v>
      </c>
      <c r="I42" s="146"/>
    </row>
    <row r="43" spans="1:11" ht="15" customHeight="1">
      <c r="A43" s="151">
        <v>2000</v>
      </c>
      <c r="B43" s="146">
        <v>4.1000000000000002E-2</v>
      </c>
      <c r="C43" s="146"/>
      <c r="D43" s="146">
        <v>0.04</v>
      </c>
      <c r="E43" s="146"/>
      <c r="F43" s="146">
        <v>0.04</v>
      </c>
      <c r="G43" s="146"/>
      <c r="H43" s="146">
        <v>3.4000000000000002E-2</v>
      </c>
      <c r="I43" s="146"/>
    </row>
    <row r="44" spans="1:11" ht="15" customHeight="1">
      <c r="A44" s="151">
        <v>2001</v>
      </c>
      <c r="B44" s="146">
        <v>1.0999999999999999E-2</v>
      </c>
      <c r="C44" s="146"/>
      <c r="D44" s="146">
        <v>-3.4000000000000002E-2</v>
      </c>
      <c r="E44" s="146"/>
      <c r="F44" s="146">
        <v>4.7E-2</v>
      </c>
      <c r="G44" s="146"/>
      <c r="H44" s="146">
        <v>1.6E-2</v>
      </c>
      <c r="I44" s="146"/>
    </row>
    <row r="45" spans="1:11" ht="15" customHeight="1">
      <c r="A45" s="145"/>
      <c r="B45" s="146"/>
      <c r="C45" s="146"/>
      <c r="D45" s="146"/>
      <c r="E45" s="146"/>
      <c r="F45" s="146"/>
      <c r="G45" s="146"/>
      <c r="H45" s="146"/>
      <c r="I45" s="146"/>
    </row>
    <row r="46" spans="1:11" ht="15" customHeight="1">
      <c r="A46" s="245" t="s">
        <v>139</v>
      </c>
      <c r="B46" s="245"/>
      <c r="C46" s="245"/>
      <c r="D46" s="245"/>
      <c r="E46" s="245"/>
      <c r="F46" s="245"/>
      <c r="G46" s="245"/>
      <c r="H46" s="245"/>
      <c r="I46" s="245"/>
      <c r="J46" s="136"/>
    </row>
    <row r="47" spans="1:11" ht="15" customHeight="1">
      <c r="A47" s="151">
        <v>2002</v>
      </c>
      <c r="B47" s="146">
        <v>1.7999999999999999E-2</v>
      </c>
      <c r="C47" s="146"/>
      <c r="D47" s="152">
        <v>2E-3</v>
      </c>
      <c r="E47" s="146"/>
      <c r="F47" s="146">
        <v>5.8000000000000003E-2</v>
      </c>
      <c r="G47" s="146"/>
      <c r="H47" s="152">
        <v>2.4E-2</v>
      </c>
      <c r="I47" s="152"/>
      <c r="J47" s="152"/>
    </row>
    <row r="48" spans="1:11" ht="15" customHeight="1">
      <c r="A48" s="151">
        <v>2003</v>
      </c>
      <c r="B48" s="146">
        <v>2.8000000000000001E-2</v>
      </c>
      <c r="C48" s="146"/>
      <c r="D48" s="152">
        <v>1.2E-2</v>
      </c>
      <c r="E48" s="146"/>
      <c r="F48" s="146">
        <v>0.06</v>
      </c>
      <c r="G48" s="146"/>
      <c r="H48" s="152">
        <v>1.9E-2</v>
      </c>
      <c r="I48" s="152"/>
      <c r="J48" s="152"/>
    </row>
    <row r="49" spans="1:10" ht="15" customHeight="1">
      <c r="A49" s="151">
        <v>2004</v>
      </c>
      <c r="B49" s="146">
        <v>3.7999999999999999E-2</v>
      </c>
      <c r="C49" s="146"/>
      <c r="D49" s="152">
        <v>2.3E-2</v>
      </c>
      <c r="E49" s="146"/>
      <c r="F49" s="146">
        <v>5.5E-2</v>
      </c>
      <c r="G49" s="146"/>
      <c r="H49" s="152">
        <v>3.3000000000000002E-2</v>
      </c>
      <c r="I49" s="152"/>
      <c r="J49" s="152"/>
    </row>
    <row r="50" spans="1:10" ht="15" customHeight="1">
      <c r="A50" s="151">
        <v>2005</v>
      </c>
      <c r="B50" s="146">
        <v>3.3000000000000002E-2</v>
      </c>
      <c r="C50" s="146"/>
      <c r="D50" s="152">
        <v>3.2000000000000001E-2</v>
      </c>
      <c r="E50" s="146"/>
      <c r="F50" s="146">
        <v>5.0999999999999997E-2</v>
      </c>
      <c r="G50" s="146"/>
      <c r="H50" s="152">
        <v>3.4000000000000002E-2</v>
      </c>
      <c r="I50" s="152"/>
      <c r="J50" s="152"/>
    </row>
    <row r="51" spans="1:10" ht="15" customHeight="1">
      <c r="A51" s="151">
        <v>2006</v>
      </c>
      <c r="B51" s="146">
        <v>2.7E-2</v>
      </c>
      <c r="C51" s="146"/>
      <c r="D51" s="152">
        <v>2.1999999999999999E-2</v>
      </c>
      <c r="E51" s="146"/>
      <c r="F51" s="146">
        <v>4.5999999999999999E-2</v>
      </c>
      <c r="G51" s="146"/>
      <c r="H51" s="152">
        <v>2.5000000000000001E-2</v>
      </c>
      <c r="I51" s="152"/>
      <c r="J51" s="152"/>
    </row>
    <row r="52" spans="1:10" ht="15" customHeight="1">
      <c r="A52" s="151">
        <v>2007</v>
      </c>
      <c r="B52" s="146">
        <v>1.7999999999999999E-2</v>
      </c>
      <c r="C52" s="146"/>
      <c r="D52" s="152">
        <v>2.5000000000000001E-2</v>
      </c>
      <c r="E52" s="146"/>
      <c r="F52" s="146">
        <v>4.5999999999999999E-2</v>
      </c>
      <c r="G52" s="146"/>
      <c r="H52" s="152">
        <v>4.1000000000000002E-2</v>
      </c>
      <c r="I52" s="152"/>
      <c r="J52" s="152"/>
    </row>
    <row r="53" spans="1:10" ht="15" customHeight="1">
      <c r="A53" s="151">
        <v>2008</v>
      </c>
      <c r="B53" s="146">
        <v>-1E-3</v>
      </c>
      <c r="C53" s="146"/>
      <c r="D53" s="152">
        <v>-3.5000000000000003E-2</v>
      </c>
      <c r="E53" s="146"/>
      <c r="F53" s="146">
        <v>5.8000000000000003E-2</v>
      </c>
      <c r="G53" s="146"/>
      <c r="H53" s="152">
        <v>1E-3</v>
      </c>
      <c r="I53" s="152"/>
      <c r="J53" s="152"/>
    </row>
    <row r="54" spans="1:10" ht="15" customHeight="1">
      <c r="A54" s="153">
        <v>2009</v>
      </c>
      <c r="B54" s="154">
        <v>-2.5000000000000001E-2</v>
      </c>
      <c r="C54" s="154"/>
      <c r="D54" s="155">
        <v>-0.115</v>
      </c>
      <c r="E54" s="154"/>
      <c r="F54" s="154">
        <v>9.2999999999999999E-2</v>
      </c>
      <c r="G54" s="154"/>
      <c r="H54" s="155">
        <v>2.7E-2</v>
      </c>
      <c r="I54" s="155"/>
      <c r="J54" s="155"/>
    </row>
    <row r="55" spans="1:10" ht="15" customHeight="1">
      <c r="A55" s="153"/>
      <c r="B55" s="154"/>
      <c r="C55" s="154"/>
      <c r="D55" s="155"/>
      <c r="E55" s="154"/>
      <c r="F55" s="154"/>
      <c r="G55" s="154"/>
      <c r="H55" s="155"/>
      <c r="I55" s="155"/>
      <c r="J55" s="155"/>
    </row>
    <row r="56" spans="1:10" ht="15" customHeight="1">
      <c r="A56" s="243" t="s">
        <v>140</v>
      </c>
      <c r="B56" s="243"/>
      <c r="C56" s="243"/>
      <c r="D56" s="243"/>
      <c r="E56" s="243"/>
      <c r="F56" s="243"/>
      <c r="G56" s="243"/>
      <c r="H56" s="243"/>
      <c r="I56" s="243"/>
      <c r="J56" s="155"/>
    </row>
    <row r="57" spans="1:10" ht="15" customHeight="1">
      <c r="A57" s="153">
        <v>2010</v>
      </c>
      <c r="B57" s="154">
        <v>2.5999999999999999E-2</v>
      </c>
      <c r="C57" s="154"/>
      <c r="D57" s="155">
        <v>5.5E-2</v>
      </c>
      <c r="E57" s="154"/>
      <c r="F57" s="154">
        <v>9.6000000000000002E-2</v>
      </c>
      <c r="G57" s="154"/>
      <c r="H57" s="155">
        <v>1.4999999999999999E-2</v>
      </c>
      <c r="I57" s="155"/>
    </row>
    <row r="58" spans="1:10" ht="15" customHeight="1">
      <c r="A58" s="153">
        <v>2011</v>
      </c>
      <c r="B58" s="154">
        <v>1.6E-2</v>
      </c>
      <c r="C58" s="154"/>
      <c r="D58" s="155">
        <v>3.1E-2</v>
      </c>
      <c r="E58" s="154"/>
      <c r="F58" s="154">
        <v>8.8999999999999996E-2</v>
      </c>
      <c r="G58" s="154"/>
      <c r="H58" s="155">
        <v>0.03</v>
      </c>
      <c r="I58" s="155"/>
    </row>
    <row r="59" spans="1:10" ht="15" customHeight="1">
      <c r="A59" s="153">
        <v>2012</v>
      </c>
      <c r="B59" s="154">
        <v>2.1999999999999999E-2</v>
      </c>
      <c r="C59" s="154"/>
      <c r="D59" s="155">
        <v>0.03</v>
      </c>
      <c r="E59" s="154"/>
      <c r="F59" s="154">
        <v>8.1000000000000003E-2</v>
      </c>
      <c r="G59" s="154"/>
      <c r="H59" s="155">
        <v>1.7000000000000001E-2</v>
      </c>
      <c r="I59" s="155"/>
    </row>
    <row r="60" spans="1:10" ht="15" customHeight="1">
      <c r="A60" s="153">
        <v>2013</v>
      </c>
      <c r="B60" s="154">
        <v>1.7999999999999999E-2</v>
      </c>
      <c r="C60" s="154"/>
      <c r="D60" s="155">
        <v>0.02</v>
      </c>
      <c r="E60" s="154"/>
      <c r="F60" s="154">
        <v>7.3999999999999996E-2</v>
      </c>
      <c r="G60" s="154"/>
      <c r="H60" s="155">
        <v>1.4999999999999999E-2</v>
      </c>
      <c r="I60" s="155"/>
    </row>
    <row r="61" spans="1:10" ht="15" customHeight="1">
      <c r="A61" s="153">
        <v>2014</v>
      </c>
      <c r="B61" s="154">
        <v>2.5000000000000001E-2</v>
      </c>
      <c r="C61" s="154"/>
      <c r="D61" s="155">
        <v>3.1E-2</v>
      </c>
      <c r="E61" s="154"/>
      <c r="F61" s="154">
        <v>6.2E-2</v>
      </c>
      <c r="G61" s="154"/>
      <c r="H61" s="155">
        <v>8.0000000000000002E-3</v>
      </c>
      <c r="I61" s="155"/>
    </row>
    <row r="62" spans="1:10" ht="15" customHeight="1">
      <c r="A62" s="153">
        <v>2015</v>
      </c>
      <c r="B62" s="154">
        <v>3.1E-2</v>
      </c>
      <c r="C62" s="154"/>
      <c r="D62" s="155">
        <v>-0.01</v>
      </c>
      <c r="E62" s="154"/>
      <c r="F62" s="154">
        <v>5.2999999999999999E-2</v>
      </c>
      <c r="G62" s="154"/>
      <c r="H62" s="155">
        <v>7.0000000000000001E-3</v>
      </c>
      <c r="I62" s="155"/>
    </row>
    <row r="63" spans="1:10" ht="15" customHeight="1">
      <c r="A63" s="153">
        <v>2016</v>
      </c>
      <c r="B63" s="154">
        <v>1.7000000000000001E-2</v>
      </c>
      <c r="C63" s="154"/>
      <c r="D63" s="155">
        <v>-0.02</v>
      </c>
      <c r="E63" s="154"/>
      <c r="F63" s="154">
        <v>4.9000000000000002E-2</v>
      </c>
      <c r="G63" s="154"/>
      <c r="H63" s="155">
        <v>2.1000000000000001E-2</v>
      </c>
      <c r="I63" s="155"/>
    </row>
    <row r="64" spans="1:10" ht="15" customHeight="1">
      <c r="A64" s="153">
        <v>2017</v>
      </c>
      <c r="B64" s="154">
        <v>2.3E-2</v>
      </c>
      <c r="C64" s="154"/>
      <c r="D64" s="155">
        <v>2.3E-2</v>
      </c>
      <c r="E64" s="154"/>
      <c r="F64" s="154">
        <v>4.3999999999999997E-2</v>
      </c>
      <c r="G64" s="154"/>
      <c r="H64" s="155">
        <v>2.1000000000000001E-2</v>
      </c>
      <c r="I64" s="155"/>
    </row>
    <row r="65" spans="1:10" ht="15" customHeight="1">
      <c r="A65" s="153">
        <v>2018</v>
      </c>
      <c r="B65" s="154">
        <v>0.03</v>
      </c>
      <c r="C65" s="154"/>
      <c r="D65" s="155">
        <v>3.9E-2</v>
      </c>
      <c r="E65" s="154"/>
      <c r="F65" s="154">
        <v>3.9E-2</v>
      </c>
      <c r="G65" s="154"/>
      <c r="H65" s="155">
        <v>1.9E-2</v>
      </c>
      <c r="I65" s="155"/>
    </row>
    <row r="66" spans="1:10" ht="15" customHeight="1">
      <c r="A66" s="153">
        <v>2019</v>
      </c>
      <c r="B66" s="154">
        <v>2.1999999999999999E-2</v>
      </c>
      <c r="C66" s="154"/>
      <c r="D66" s="155">
        <v>8.0000000000000002E-3</v>
      </c>
      <c r="E66" s="154"/>
      <c r="F66" s="154">
        <v>3.6999999999999998E-2</v>
      </c>
      <c r="G66" s="154"/>
      <c r="H66" s="155">
        <v>2.3E-2</v>
      </c>
      <c r="I66" s="155"/>
    </row>
    <row r="67" spans="1:10" ht="15" customHeight="1">
      <c r="A67" s="153">
        <v>2020</v>
      </c>
      <c r="B67" s="154"/>
      <c r="C67" s="154"/>
      <c r="D67" s="155"/>
      <c r="E67" s="154"/>
      <c r="F67" s="154"/>
      <c r="G67" s="154"/>
      <c r="H67" s="155"/>
      <c r="I67" s="155"/>
    </row>
    <row r="68" spans="1:10" ht="15" customHeight="1">
      <c r="A68" s="153" t="s">
        <v>198</v>
      </c>
      <c r="B68" s="154">
        <v>-0.05</v>
      </c>
      <c r="C68" s="154"/>
      <c r="D68" s="155">
        <v>-1.9E-2</v>
      </c>
      <c r="E68" s="154"/>
      <c r="F68" s="154">
        <v>3.7999999999999999E-2</v>
      </c>
      <c r="G68" s="154"/>
      <c r="H68" s="155">
        <v>-8.0000000000000002E-3</v>
      </c>
      <c r="I68" s="155"/>
    </row>
    <row r="69" spans="1:10" ht="15" customHeight="1">
      <c r="A69" s="153" t="s">
        <v>240</v>
      </c>
      <c r="B69" s="154">
        <v>-0.314</v>
      </c>
      <c r="C69" s="154"/>
      <c r="D69" s="155">
        <v>-0.14299999999999999</v>
      </c>
      <c r="E69" s="154"/>
      <c r="F69" s="154">
        <v>0.13</v>
      </c>
      <c r="G69" s="154"/>
      <c r="H69" s="155">
        <v>-1.2E-2</v>
      </c>
      <c r="I69" s="155"/>
    </row>
    <row r="70" spans="1:10" ht="15" customHeight="1">
      <c r="A70" s="153" t="s">
        <v>245</v>
      </c>
      <c r="B70" s="154">
        <v>0.33100000000000002</v>
      </c>
      <c r="C70" s="154"/>
      <c r="D70" s="155">
        <v>-7.0000000000000007E-2</v>
      </c>
      <c r="E70" s="154"/>
      <c r="F70" s="154">
        <v>8.7999999999999995E-2</v>
      </c>
      <c r="G70" s="154"/>
      <c r="H70" s="155">
        <v>4.8000000000000001E-2</v>
      </c>
      <c r="I70" s="155"/>
    </row>
    <row r="71" spans="1:10" ht="15" customHeight="1" thickBot="1">
      <c r="A71" s="156"/>
      <c r="B71" s="157"/>
      <c r="C71" s="157"/>
      <c r="D71" s="157"/>
      <c r="E71" s="157"/>
      <c r="F71" s="157"/>
      <c r="G71" s="157"/>
      <c r="H71" s="157"/>
      <c r="I71" s="157"/>
    </row>
    <row r="72" spans="1:10" ht="15" customHeight="1" thickTop="1">
      <c r="A72" s="144"/>
      <c r="B72" s="154"/>
      <c r="C72" s="154"/>
      <c r="D72" s="154"/>
      <c r="E72" s="154"/>
      <c r="F72" s="154"/>
      <c r="G72" s="154"/>
      <c r="H72" s="154"/>
      <c r="I72" s="154"/>
      <c r="J72" s="144"/>
    </row>
    <row r="73" spans="1:10">
      <c r="A73" s="135" t="s">
        <v>141</v>
      </c>
      <c r="J73" s="144"/>
    </row>
    <row r="74" spans="1:10">
      <c r="J74" s="144"/>
    </row>
    <row r="75" spans="1:10">
      <c r="A75" s="135" t="s">
        <v>142</v>
      </c>
      <c r="B75" s="146"/>
      <c r="C75" s="146"/>
      <c r="D75" s="146"/>
      <c r="E75" s="146"/>
      <c r="F75" s="146"/>
      <c r="G75" s="146"/>
      <c r="H75" s="146"/>
      <c r="I75" s="146"/>
    </row>
    <row r="76" spans="1:10">
      <c r="B76" s="146"/>
      <c r="C76" s="146"/>
      <c r="D76" s="146"/>
      <c r="E76" s="146"/>
      <c r="F76" s="146"/>
      <c r="G76" s="146"/>
      <c r="H76" s="146"/>
      <c r="I76" s="146"/>
    </row>
    <row r="77" spans="1:10">
      <c r="B77" s="146"/>
      <c r="C77" s="146"/>
      <c r="D77" s="146"/>
      <c r="E77" s="146"/>
      <c r="F77" s="146"/>
      <c r="G77" s="146"/>
      <c r="H77" s="146"/>
      <c r="I77" s="146"/>
    </row>
  </sheetData>
  <mergeCells count="6">
    <mergeCell ref="A56:I56"/>
    <mergeCell ref="A5:I5"/>
    <mergeCell ref="A13:I13"/>
    <mergeCell ref="A23:I23"/>
    <mergeCell ref="A34:I34"/>
    <mergeCell ref="A46:I46"/>
  </mergeCells>
  <printOptions horizontalCentered="1" verticalCentered="1"/>
  <pageMargins left="0.5" right="0.5" top="0.5" bottom="0.5" header="0.5" footer="0.5"/>
  <pageSetup scale="59" orientation="portrait" horizontalDpi="360" verticalDpi="36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pageSetUpPr fitToPage="1"/>
  </sheetPr>
  <dimension ref="A1:I26"/>
  <sheetViews>
    <sheetView showOutlineSymbols="0" zoomScaleNormal="100" workbookViewId="0">
      <selection activeCell="H25" sqref="H25"/>
    </sheetView>
  </sheetViews>
  <sheetFormatPr defaultColWidth="9.77734375" defaultRowHeight="15"/>
  <cols>
    <col min="1" max="1" width="23.77734375" style="12" customWidth="1"/>
    <col min="2" max="2" width="2.77734375" style="12" customWidth="1"/>
    <col min="3" max="3" width="12.77734375" style="12" customWidth="1"/>
    <col min="4" max="4" width="2.77734375" style="12" customWidth="1"/>
    <col min="5" max="5" width="12.77734375" style="12" customWidth="1"/>
    <col min="6" max="6" width="2.77734375" style="12" customWidth="1"/>
    <col min="7" max="7" width="12.77734375" style="12" customWidth="1"/>
    <col min="8" max="8" width="7.77734375" style="12" customWidth="1"/>
    <col min="9" max="9" width="2.77734375" style="12" customWidth="1"/>
    <col min="10" max="16384" width="9.77734375" style="12"/>
  </cols>
  <sheetData>
    <row r="1" spans="1:9" ht="15.75">
      <c r="G1" s="1" t="s">
        <v>263</v>
      </c>
    </row>
    <row r="2" spans="1:9" ht="15.75">
      <c r="G2" s="1" t="str">
        <f>+'DCP-13'!F2</f>
        <v>Docket UG-200568</v>
      </c>
    </row>
    <row r="3" spans="1:9" ht="15.75">
      <c r="G3" s="1" t="s">
        <v>96</v>
      </c>
    </row>
    <row r="5" spans="1:9" ht="20.25">
      <c r="A5" s="252" t="s">
        <v>61</v>
      </c>
      <c r="B5" s="252"/>
      <c r="C5" s="252"/>
      <c r="D5" s="252"/>
      <c r="E5" s="252"/>
      <c r="F5" s="252"/>
      <c r="G5" s="252"/>
      <c r="H5" s="252"/>
      <c r="I5" s="252"/>
    </row>
    <row r="6" spans="1:9" ht="15.75" thickBot="1">
      <c r="A6" s="36"/>
      <c r="B6" s="36"/>
      <c r="C6" s="36"/>
      <c r="D6" s="36"/>
      <c r="E6" s="36"/>
      <c r="F6" s="36"/>
      <c r="G6" s="36"/>
      <c r="H6" s="36"/>
      <c r="I6" s="36"/>
    </row>
    <row r="7" spans="1:9" ht="15.75" thickTop="1"/>
    <row r="8" spans="1:9" ht="15.75">
      <c r="A8" s="1"/>
      <c r="B8" s="1"/>
      <c r="C8" s="192"/>
      <c r="D8" s="192"/>
      <c r="E8" s="192"/>
      <c r="F8" s="192"/>
      <c r="G8" s="192" t="s">
        <v>18</v>
      </c>
      <c r="H8" s="192"/>
      <c r="I8" s="192"/>
    </row>
    <row r="9" spans="1:9" ht="15.75">
      <c r="A9" s="1"/>
      <c r="B9" s="1"/>
      <c r="C9" s="192" t="s">
        <v>18</v>
      </c>
      <c r="D9" s="192"/>
      <c r="E9" s="192" t="s">
        <v>18</v>
      </c>
      <c r="F9" s="192"/>
      <c r="G9" s="192" t="s">
        <v>57</v>
      </c>
      <c r="H9" s="192"/>
      <c r="I9" s="192"/>
    </row>
    <row r="10" spans="1:9" ht="15.75">
      <c r="A10" s="1" t="str">
        <f>+'DCP-12, P 2'!A12</f>
        <v>COMPANY</v>
      </c>
      <c r="B10" s="1"/>
      <c r="C10" s="192" t="s">
        <v>19</v>
      </c>
      <c r="D10" s="192"/>
      <c r="E10" s="192" t="s">
        <v>45</v>
      </c>
      <c r="F10" s="192"/>
      <c r="G10" s="192" t="s">
        <v>58</v>
      </c>
      <c r="H10" s="192"/>
      <c r="I10" s="192"/>
    </row>
    <row r="11" spans="1:9" ht="15.75" thickBot="1">
      <c r="C11" s="5"/>
      <c r="D11" s="5"/>
      <c r="E11" s="5"/>
      <c r="F11" s="5"/>
      <c r="G11" s="5"/>
      <c r="H11" s="5"/>
      <c r="I11" s="5"/>
    </row>
    <row r="12" spans="1:9" ht="15.75" thickTop="1">
      <c r="A12" s="13"/>
      <c r="B12" s="13"/>
      <c r="C12" s="15"/>
      <c r="D12" s="15"/>
      <c r="E12" s="15"/>
      <c r="F12" s="15"/>
      <c r="G12" s="15"/>
      <c r="H12" s="15"/>
      <c r="I12" s="15"/>
    </row>
    <row r="13" spans="1:9" ht="15.75">
      <c r="A13" s="23" t="str">
        <f>+'DCP-12, P 2'!A16</f>
        <v>Proxy Group</v>
      </c>
      <c r="C13" s="5"/>
      <c r="D13" s="5"/>
      <c r="E13" s="5"/>
      <c r="F13" s="5"/>
      <c r="G13" s="5"/>
      <c r="H13" s="5"/>
      <c r="I13" s="5"/>
    </row>
    <row r="14" spans="1:9">
      <c r="C14" s="5"/>
      <c r="D14" s="5"/>
      <c r="E14" s="5"/>
      <c r="F14" s="5"/>
      <c r="G14" s="5"/>
      <c r="H14" s="5"/>
      <c r="I14" s="5"/>
    </row>
    <row r="15" spans="1:9">
      <c r="A15" s="12" t="str">
        <f>+'DCP-12, P 2'!A18</f>
        <v>Atmos Energy Corp.</v>
      </c>
      <c r="C15" s="5">
        <v>1</v>
      </c>
      <c r="D15" s="5"/>
      <c r="E15" s="9">
        <v>0.8</v>
      </c>
      <c r="F15" s="5"/>
      <c r="G15" s="181" t="s">
        <v>165</v>
      </c>
      <c r="H15" s="9">
        <v>4.33</v>
      </c>
      <c r="I15" s="5"/>
    </row>
    <row r="16" spans="1:9">
      <c r="A16" s="12" t="str">
        <f>+'DCP-12, P 2'!A19</f>
        <v>New Jersey Resources Corp.</v>
      </c>
      <c r="C16" s="5">
        <v>2</v>
      </c>
      <c r="D16" s="5"/>
      <c r="E16" s="9">
        <v>0.9</v>
      </c>
      <c r="F16" s="5"/>
      <c r="G16" s="181" t="s">
        <v>165</v>
      </c>
      <c r="H16" s="9">
        <v>4.33</v>
      </c>
      <c r="I16" s="5"/>
    </row>
    <row r="17" spans="1:9">
      <c r="A17" s="12" t="str">
        <f>+'DCP-12, P 2'!A20</f>
        <v>Northwest Natural Holding Co.</v>
      </c>
      <c r="C17" s="5">
        <v>1</v>
      </c>
      <c r="D17" s="5"/>
      <c r="E17" s="9">
        <v>0.8</v>
      </c>
      <c r="F17" s="5"/>
      <c r="G17" s="181" t="s">
        <v>60</v>
      </c>
      <c r="H17" s="9">
        <v>4</v>
      </c>
      <c r="I17" s="5"/>
    </row>
    <row r="18" spans="1:9">
      <c r="A18" s="12" t="str">
        <f>+'DCP-12, P 2'!A21</f>
        <v>One Gas Inc.</v>
      </c>
      <c r="C18" s="181">
        <v>2</v>
      </c>
      <c r="D18" s="181"/>
      <c r="E18" s="9">
        <v>0.8</v>
      </c>
      <c r="F18" s="181"/>
      <c r="G18" s="181" t="s">
        <v>60</v>
      </c>
      <c r="H18" s="9">
        <v>4</v>
      </c>
      <c r="I18" s="181"/>
    </row>
    <row r="19" spans="1:9">
      <c r="A19" s="12" t="str">
        <f>+'DCP-12, P 2'!A22</f>
        <v>South Jersey Industries, Inc.</v>
      </c>
      <c r="C19" s="5">
        <v>3</v>
      </c>
      <c r="D19" s="5"/>
      <c r="E19" s="9">
        <v>1</v>
      </c>
      <c r="F19" s="5"/>
      <c r="G19" s="181" t="s">
        <v>59</v>
      </c>
      <c r="H19" s="9">
        <v>3.67</v>
      </c>
      <c r="I19" s="5"/>
    </row>
    <row r="20" spans="1:9">
      <c r="A20" s="12" t="str">
        <f>+'DCP-12, P 2'!A23</f>
        <v>Southwest Gas Holdings, Inc.</v>
      </c>
      <c r="C20" s="5">
        <v>3</v>
      </c>
      <c r="D20" s="5"/>
      <c r="E20" s="9">
        <v>0.9</v>
      </c>
      <c r="F20" s="5"/>
      <c r="G20" s="181" t="s">
        <v>60</v>
      </c>
      <c r="H20" s="9">
        <v>4</v>
      </c>
      <c r="I20" s="5"/>
    </row>
    <row r="21" spans="1:9">
      <c r="A21" s="12" t="str">
        <f>+'DCP-12, P 2'!A24</f>
        <v>Spire Inc.</v>
      </c>
      <c r="C21" s="181">
        <v>2</v>
      </c>
      <c r="D21" s="181"/>
      <c r="E21" s="9">
        <v>0.8</v>
      </c>
      <c r="F21" s="181"/>
      <c r="G21" s="181" t="s">
        <v>59</v>
      </c>
      <c r="H21" s="9">
        <v>3.67</v>
      </c>
      <c r="I21" s="181"/>
    </row>
    <row r="22" spans="1:9">
      <c r="A22" s="34"/>
      <c r="B22" s="34"/>
      <c r="C22" s="134"/>
      <c r="D22" s="134"/>
      <c r="E22" s="49"/>
      <c r="F22" s="134"/>
      <c r="G22" s="134"/>
      <c r="H22" s="49"/>
      <c r="I22" s="134"/>
    </row>
    <row r="23" spans="1:9">
      <c r="C23" s="5"/>
      <c r="D23" s="5"/>
      <c r="E23" s="9"/>
      <c r="F23" s="5"/>
      <c r="G23" s="5"/>
      <c r="H23" s="9"/>
      <c r="I23" s="5"/>
    </row>
    <row r="24" spans="1:9">
      <c r="C24" s="16">
        <f>AVERAGE(C15:C21)</f>
        <v>2</v>
      </c>
      <c r="D24" s="5"/>
      <c r="E24" s="9">
        <f>AVERAGE(E15:E21)</f>
        <v>0.8571428571428571</v>
      </c>
      <c r="F24" s="5"/>
      <c r="G24" s="5" t="s">
        <v>60</v>
      </c>
      <c r="H24" s="9">
        <f>AVERAGE(H15:H21)</f>
        <v>4</v>
      </c>
      <c r="I24" s="5"/>
    </row>
    <row r="25" spans="1:9" ht="15.75" thickBot="1">
      <c r="A25" s="36"/>
      <c r="B25" s="36"/>
      <c r="C25" s="59"/>
      <c r="D25" s="59"/>
      <c r="E25" s="51"/>
      <c r="F25" s="59"/>
      <c r="G25" s="59"/>
      <c r="H25" s="51"/>
      <c r="I25" s="59"/>
    </row>
    <row r="26" spans="1:9" ht="15.75" thickTop="1">
      <c r="C26" s="5"/>
      <c r="D26" s="5"/>
      <c r="E26" s="9"/>
      <c r="F26" s="5"/>
      <c r="G26" s="5"/>
      <c r="H26" s="9"/>
      <c r="I26" s="5"/>
    </row>
  </sheetData>
  <mergeCells count="1">
    <mergeCell ref="A5:I5"/>
  </mergeCells>
  <phoneticPr fontId="0" type="noConversion"/>
  <printOptions horizontalCentered="1"/>
  <pageMargins left="0.5" right="0.5" top="0.5" bottom="0.55000000000000004" header="0" footer="0"/>
  <pageSetup scale="88" orientation="portrait" horizontalDpi="360" verticalDpi="36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pageSetUpPr fitToPage="1"/>
  </sheetPr>
  <dimension ref="B1:G31"/>
  <sheetViews>
    <sheetView showOutlineSymbols="0" topLeftCell="B1" zoomScaleNormal="100" workbookViewId="0">
      <selection activeCell="F2" sqref="F2"/>
    </sheetView>
  </sheetViews>
  <sheetFormatPr defaultColWidth="9.77734375" defaultRowHeight="15"/>
  <cols>
    <col min="1" max="1" width="2.77734375" style="24" customWidth="1"/>
    <col min="2" max="2" width="30.77734375" style="24" customWidth="1"/>
    <col min="3" max="3" width="1.77734375" style="24" customWidth="1"/>
    <col min="4" max="7" width="12.77734375" style="24" customWidth="1"/>
    <col min="8" max="16384" width="9.77734375" style="24"/>
  </cols>
  <sheetData>
    <row r="1" spans="2:7" ht="15.75">
      <c r="F1" s="23" t="str">
        <f>+'DCP-14, P 1'!G1</f>
        <v>Exh. DCP-14</v>
      </c>
    </row>
    <row r="2" spans="2:7" ht="15.75">
      <c r="F2" s="23" t="str">
        <f>+'DCP-14, P 1'!G2</f>
        <v>Docket UG-200568</v>
      </c>
    </row>
    <row r="3" spans="2:7" ht="15.75">
      <c r="C3" s="69"/>
      <c r="D3" s="69"/>
      <c r="E3" s="69"/>
      <c r="F3" s="1" t="s">
        <v>97</v>
      </c>
    </row>
    <row r="4" spans="2:7">
      <c r="C4" s="69"/>
      <c r="D4" s="69"/>
      <c r="E4" s="69"/>
      <c r="F4" s="69"/>
    </row>
    <row r="5" spans="2:7" ht="20.25">
      <c r="B5" s="77" t="s">
        <v>61</v>
      </c>
      <c r="C5" s="71"/>
      <c r="D5" s="64"/>
      <c r="E5" s="71"/>
      <c r="F5" s="71"/>
    </row>
    <row r="6" spans="2:7" ht="15.75" thickBot="1">
      <c r="B6" s="196"/>
      <c r="C6" s="200"/>
      <c r="D6" s="200"/>
      <c r="E6" s="200"/>
      <c r="F6" s="200"/>
    </row>
    <row r="7" spans="2:7" ht="15.75" thickTop="1">
      <c r="B7" s="90"/>
      <c r="C7" s="90"/>
      <c r="D7" s="90"/>
      <c r="E7" s="90"/>
      <c r="F7" s="90"/>
      <c r="G7" s="90"/>
    </row>
    <row r="8" spans="2:7" ht="15.75">
      <c r="B8" s="201"/>
      <c r="C8" s="201"/>
      <c r="D8" s="195" t="s">
        <v>18</v>
      </c>
      <c r="E8" s="195" t="s">
        <v>18</v>
      </c>
      <c r="F8" s="195" t="s">
        <v>18</v>
      </c>
    </row>
    <row r="9" spans="2:7" ht="15.75">
      <c r="B9" s="192" t="s">
        <v>62</v>
      </c>
      <c r="C9" s="1"/>
      <c r="D9" s="192" t="s">
        <v>19</v>
      </c>
      <c r="E9" s="192" t="s">
        <v>45</v>
      </c>
      <c r="F9" s="192" t="s">
        <v>73</v>
      </c>
    </row>
    <row r="10" spans="2:7">
      <c r="B10" s="65"/>
      <c r="D10" s="65"/>
      <c r="E10" s="65"/>
      <c r="F10" s="65"/>
    </row>
    <row r="11" spans="2:7">
      <c r="B11" s="66"/>
      <c r="C11" s="66"/>
      <c r="D11" s="66"/>
      <c r="E11" s="66"/>
      <c r="F11" s="66"/>
    </row>
    <row r="12" spans="2:7">
      <c r="B12" s="24" t="s">
        <v>63</v>
      </c>
    </row>
    <row r="13" spans="2:7">
      <c r="B13" s="24" t="s">
        <v>64</v>
      </c>
      <c r="D13" s="65">
        <v>2.7</v>
      </c>
      <c r="E13" s="76">
        <v>1.05</v>
      </c>
      <c r="F13" s="5" t="s">
        <v>59</v>
      </c>
    </row>
    <row r="14" spans="2:7">
      <c r="E14" s="70"/>
    </row>
    <row r="15" spans="2:7">
      <c r="B15" s="24" t="str">
        <f>+'DCP-14, P 1'!A13</f>
        <v>Proxy Group</v>
      </c>
      <c r="D15" s="78">
        <f>+'DCP-14, P 1'!C24</f>
        <v>2</v>
      </c>
      <c r="E15" s="76">
        <f>+'DCP-14, P 1'!E24</f>
        <v>0.8571428571428571</v>
      </c>
      <c r="F15" s="65" t="str">
        <f>+'DCP-14, P 1'!G24</f>
        <v>A</v>
      </c>
    </row>
    <row r="16" spans="2:7">
      <c r="D16" s="78"/>
      <c r="E16" s="76"/>
      <c r="F16" s="65"/>
    </row>
    <row r="17" spans="2:6" ht="15.75" thickBot="1">
      <c r="B17" s="196"/>
      <c r="C17" s="196"/>
      <c r="D17" s="196"/>
      <c r="E17" s="196"/>
      <c r="F17" s="196"/>
    </row>
    <row r="18" spans="2:6" ht="15.75" thickTop="1">
      <c r="B18" s="68"/>
      <c r="C18" s="68"/>
      <c r="D18" s="68"/>
      <c r="E18" s="68"/>
      <c r="F18" s="68"/>
    </row>
    <row r="19" spans="2:6">
      <c r="B19" s="24" t="s">
        <v>65</v>
      </c>
    </row>
    <row r="21" spans="2:6">
      <c r="B21" s="24" t="s">
        <v>66</v>
      </c>
    </row>
    <row r="23" spans="2:6">
      <c r="B23" s="24" t="s">
        <v>67</v>
      </c>
    </row>
    <row r="25" spans="2:6">
      <c r="B25" s="24" t="s">
        <v>68</v>
      </c>
    </row>
    <row r="26" spans="2:6">
      <c r="B26" s="24" t="s">
        <v>69</v>
      </c>
    </row>
    <row r="27" spans="2:6">
      <c r="B27" s="24" t="s">
        <v>70</v>
      </c>
    </row>
    <row r="29" spans="2:6">
      <c r="B29" s="24" t="s">
        <v>71</v>
      </c>
    </row>
    <row r="31" spans="2:6">
      <c r="B31" s="24" t="s">
        <v>72</v>
      </c>
    </row>
  </sheetData>
  <phoneticPr fontId="0" type="noConversion"/>
  <printOptions horizontalCentered="1"/>
  <pageMargins left="0.5" right="0.5" top="1.08" bottom="0.55000000000000004" header="0.45" footer="0"/>
  <pageSetup scale="92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8BD77B-9E26-457D-A042-3D1852E6DFD9}">
  <sheetPr>
    <pageSetUpPr fitToPage="1"/>
  </sheetPr>
  <dimension ref="A1:O58"/>
  <sheetViews>
    <sheetView tabSelected="1" topLeftCell="A22" workbookViewId="0">
      <selection activeCell="C46" sqref="C46:I46"/>
    </sheetView>
  </sheetViews>
  <sheetFormatPr defaultRowHeight="15"/>
  <cols>
    <col min="2" max="2" width="2.77734375" customWidth="1"/>
    <col min="4" max="4" width="2.5546875" customWidth="1"/>
    <col min="10" max="10" width="2.77734375" customWidth="1"/>
  </cols>
  <sheetData>
    <row r="1" spans="1:15" ht="15.75">
      <c r="N1" s="106" t="s">
        <v>264</v>
      </c>
    </row>
    <row r="2" spans="1:15" ht="15.75">
      <c r="N2" s="106" t="str">
        <f>+'DCP-14, P 2'!F2</f>
        <v>Docket UG-200568</v>
      </c>
    </row>
    <row r="3" spans="1:15" ht="15.75">
      <c r="N3" s="106" t="s">
        <v>96</v>
      </c>
    </row>
    <row r="5" spans="1:15" ht="15.75">
      <c r="A5" s="240" t="s">
        <v>329</v>
      </c>
    </row>
    <row r="7" spans="1:15" ht="15.75" thickBot="1">
      <c r="A7" s="84"/>
      <c r="B7" s="84"/>
      <c r="C7" s="84"/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  <c r="O7" s="84"/>
    </row>
    <row r="8" spans="1:15" ht="15.75" thickTop="1"/>
    <row r="9" spans="1:15">
      <c r="C9" s="107" t="s">
        <v>267</v>
      </c>
      <c r="E9" s="260" t="s">
        <v>314</v>
      </c>
      <c r="F9" s="260"/>
      <c r="G9" s="260"/>
      <c r="H9" s="260"/>
      <c r="I9" s="260"/>
      <c r="K9" s="237" t="s">
        <v>315</v>
      </c>
      <c r="L9" s="30"/>
      <c r="M9" s="30"/>
      <c r="N9" s="30"/>
      <c r="O9" s="30"/>
    </row>
    <row r="10" spans="1:15">
      <c r="A10" s="108" t="s">
        <v>268</v>
      </c>
      <c r="C10" s="107" t="s">
        <v>269</v>
      </c>
      <c r="E10" s="107" t="s">
        <v>270</v>
      </c>
      <c r="F10" s="107" t="s">
        <v>271</v>
      </c>
      <c r="G10" s="107" t="s">
        <v>272</v>
      </c>
      <c r="H10" s="107" t="s">
        <v>273</v>
      </c>
      <c r="I10" s="107" t="s">
        <v>274</v>
      </c>
      <c r="K10" s="107" t="s">
        <v>270</v>
      </c>
      <c r="L10" s="107" t="s">
        <v>271</v>
      </c>
      <c r="M10" s="107" t="s">
        <v>272</v>
      </c>
      <c r="N10" s="107" t="s">
        <v>273</v>
      </c>
      <c r="O10" s="107" t="s">
        <v>274</v>
      </c>
    </row>
    <row r="11" spans="1:15">
      <c r="A11" s="30"/>
      <c r="B11" s="30"/>
      <c r="C11" s="237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</row>
    <row r="13" spans="1:15">
      <c r="A13" s="108" t="s">
        <v>279</v>
      </c>
      <c r="C13" s="47">
        <v>9.4700000000000006E-2</v>
      </c>
      <c r="D13" s="47"/>
      <c r="E13" s="47">
        <f>+'DCP-15 P 2'!H16</f>
        <v>4.4466666666666675E-2</v>
      </c>
      <c r="F13" s="47">
        <f>+'DCP-15 P 2'!I16</f>
        <v>4.7066666666666666E-2</v>
      </c>
      <c r="G13" s="47">
        <f>+'DCP-15 P 2'!J16</f>
        <v>4.7000000000000007E-2</v>
      </c>
      <c r="H13" s="47">
        <f>+'DCP-15 P 2'!K16</f>
        <v>4.7566666666666667E-2</v>
      </c>
      <c r="I13" s="47">
        <f>+'DCP-15 P 2'!L16</f>
        <v>5.0333333333333341E-2</v>
      </c>
      <c r="J13" s="47"/>
      <c r="K13" s="47">
        <f>+$C13-E13</f>
        <v>5.0233333333333331E-2</v>
      </c>
      <c r="L13" s="47">
        <f>+$C13-F13</f>
        <v>4.763333333333334E-2</v>
      </c>
      <c r="M13" s="47">
        <f>+$C13-G13</f>
        <v>4.7699999999999999E-2</v>
      </c>
      <c r="N13" s="47">
        <f>+$C13-H13</f>
        <v>4.713333333333334E-2</v>
      </c>
      <c r="O13" s="47">
        <f>+$C13-I13</f>
        <v>4.4366666666666665E-2</v>
      </c>
    </row>
    <row r="14" spans="1:15">
      <c r="A14" s="108" t="s">
        <v>280</v>
      </c>
      <c r="C14" s="47">
        <v>9.4299999999999995E-2</v>
      </c>
      <c r="D14" s="47"/>
      <c r="E14" s="47">
        <f>+'DCP-15 P 2'!H17</f>
        <v>4.8500000000000008E-2</v>
      </c>
      <c r="F14" s="47">
        <f>+'DCP-15 P 2'!I17</f>
        <v>4.4466666666666675E-2</v>
      </c>
      <c r="G14" s="47">
        <f>+'DCP-15 P 2'!J17</f>
        <v>4.7066666666666666E-2</v>
      </c>
      <c r="H14" s="47">
        <f>+'DCP-15 P 2'!K17</f>
        <v>4.7000000000000007E-2</v>
      </c>
      <c r="I14" s="47">
        <f>+'DCP-15 P 2'!L17</f>
        <v>4.7566666666666667E-2</v>
      </c>
      <c r="J14" s="47"/>
      <c r="K14" s="47">
        <f t="shared" ref="K14:O15" si="0">+$C14-E14</f>
        <v>4.5799999999999987E-2</v>
      </c>
      <c r="L14" s="47">
        <f t="shared" si="0"/>
        <v>4.983333333333332E-2</v>
      </c>
      <c r="M14" s="47">
        <f t="shared" si="0"/>
        <v>4.7233333333333329E-2</v>
      </c>
      <c r="N14" s="47">
        <f t="shared" si="0"/>
        <v>4.7299999999999988E-2</v>
      </c>
      <c r="O14" s="47">
        <f t="shared" si="0"/>
        <v>4.6733333333333328E-2</v>
      </c>
    </row>
    <row r="15" spans="1:15">
      <c r="A15" s="108" t="s">
        <v>281</v>
      </c>
      <c r="C15" s="47">
        <v>9.7500000000000003E-2</v>
      </c>
      <c r="D15" s="47"/>
      <c r="E15" s="47">
        <f>+'DCP-15 P 2'!H18</f>
        <v>5.2900000000000003E-2</v>
      </c>
      <c r="F15" s="47">
        <f>+'DCP-15 P 2'!I18</f>
        <v>4.8500000000000008E-2</v>
      </c>
      <c r="G15" s="47">
        <f>+'DCP-15 P 2'!J18</f>
        <v>4.4466666666666675E-2</v>
      </c>
      <c r="H15" s="47">
        <f>+'DCP-15 P 2'!K18</f>
        <v>4.7066666666666666E-2</v>
      </c>
      <c r="I15" s="47">
        <f>+'DCP-15 P 2'!L18</f>
        <v>4.7000000000000007E-2</v>
      </c>
      <c r="J15" s="47"/>
      <c r="K15" s="47">
        <f t="shared" si="0"/>
        <v>4.4600000000000001E-2</v>
      </c>
      <c r="L15" s="47">
        <f t="shared" si="0"/>
        <v>4.8999999999999995E-2</v>
      </c>
      <c r="M15" s="47">
        <f t="shared" si="0"/>
        <v>5.3033333333333328E-2</v>
      </c>
      <c r="N15" s="47">
        <f t="shared" si="0"/>
        <v>5.0433333333333337E-2</v>
      </c>
      <c r="O15" s="47">
        <f t="shared" si="0"/>
        <v>5.0499999999999996E-2</v>
      </c>
    </row>
    <row r="16" spans="1:15">
      <c r="A16" s="108" t="s">
        <v>282</v>
      </c>
      <c r="C16" s="47">
        <v>9.6799999999999997E-2</v>
      </c>
      <c r="D16" s="47"/>
      <c r="E16" s="47">
        <f>+'DCP-15 P 2'!H19</f>
        <v>5.5299999999999995E-2</v>
      </c>
      <c r="F16" s="47">
        <f>+'DCP-15 P 2'!I19</f>
        <v>5.2900000000000003E-2</v>
      </c>
      <c r="G16" s="47">
        <f>+'DCP-15 P 2'!J19</f>
        <v>4.8500000000000008E-2</v>
      </c>
      <c r="H16" s="47">
        <f>+'DCP-15 P 2'!K19</f>
        <v>4.4466666666666675E-2</v>
      </c>
      <c r="I16" s="47">
        <f>+'DCP-15 P 2'!L19</f>
        <v>4.7066666666666666E-2</v>
      </c>
      <c r="J16" s="47"/>
      <c r="K16" s="47">
        <f>+$C16-E16</f>
        <v>4.1500000000000002E-2</v>
      </c>
      <c r="L16" s="47">
        <f>+$C16-F16</f>
        <v>4.3899999999999995E-2</v>
      </c>
      <c r="M16" s="47">
        <f>+$C16-G16</f>
        <v>4.8299999999999989E-2</v>
      </c>
      <c r="N16" s="47">
        <f>+$C16-H16</f>
        <v>5.2333333333333322E-2</v>
      </c>
      <c r="O16" s="47">
        <f>+$C16-I16</f>
        <v>4.9733333333333331E-2</v>
      </c>
    </row>
    <row r="17" spans="1:15">
      <c r="A17" s="108"/>
      <c r="C17" s="47"/>
      <c r="D17" s="47"/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47"/>
    </row>
    <row r="18" spans="1:15">
      <c r="A18" s="108" t="s">
        <v>283</v>
      </c>
      <c r="C18" s="47">
        <f>AVERAGE(C13:C16)</f>
        <v>9.5824999999999994E-2</v>
      </c>
      <c r="D18" s="47"/>
      <c r="E18" s="47">
        <f t="shared" ref="E18:O18" si="1">AVERAGE(E13:E16)</f>
        <v>5.0291666666666672E-2</v>
      </c>
      <c r="F18" s="47">
        <f t="shared" si="1"/>
        <v>4.8233333333333336E-2</v>
      </c>
      <c r="G18" s="47">
        <f t="shared" si="1"/>
        <v>4.6758333333333339E-2</v>
      </c>
      <c r="H18" s="47">
        <f t="shared" si="1"/>
        <v>4.6525000000000004E-2</v>
      </c>
      <c r="I18" s="47">
        <f t="shared" si="1"/>
        <v>4.7991666666666676E-2</v>
      </c>
      <c r="J18" s="47"/>
      <c r="K18" s="47">
        <f t="shared" si="1"/>
        <v>4.5533333333333335E-2</v>
      </c>
      <c r="L18" s="47">
        <f t="shared" si="1"/>
        <v>4.7591666666666664E-2</v>
      </c>
      <c r="M18" s="47">
        <f t="shared" si="1"/>
        <v>4.9066666666666661E-2</v>
      </c>
      <c r="N18" s="47">
        <f t="shared" si="1"/>
        <v>4.9299999999999997E-2</v>
      </c>
      <c r="O18" s="47">
        <f t="shared" si="1"/>
        <v>4.7833333333333325E-2</v>
      </c>
    </row>
    <row r="19" spans="1:15">
      <c r="A19" s="108"/>
      <c r="C19" s="47"/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</row>
    <row r="20" spans="1:15">
      <c r="A20" s="108" t="s">
        <v>284</v>
      </c>
      <c r="C20" s="47">
        <v>9.4799999999999995E-2</v>
      </c>
      <c r="D20" s="47"/>
      <c r="E20" s="47">
        <f>+'DCP-15 P 2'!H20</f>
        <v>5.2966666666666662E-2</v>
      </c>
      <c r="F20" s="47">
        <f>+'DCP-15 P 2'!I20</f>
        <v>5.5299999999999995E-2</v>
      </c>
      <c r="G20" s="47">
        <f>+'DCP-15 P 2'!J20</f>
        <v>5.2900000000000003E-2</v>
      </c>
      <c r="H20" s="47">
        <f>+'DCP-15 P 2'!K20</f>
        <v>4.8500000000000008E-2</v>
      </c>
      <c r="I20" s="47">
        <f>+'DCP-15 P 2'!L20</f>
        <v>4.4466666666666675E-2</v>
      </c>
      <c r="J20" s="47"/>
      <c r="K20" s="47">
        <f t="shared" ref="K20:O21" si="2">+$C20-E20</f>
        <v>4.1833333333333333E-2</v>
      </c>
      <c r="L20" s="47">
        <f t="shared" si="2"/>
        <v>3.95E-2</v>
      </c>
      <c r="M20" s="47">
        <f t="shared" si="2"/>
        <v>4.1899999999999993E-2</v>
      </c>
      <c r="N20" s="47">
        <f t="shared" si="2"/>
        <v>4.6299999999999987E-2</v>
      </c>
      <c r="O20" s="47">
        <f t="shared" si="2"/>
        <v>5.033333333333332E-2</v>
      </c>
    </row>
    <row r="21" spans="1:15">
      <c r="A21" s="108" t="s">
        <v>285</v>
      </c>
      <c r="C21" s="47">
        <v>9.4200000000000006E-2</v>
      </c>
      <c r="D21" s="47"/>
      <c r="E21" s="47">
        <f>+'DCP-15 P 2'!H21</f>
        <v>4.6066666666666665E-2</v>
      </c>
      <c r="F21" s="47">
        <f>+'DCP-15 P 2'!I21</f>
        <v>5.2966666666666662E-2</v>
      </c>
      <c r="G21" s="47">
        <f>+'DCP-15 P 2'!J21</f>
        <v>5.5299999999999995E-2</v>
      </c>
      <c r="H21" s="47">
        <f>+'DCP-15 P 2'!K21</f>
        <v>5.2900000000000003E-2</v>
      </c>
      <c r="I21" s="47">
        <f>+'DCP-15 P 2'!L21</f>
        <v>4.8500000000000008E-2</v>
      </c>
      <c r="J21" s="47"/>
      <c r="K21" s="47">
        <f t="shared" si="2"/>
        <v>4.813333333333334E-2</v>
      </c>
      <c r="L21" s="47">
        <f t="shared" si="2"/>
        <v>4.1233333333333344E-2</v>
      </c>
      <c r="M21" s="47">
        <f t="shared" si="2"/>
        <v>3.8900000000000011E-2</v>
      </c>
      <c r="N21" s="47">
        <f t="shared" si="2"/>
        <v>4.1300000000000003E-2</v>
      </c>
      <c r="O21" s="47">
        <f t="shared" si="2"/>
        <v>4.5699999999999998E-2</v>
      </c>
    </row>
    <row r="22" spans="1:15">
      <c r="A22" s="108" t="s">
        <v>286</v>
      </c>
      <c r="C22" s="47">
        <v>9.4700000000000006E-2</v>
      </c>
      <c r="D22" s="47"/>
      <c r="E22" s="47">
        <f>+'DCP-15 P 2'!H22</f>
        <v>4.2100000000000005E-2</v>
      </c>
      <c r="F22" s="47">
        <f>+'DCP-15 P 2'!I22</f>
        <v>4.6066666666666665E-2</v>
      </c>
      <c r="G22" s="47">
        <f>+'DCP-15 P 2'!J22</f>
        <v>5.2966666666666662E-2</v>
      </c>
      <c r="H22" s="47">
        <f>+'DCP-15 P 2'!K22</f>
        <v>5.5299999999999995E-2</v>
      </c>
      <c r="I22" s="47">
        <f>+'DCP-15 P 2'!L22</f>
        <v>5.2900000000000003E-2</v>
      </c>
      <c r="J22" s="47"/>
      <c r="K22" s="47">
        <f t="shared" ref="K22:O22" si="3">+$C22-E22</f>
        <v>5.2600000000000001E-2</v>
      </c>
      <c r="L22" s="47">
        <f t="shared" si="3"/>
        <v>4.8633333333333341E-2</v>
      </c>
      <c r="M22" s="47">
        <f t="shared" si="3"/>
        <v>4.1733333333333344E-2</v>
      </c>
      <c r="N22" s="47">
        <f t="shared" si="3"/>
        <v>3.9400000000000011E-2</v>
      </c>
      <c r="O22" s="47">
        <f t="shared" si="3"/>
        <v>4.1800000000000004E-2</v>
      </c>
    </row>
    <row r="23" spans="1:15">
      <c r="A23" s="108" t="s">
        <v>287</v>
      </c>
      <c r="C23" s="47">
        <v>9.6699999999999994E-2</v>
      </c>
      <c r="D23" s="47"/>
      <c r="E23" s="47">
        <f>+'DCP-15 P 2'!H23</f>
        <v>4.5899999999999996E-2</v>
      </c>
      <c r="F23" s="47">
        <f>+'DCP-15 P 2'!I23</f>
        <v>4.2100000000000005E-2</v>
      </c>
      <c r="G23" s="47">
        <f>+'DCP-15 P 2'!J23</f>
        <v>4.6066666666666665E-2</v>
      </c>
      <c r="H23" s="47">
        <f>+'DCP-15 P 2'!K23</f>
        <v>5.2966666666666662E-2</v>
      </c>
      <c r="I23" s="47">
        <f>+'DCP-15 P 2'!L23</f>
        <v>5.5299999999999995E-2</v>
      </c>
      <c r="J23" s="47"/>
      <c r="K23" s="47">
        <f>+$C23-E23</f>
        <v>5.0799999999999998E-2</v>
      </c>
      <c r="L23" s="47">
        <f>+$C23-F23</f>
        <v>5.4599999999999989E-2</v>
      </c>
      <c r="M23" s="47">
        <f>+$C23-G23</f>
        <v>5.0633333333333329E-2</v>
      </c>
      <c r="N23" s="47">
        <f>+$C23-H23</f>
        <v>4.3733333333333332E-2</v>
      </c>
      <c r="O23" s="47">
        <f>+$C23-I23</f>
        <v>4.1399999999999999E-2</v>
      </c>
    </row>
    <row r="24" spans="1:15">
      <c r="A24" s="108"/>
      <c r="C24" s="47"/>
      <c r="D24" s="47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</row>
    <row r="25" spans="1:15">
      <c r="A25" s="108" t="s">
        <v>288</v>
      </c>
      <c r="C25" s="47">
        <f>AVERAGE(C20:C23)</f>
        <v>9.5100000000000004E-2</v>
      </c>
      <c r="D25" s="47"/>
      <c r="E25" s="47">
        <f t="shared" ref="E25:O25" si="4">AVERAGE(E20:E23)</f>
        <v>4.6758333333333332E-2</v>
      </c>
      <c r="F25" s="47">
        <f t="shared" si="4"/>
        <v>4.910833333333333E-2</v>
      </c>
      <c r="G25" s="47">
        <f t="shared" si="4"/>
        <v>5.1808333333333331E-2</v>
      </c>
      <c r="H25" s="47">
        <f t="shared" si="4"/>
        <v>5.2416666666666667E-2</v>
      </c>
      <c r="I25" s="47">
        <f t="shared" si="4"/>
        <v>5.0291666666666672E-2</v>
      </c>
      <c r="J25" s="47"/>
      <c r="K25" s="47">
        <f t="shared" si="4"/>
        <v>4.8341666666666672E-2</v>
      </c>
      <c r="L25" s="47">
        <f t="shared" si="4"/>
        <v>4.5991666666666667E-2</v>
      </c>
      <c r="M25" s="47">
        <f t="shared" si="4"/>
        <v>4.3291666666666673E-2</v>
      </c>
      <c r="N25" s="47">
        <f t="shared" si="4"/>
        <v>4.2683333333333337E-2</v>
      </c>
      <c r="O25" s="47">
        <f t="shared" si="4"/>
        <v>4.4808333333333325E-2</v>
      </c>
    </row>
    <row r="26" spans="1:15">
      <c r="A26" s="108"/>
      <c r="C26" s="47"/>
      <c r="D26" s="47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</row>
    <row r="27" spans="1:15">
      <c r="A27" s="108" t="s">
        <v>289</v>
      </c>
      <c r="C27" s="47">
        <v>9.6000000000000002E-2</v>
      </c>
      <c r="D27" s="47"/>
      <c r="E27" s="47">
        <f>+'DCP-15 P 2'!H24</f>
        <v>4.6066666666666665E-2</v>
      </c>
      <c r="F27" s="47">
        <f>+'DCP-15 P 2'!I24</f>
        <v>4.5899999999999996E-2</v>
      </c>
      <c r="G27" s="47">
        <f>+'DCP-15 P 2'!J24</f>
        <v>4.2100000000000005E-2</v>
      </c>
      <c r="H27" s="47">
        <f>+'DCP-15 P 2'!K24</f>
        <v>4.6066666666666665E-2</v>
      </c>
      <c r="I27" s="47">
        <f>+'DCP-15 P 2'!L24</f>
        <v>5.2966666666666662E-2</v>
      </c>
      <c r="J27" s="47"/>
      <c r="K27" s="47">
        <f>+$C27-E27</f>
        <v>4.9933333333333337E-2</v>
      </c>
      <c r="L27" s="47">
        <f>+$C27-F27</f>
        <v>5.0100000000000006E-2</v>
      </c>
      <c r="M27" s="47">
        <f>+$C27-G27</f>
        <v>5.3899999999999997E-2</v>
      </c>
      <c r="N27" s="47">
        <f>+$C27-H27</f>
        <v>4.9933333333333337E-2</v>
      </c>
      <c r="O27" s="47">
        <f>+$C27-I27</f>
        <v>4.303333333333334E-2</v>
      </c>
    </row>
    <row r="28" spans="1:15">
      <c r="A28" s="108" t="s">
        <v>290</v>
      </c>
      <c r="C28" s="47">
        <v>9.4700000000000006E-2</v>
      </c>
      <c r="D28" s="47"/>
      <c r="E28" s="47">
        <f>+'DCP-15 P 2'!H25</f>
        <v>4.4433333333333332E-2</v>
      </c>
      <c r="F28" s="47">
        <f>+'DCP-15 P 2'!I25</f>
        <v>4.6066666666666665E-2</v>
      </c>
      <c r="G28" s="47">
        <f>+'DCP-15 P 2'!J25</f>
        <v>4.5899999999999996E-2</v>
      </c>
      <c r="H28" s="47">
        <f>+'DCP-15 P 2'!K25</f>
        <v>4.2100000000000005E-2</v>
      </c>
      <c r="I28" s="47">
        <f>+'DCP-15 P 2'!L25</f>
        <v>4.6066666666666665E-2</v>
      </c>
      <c r="J28" s="47"/>
      <c r="K28" s="47">
        <f t="shared" ref="K28:O30" si="5">+$C28-E28</f>
        <v>5.0266666666666675E-2</v>
      </c>
      <c r="L28" s="47">
        <f>+$C28-F28</f>
        <v>4.8633333333333341E-2</v>
      </c>
      <c r="M28" s="47">
        <f t="shared" si="5"/>
        <v>4.880000000000001E-2</v>
      </c>
      <c r="N28" s="47">
        <f t="shared" si="5"/>
        <v>5.2600000000000001E-2</v>
      </c>
      <c r="O28" s="47">
        <f t="shared" si="5"/>
        <v>4.8633333333333341E-2</v>
      </c>
    </row>
    <row r="29" spans="1:15">
      <c r="A29" s="108" t="s">
        <v>291</v>
      </c>
      <c r="C29" s="47">
        <v>0.1014</v>
      </c>
      <c r="D29" s="47"/>
      <c r="E29" s="47">
        <f>+'DCP-15 P 2'!H26</f>
        <v>4.2766666666666668E-2</v>
      </c>
      <c r="F29" s="47">
        <f>+'DCP-15 P 2'!I26</f>
        <v>4.4433333333333332E-2</v>
      </c>
      <c r="G29" s="47">
        <f>+'DCP-15 P 2'!J26</f>
        <v>4.6066666666666665E-2</v>
      </c>
      <c r="H29" s="47">
        <f>+'DCP-15 P 2'!K26</f>
        <v>4.5899999999999996E-2</v>
      </c>
      <c r="I29" s="47">
        <f>+'DCP-15 P 2'!L26</f>
        <v>4.2100000000000005E-2</v>
      </c>
      <c r="J29" s="47"/>
      <c r="K29" s="47">
        <f t="shared" si="5"/>
        <v>5.8633333333333336E-2</v>
      </c>
      <c r="L29" s="47">
        <f t="shared" si="5"/>
        <v>5.6966666666666672E-2</v>
      </c>
      <c r="M29" s="47">
        <f>+$C29-G29</f>
        <v>5.5333333333333339E-2</v>
      </c>
      <c r="N29" s="47">
        <f t="shared" si="5"/>
        <v>5.5500000000000008E-2</v>
      </c>
      <c r="O29" s="47">
        <f t="shared" si="5"/>
        <v>5.9299999999999999E-2</v>
      </c>
    </row>
    <row r="30" spans="1:15">
      <c r="A30" s="108" t="s">
        <v>292</v>
      </c>
      <c r="C30" s="47">
        <v>9.7000000000000003E-2</v>
      </c>
      <c r="D30" s="47"/>
      <c r="E30" s="47">
        <f>+'DCP-15 P 2'!H27</f>
        <v>4.1853333333333333E-2</v>
      </c>
      <c r="F30" s="47">
        <f>+'DCP-15 P 2'!I27</f>
        <v>4.2766666666666668E-2</v>
      </c>
      <c r="G30" s="47">
        <f>+'DCP-15 P 2'!J27</f>
        <v>4.4433333333333332E-2</v>
      </c>
      <c r="H30" s="47">
        <f>+'DCP-15 P 2'!K27</f>
        <v>4.6066666666666665E-2</v>
      </c>
      <c r="I30" s="47">
        <f>+'DCP-15 P 2'!L27</f>
        <v>4.5899999999999996E-2</v>
      </c>
      <c r="J30" s="47"/>
      <c r="K30" s="47">
        <f t="shared" si="5"/>
        <v>5.514666666666667E-2</v>
      </c>
      <c r="L30" s="47">
        <f t="shared" si="5"/>
        <v>5.4233333333333335E-2</v>
      </c>
      <c r="M30" s="47">
        <f t="shared" si="5"/>
        <v>5.2566666666666671E-2</v>
      </c>
      <c r="N30" s="47">
        <f>+$C30-H30</f>
        <v>5.0933333333333337E-2</v>
      </c>
      <c r="O30" s="47">
        <f>+$C30-I30</f>
        <v>5.1100000000000007E-2</v>
      </c>
    </row>
    <row r="31" spans="1:15">
      <c r="A31" s="108"/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</row>
    <row r="32" spans="1:15">
      <c r="A32" s="108" t="s">
        <v>293</v>
      </c>
      <c r="C32" s="47">
        <f>AVERAGE(C27:C30)</f>
        <v>9.7275E-2</v>
      </c>
      <c r="D32" s="47"/>
      <c r="E32" s="47">
        <f t="shared" ref="E32:O32" si="6">AVERAGE(E27:E30)</f>
        <v>4.3779999999999999E-2</v>
      </c>
      <c r="F32" s="47">
        <f t="shared" si="6"/>
        <v>4.4791666666666667E-2</v>
      </c>
      <c r="G32" s="47">
        <f t="shared" si="6"/>
        <v>4.4624999999999998E-2</v>
      </c>
      <c r="H32" s="47">
        <f t="shared" si="6"/>
        <v>4.5033333333333335E-2</v>
      </c>
      <c r="I32" s="47">
        <f t="shared" si="6"/>
        <v>4.6758333333333332E-2</v>
      </c>
      <c r="J32" s="47"/>
      <c r="K32" s="47">
        <f t="shared" si="6"/>
        <v>5.3495000000000008E-2</v>
      </c>
      <c r="L32" s="47">
        <f t="shared" si="6"/>
        <v>5.2483333333333333E-2</v>
      </c>
      <c r="M32" s="47">
        <f t="shared" si="6"/>
        <v>5.2650000000000009E-2</v>
      </c>
      <c r="N32" s="47">
        <f t="shared" si="6"/>
        <v>5.2241666666666672E-2</v>
      </c>
      <c r="O32" s="47">
        <f t="shared" si="6"/>
        <v>5.0516666666666668E-2</v>
      </c>
    </row>
    <row r="33" spans="1:15">
      <c r="A33" s="108"/>
      <c r="C33" s="47"/>
      <c r="D33" s="47"/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</row>
    <row r="34" spans="1:15">
      <c r="A34" s="108" t="s">
        <v>294</v>
      </c>
      <c r="C34" s="47">
        <v>9.6799999999999997E-2</v>
      </c>
      <c r="D34" s="47"/>
      <c r="E34" s="47">
        <f>+'DCP-15 P 2'!H28</f>
        <v>4.3733333333333325E-2</v>
      </c>
      <c r="F34" s="47">
        <f>+'DCP-15 P 2'!I28</f>
        <v>4.1853333333333333E-2</v>
      </c>
      <c r="G34" s="47">
        <f>+'DCP-15 P 2'!J28</f>
        <v>4.2766666666666668E-2</v>
      </c>
      <c r="H34" s="47">
        <f>+'DCP-15 P 2'!K28</f>
        <v>4.4433333333333332E-2</v>
      </c>
      <c r="I34" s="47">
        <f>+'DCP-15 P 2'!L28</f>
        <v>4.6066666666666665E-2</v>
      </c>
      <c r="J34" s="47"/>
      <c r="K34" s="47">
        <f>+$C34-E34</f>
        <v>5.3066666666666672E-2</v>
      </c>
      <c r="L34" s="47">
        <f>+$C34-F34</f>
        <v>5.4946666666666664E-2</v>
      </c>
      <c r="M34" s="47">
        <f>+$C34-G34</f>
        <v>5.4033333333333329E-2</v>
      </c>
      <c r="N34" s="47">
        <f>+$C34-H34</f>
        <v>5.2366666666666666E-2</v>
      </c>
      <c r="O34" s="47">
        <f>+$C34-I34</f>
        <v>5.0733333333333332E-2</v>
      </c>
    </row>
    <row r="35" spans="1:15">
      <c r="A35" s="108" t="s">
        <v>295</v>
      </c>
      <c r="C35" s="47">
        <v>9.4299999999999995E-2</v>
      </c>
      <c r="D35" s="47"/>
      <c r="E35" s="47">
        <f>+'DCP-15 P 2'!H29</f>
        <v>4.6666666666666669E-2</v>
      </c>
      <c r="F35" s="47">
        <f>+'DCP-15 P 2'!I29</f>
        <v>4.3733333333333325E-2</v>
      </c>
      <c r="G35" s="47">
        <f>+'DCP-15 P 2'!J29</f>
        <v>4.1853333333333333E-2</v>
      </c>
      <c r="H35" s="47">
        <f>+'DCP-15 P 2'!K29</f>
        <v>4.2766666666666668E-2</v>
      </c>
      <c r="I35" s="47">
        <f>+'DCP-15 P 2'!L29</f>
        <v>4.4433333333333332E-2</v>
      </c>
      <c r="J35" s="47"/>
      <c r="K35" s="47">
        <f t="shared" ref="K35:O37" si="7">+$C35-E35</f>
        <v>4.7633333333333326E-2</v>
      </c>
      <c r="L35" s="47">
        <f>+$C35-F35</f>
        <v>5.0566666666666669E-2</v>
      </c>
      <c r="M35" s="47">
        <f t="shared" si="7"/>
        <v>5.2446666666666662E-2</v>
      </c>
      <c r="N35" s="47">
        <f t="shared" si="7"/>
        <v>5.1533333333333327E-2</v>
      </c>
      <c r="O35" s="47">
        <f t="shared" si="7"/>
        <v>4.9866666666666663E-2</v>
      </c>
    </row>
    <row r="36" spans="1:15">
      <c r="A36" s="108" t="s">
        <v>296</v>
      </c>
      <c r="C36" s="47">
        <v>9.7100000000000006E-2</v>
      </c>
      <c r="D36" s="47"/>
      <c r="E36" s="47">
        <f>+'DCP-15 P 2'!H30</f>
        <v>4.6833333333333331E-2</v>
      </c>
      <c r="F36" s="47">
        <f>+'DCP-15 P 2'!I30</f>
        <v>4.6666666666666669E-2</v>
      </c>
      <c r="G36" s="47">
        <f>+'DCP-15 P 2'!J30</f>
        <v>4.3733333333333325E-2</v>
      </c>
      <c r="H36" s="47">
        <f>+'DCP-15 P 2'!K30</f>
        <v>4.1853333333333333E-2</v>
      </c>
      <c r="I36" s="47">
        <f>+'DCP-15 P 2'!L30</f>
        <v>4.2766666666666668E-2</v>
      </c>
      <c r="J36" s="47"/>
      <c r="K36" s="47">
        <f t="shared" si="7"/>
        <v>5.0266666666666675E-2</v>
      </c>
      <c r="L36" s="47">
        <f t="shared" si="7"/>
        <v>5.0433333333333337E-2</v>
      </c>
      <c r="M36" s="47">
        <f>+$C36-G36</f>
        <v>5.336666666666668E-2</v>
      </c>
      <c r="N36" s="47">
        <f t="shared" si="7"/>
        <v>5.5246666666666673E-2</v>
      </c>
      <c r="O36" s="47">
        <f t="shared" si="7"/>
        <v>5.4333333333333338E-2</v>
      </c>
    </row>
    <row r="37" spans="1:15">
      <c r="A37" s="108" t="s">
        <v>297</v>
      </c>
      <c r="C37" s="47">
        <v>9.5299999999999996E-2</v>
      </c>
      <c r="D37" s="47"/>
      <c r="E37" s="47">
        <f>+'DCP-15 P 2'!H31</f>
        <v>4.9533333333333325E-2</v>
      </c>
      <c r="F37" s="47">
        <f>+'DCP-15 P 2'!I31</f>
        <v>4.6833333333333331E-2</v>
      </c>
      <c r="G37" s="47">
        <f>+'DCP-15 P 2'!J31</f>
        <v>4.6666666666666669E-2</v>
      </c>
      <c r="H37" s="47">
        <f>+'DCP-15 P 2'!K31</f>
        <v>4.3733333333333325E-2</v>
      </c>
      <c r="I37" s="47">
        <f>+'DCP-15 P 2'!L31</f>
        <v>4.1853333333333333E-2</v>
      </c>
      <c r="J37" s="47"/>
      <c r="K37" s="47">
        <f t="shared" si="7"/>
        <v>4.5766666666666671E-2</v>
      </c>
      <c r="L37" s="47">
        <f t="shared" si="7"/>
        <v>4.8466666666666665E-2</v>
      </c>
      <c r="M37" s="47">
        <f t="shared" si="7"/>
        <v>4.8633333333333327E-2</v>
      </c>
      <c r="N37" s="47">
        <f>+$C37-H37</f>
        <v>5.156666666666667E-2</v>
      </c>
      <c r="O37" s="47">
        <f>+$C37-I37</f>
        <v>5.3446666666666663E-2</v>
      </c>
    </row>
    <row r="38" spans="1:15">
      <c r="A38" s="108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47"/>
      <c r="O38" s="47"/>
    </row>
    <row r="39" spans="1:15">
      <c r="A39" s="108" t="s">
        <v>298</v>
      </c>
      <c r="C39" s="47">
        <f>AVERAGE(C34:C37)</f>
        <v>9.5875000000000002E-2</v>
      </c>
      <c r="D39" s="47"/>
      <c r="E39" s="47">
        <f t="shared" ref="E39:O39" si="8">AVERAGE(E34:E37)</f>
        <v>4.6691666666666659E-2</v>
      </c>
      <c r="F39" s="47">
        <f t="shared" si="8"/>
        <v>4.4771666666666668E-2</v>
      </c>
      <c r="G39" s="47">
        <f t="shared" si="8"/>
        <v>4.3754999999999995E-2</v>
      </c>
      <c r="H39" s="47">
        <f t="shared" si="8"/>
        <v>4.3196666666666661E-2</v>
      </c>
      <c r="I39" s="47">
        <f t="shared" si="8"/>
        <v>4.3779999999999999E-2</v>
      </c>
      <c r="J39" s="47"/>
      <c r="K39" s="47">
        <f t="shared" si="8"/>
        <v>4.9183333333333336E-2</v>
      </c>
      <c r="L39" s="47">
        <f t="shared" si="8"/>
        <v>5.1103333333333334E-2</v>
      </c>
      <c r="M39" s="47">
        <f t="shared" si="8"/>
        <v>5.212E-2</v>
      </c>
      <c r="N39" s="47">
        <f t="shared" si="8"/>
        <v>5.2678333333333334E-2</v>
      </c>
      <c r="O39" s="47">
        <f t="shared" si="8"/>
        <v>5.2095000000000002E-2</v>
      </c>
    </row>
    <row r="40" spans="1:15">
      <c r="A40" s="108"/>
      <c r="C40" s="47"/>
      <c r="D40" s="47"/>
      <c r="E40" s="47"/>
      <c r="F40" s="47"/>
      <c r="G40" s="47"/>
      <c r="H40" s="47"/>
      <c r="I40" s="47"/>
      <c r="J40" s="47"/>
      <c r="K40" s="47"/>
      <c r="L40" s="47"/>
      <c r="M40" s="47"/>
      <c r="N40" s="47"/>
      <c r="O40" s="47"/>
    </row>
    <row r="41" spans="1:15">
      <c r="A41" s="108" t="s">
        <v>299</v>
      </c>
      <c r="C41" s="47">
        <v>9.5500000000000002E-2</v>
      </c>
      <c r="D41" s="47"/>
      <c r="E41" s="47">
        <f>+'DCP-15 P 2'!H32</f>
        <v>4.7733333333333329E-2</v>
      </c>
      <c r="F41" s="47">
        <f>+'DCP-15 P 2'!I32</f>
        <v>4.9533333333333325E-2</v>
      </c>
      <c r="G41" s="47">
        <f>+'DCP-15 P 2'!J32</f>
        <v>4.6833333333333331E-2</v>
      </c>
      <c r="H41" s="47">
        <f>+'DCP-15 P 2'!K32</f>
        <v>4.6666666666666669E-2</v>
      </c>
      <c r="I41" s="47">
        <f>+'DCP-15 P 2'!L32</f>
        <v>4.3733333333333325E-2</v>
      </c>
      <c r="J41" s="47"/>
      <c r="K41" s="47">
        <f t="shared" ref="K41:O42" si="9">+$C41-E41</f>
        <v>4.7766666666666673E-2</v>
      </c>
      <c r="L41" s="47">
        <f t="shared" si="9"/>
        <v>4.5966666666666676E-2</v>
      </c>
      <c r="M41" s="47">
        <f t="shared" si="9"/>
        <v>4.8666666666666671E-2</v>
      </c>
      <c r="N41" s="47">
        <f t="shared" si="9"/>
        <v>4.8833333333333333E-2</v>
      </c>
      <c r="O41" s="47">
        <f t="shared" si="9"/>
        <v>5.1766666666666676E-2</v>
      </c>
    </row>
    <row r="42" spans="1:15">
      <c r="A42" s="108" t="s">
        <v>300</v>
      </c>
      <c r="C42" s="47">
        <v>9.7299999999999998E-2</v>
      </c>
      <c r="D42" s="47"/>
      <c r="E42" s="47">
        <f>+'DCP-15 P 2'!H33</f>
        <v>4.4433333333333332E-2</v>
      </c>
      <c r="F42" s="47">
        <f>+'DCP-15 P 2'!I33</f>
        <v>4.7733333333333329E-2</v>
      </c>
      <c r="G42" s="47">
        <f>+'DCP-15 P 2'!J33</f>
        <v>4.9533333333333325E-2</v>
      </c>
      <c r="H42" s="47">
        <f>+'DCP-15 P 2'!K33</f>
        <v>4.6833333333333331E-2</v>
      </c>
      <c r="I42" s="47">
        <f>+'DCP-15 P 2'!L33</f>
        <v>4.6666666666666669E-2</v>
      </c>
      <c r="J42" s="47"/>
      <c r="K42" s="47">
        <f t="shared" si="9"/>
        <v>5.2866666666666666E-2</v>
      </c>
      <c r="L42" s="47">
        <f t="shared" si="9"/>
        <v>4.9566666666666669E-2</v>
      </c>
      <c r="M42" s="47">
        <f t="shared" si="9"/>
        <v>4.7766666666666673E-2</v>
      </c>
      <c r="N42" s="47">
        <f t="shared" si="9"/>
        <v>5.0466666666666667E-2</v>
      </c>
      <c r="O42" s="47">
        <f t="shared" si="9"/>
        <v>5.0633333333333329E-2</v>
      </c>
    </row>
    <row r="43" spans="1:15">
      <c r="A43" s="108" t="s">
        <v>307</v>
      </c>
      <c r="C43" s="47">
        <v>9.9500000000000005E-2</v>
      </c>
      <c r="D43" s="47"/>
      <c r="E43" s="47">
        <f>+'DCP-15 P 2'!H34</f>
        <v>3.8233333333333334E-2</v>
      </c>
      <c r="F43" s="47">
        <f>+'DCP-15 P 2'!I34</f>
        <v>4.4433333333333332E-2</v>
      </c>
      <c r="G43" s="47">
        <f>+'DCP-15 P 2'!J34</f>
        <v>4.7733333333333329E-2</v>
      </c>
      <c r="H43" s="47">
        <f>+'DCP-15 P 2'!K34</f>
        <v>4.9533333333333325E-2</v>
      </c>
      <c r="I43" s="47">
        <f>+'DCP-15 P 2'!L34</f>
        <v>4.6833333333333331E-2</v>
      </c>
      <c r="J43" s="47"/>
      <c r="K43" s="47">
        <f t="shared" ref="K43:K44" si="10">+$C43-E43</f>
        <v>6.1266666666666671E-2</v>
      </c>
      <c r="L43" s="47">
        <f t="shared" ref="L43:L44" si="11">+$C43-F43</f>
        <v>5.5066666666666673E-2</v>
      </c>
      <c r="M43" s="47">
        <f t="shared" ref="M43:M44" si="12">+$C43-G43</f>
        <v>5.1766666666666676E-2</v>
      </c>
      <c r="N43" s="47">
        <f t="shared" ref="N43:N44" si="13">+$C43-H43</f>
        <v>4.996666666666668E-2</v>
      </c>
      <c r="O43" s="47">
        <f t="shared" ref="O43:O44" si="14">+$C43-I43</f>
        <v>5.2666666666666674E-2</v>
      </c>
    </row>
    <row r="44" spans="1:15">
      <c r="A44" s="108" t="s">
        <v>308</v>
      </c>
      <c r="C44" s="47">
        <v>9.7299999999999998E-2</v>
      </c>
      <c r="D44" s="47"/>
      <c r="E44" s="47">
        <f>+'DCP-15 P 2'!H35</f>
        <v>3.7366666666666666E-2</v>
      </c>
      <c r="F44" s="47">
        <f>+'DCP-15 P 2'!I35</f>
        <v>3.8233333333333334E-2</v>
      </c>
      <c r="G44" s="47">
        <f>+'DCP-15 P 2'!J35</f>
        <v>4.4433333333333332E-2</v>
      </c>
      <c r="H44" s="47">
        <f>+'DCP-15 P 2'!K35</f>
        <v>4.7733333333333329E-2</v>
      </c>
      <c r="I44" s="47">
        <f>+'DCP-15 P 2'!L35</f>
        <v>4.9533333333333325E-2</v>
      </c>
      <c r="J44" s="47"/>
      <c r="K44" s="47">
        <f t="shared" si="10"/>
        <v>5.9933333333333332E-2</v>
      </c>
      <c r="L44" s="47">
        <f t="shared" si="11"/>
        <v>5.9066666666666663E-2</v>
      </c>
      <c r="M44" s="47">
        <f t="shared" si="12"/>
        <v>5.2866666666666666E-2</v>
      </c>
      <c r="N44" s="47">
        <f t="shared" si="13"/>
        <v>4.9566666666666669E-2</v>
      </c>
      <c r="O44" s="47">
        <f t="shared" si="14"/>
        <v>4.7766666666666673E-2</v>
      </c>
    </row>
    <row r="45" spans="1:15">
      <c r="C45" s="47"/>
      <c r="D45" s="47"/>
      <c r="E45" s="47"/>
      <c r="F45" s="47"/>
      <c r="G45" s="47"/>
      <c r="H45" s="47"/>
      <c r="I45" s="47"/>
      <c r="J45" s="47"/>
      <c r="K45" s="47"/>
      <c r="L45" s="47"/>
      <c r="M45" s="47"/>
      <c r="N45" s="47"/>
      <c r="O45" s="47"/>
    </row>
    <row r="46" spans="1:15" ht="15.75">
      <c r="A46" s="108" t="s">
        <v>301</v>
      </c>
      <c r="C46" s="239">
        <f>AVERAGE(C41:C44)</f>
        <v>9.74E-2</v>
      </c>
      <c r="D46" s="239"/>
      <c r="E46" s="239">
        <f>AVERAGE(E41:E44)</f>
        <v>4.1941666666666662E-2</v>
      </c>
      <c r="F46" s="239">
        <f>AVERAGE(F41:F44)</f>
        <v>4.4983333333333334E-2</v>
      </c>
      <c r="G46" s="239">
        <f>AVERAGE(G41:G44)</f>
        <v>4.7133333333333326E-2</v>
      </c>
      <c r="H46" s="239">
        <f>AVERAGE(H41:H44)</f>
        <v>4.769166666666666E-2</v>
      </c>
      <c r="I46" s="239">
        <f>AVERAGE(I41:I44)</f>
        <v>4.6691666666666659E-2</v>
      </c>
      <c r="J46" s="47"/>
      <c r="K46" s="239">
        <f>AVERAGE(K41:K44)</f>
        <v>5.5458333333333339E-2</v>
      </c>
      <c r="L46" s="239">
        <f>AVERAGE(L41:L44)</f>
        <v>5.2416666666666667E-2</v>
      </c>
      <c r="M46" s="239">
        <f>AVERAGE(M41:M44)</f>
        <v>5.0266666666666675E-2</v>
      </c>
      <c r="N46" s="239">
        <f>AVERAGE(N41:N44)</f>
        <v>4.970833333333334E-2</v>
      </c>
      <c r="O46" s="239">
        <f>AVERAGE(O41:O44)</f>
        <v>5.0708333333333341E-2</v>
      </c>
    </row>
    <row r="47" spans="1:15">
      <c r="A47" s="108"/>
      <c r="C47" s="47"/>
      <c r="D47" s="47"/>
      <c r="E47" s="47"/>
      <c r="F47" s="47"/>
      <c r="G47" s="47"/>
      <c r="H47" s="47"/>
      <c r="I47" s="47"/>
      <c r="J47" s="47"/>
      <c r="K47" s="47"/>
      <c r="L47" s="47"/>
      <c r="M47" s="47"/>
      <c r="N47" s="47"/>
      <c r="O47" s="47"/>
    </row>
    <row r="48" spans="1:15">
      <c r="A48" s="108"/>
      <c r="C48" s="47"/>
      <c r="D48" s="47"/>
      <c r="E48" s="47"/>
      <c r="F48" s="47"/>
      <c r="G48" s="47"/>
      <c r="H48" s="47"/>
      <c r="I48" s="47"/>
      <c r="J48" s="47"/>
      <c r="K48" s="47"/>
      <c r="L48" s="47"/>
      <c r="M48" s="47"/>
      <c r="N48" s="47"/>
      <c r="O48" s="47"/>
    </row>
    <row r="49" spans="1:15">
      <c r="A49" s="108" t="s">
        <v>309</v>
      </c>
      <c r="C49" s="47">
        <v>9.35E-2</v>
      </c>
      <c r="D49" s="47"/>
      <c r="E49" s="47">
        <f>+'DCP-15 P 2'!H36</f>
        <v>3.6600000000000001E-2</v>
      </c>
      <c r="F49" s="47">
        <f>+'DCP-15 P 2'!I36</f>
        <v>3.7366666666666666E-2</v>
      </c>
      <c r="G49" s="47">
        <f>+'DCP-15 P 2'!J36</f>
        <v>3.8233333333333334E-2</v>
      </c>
      <c r="H49" s="47">
        <f>+'DCP-15 P 2'!K36</f>
        <v>4.4433333333333332E-2</v>
      </c>
      <c r="I49" s="47">
        <f>+'DCP-15 P 2'!L36</f>
        <v>4.7733333333333329E-2</v>
      </c>
      <c r="J49" s="47"/>
      <c r="K49" s="47">
        <f t="shared" ref="K49:K50" si="15">+$C49-E49</f>
        <v>5.6899999999999999E-2</v>
      </c>
      <c r="L49" s="47">
        <f t="shared" ref="L49:L50" si="16">+$C49-F49</f>
        <v>5.6133333333333334E-2</v>
      </c>
      <c r="M49" s="47">
        <f t="shared" ref="M49:M50" si="17">+$C49-G49</f>
        <v>5.5266666666666665E-2</v>
      </c>
      <c r="N49" s="47">
        <f t="shared" ref="N49:N50" si="18">+$C49-H49</f>
        <v>4.9066666666666668E-2</v>
      </c>
      <c r="O49" s="47">
        <f t="shared" ref="O49:O50" si="19">+$C49-I49</f>
        <v>4.5766666666666671E-2</v>
      </c>
    </row>
    <row r="50" spans="1:15">
      <c r="A50" s="108" t="s">
        <v>310</v>
      </c>
      <c r="C50" s="47">
        <v>9.8000000000000004E-2</v>
      </c>
      <c r="D50" s="47"/>
      <c r="E50" s="47">
        <f>+'DCP-15 P 2'!H37</f>
        <v>3.6299999999999999E-2</v>
      </c>
      <c r="F50" s="47">
        <f>+'DCP-15 P 2'!I37</f>
        <v>3.6600000000000001E-2</v>
      </c>
      <c r="G50" s="47">
        <f>+'DCP-15 P 2'!J37</f>
        <v>3.7366666666666666E-2</v>
      </c>
      <c r="H50" s="47">
        <f>+'DCP-15 P 2'!K37</f>
        <v>3.8233333333333334E-2</v>
      </c>
      <c r="I50" s="47">
        <f>+'DCP-15 P 2'!L37</f>
        <v>4.4433333333333332E-2</v>
      </c>
      <c r="J50" s="47"/>
      <c r="K50" s="47">
        <f t="shared" si="15"/>
        <v>6.1700000000000005E-2</v>
      </c>
      <c r="L50" s="47">
        <f t="shared" si="16"/>
        <v>6.1400000000000003E-2</v>
      </c>
      <c r="M50" s="47">
        <f t="shared" si="17"/>
        <v>6.0633333333333338E-2</v>
      </c>
      <c r="N50" s="47">
        <f t="shared" si="18"/>
        <v>5.9766666666666669E-2</v>
      </c>
      <c r="O50" s="47">
        <f t="shared" si="19"/>
        <v>5.3566666666666672E-2</v>
      </c>
    </row>
    <row r="51" spans="1:15">
      <c r="A51" s="108"/>
      <c r="C51" s="47"/>
      <c r="D51" s="47"/>
      <c r="E51" s="47"/>
      <c r="F51" s="47"/>
      <c r="G51" s="47"/>
      <c r="H51" s="47"/>
      <c r="I51" s="47"/>
      <c r="J51" s="47"/>
      <c r="K51" s="47"/>
      <c r="L51" s="47"/>
      <c r="M51" s="47"/>
      <c r="N51" s="47"/>
      <c r="O51" s="47"/>
    </row>
    <row r="52" spans="1:15" ht="15.75">
      <c r="A52" s="106" t="s">
        <v>311</v>
      </c>
      <c r="B52" s="106"/>
      <c r="C52" s="239">
        <f>AVERAGE(C49:C50)</f>
        <v>9.5750000000000002E-2</v>
      </c>
      <c r="D52" s="239"/>
      <c r="E52" s="239">
        <f t="shared" ref="E52:O52" si="20">AVERAGE(E49:E50)</f>
        <v>3.6449999999999996E-2</v>
      </c>
      <c r="F52" s="239">
        <f t="shared" si="20"/>
        <v>3.6983333333333333E-2</v>
      </c>
      <c r="G52" s="239">
        <f t="shared" si="20"/>
        <v>3.78E-2</v>
      </c>
      <c r="H52" s="239">
        <f t="shared" si="20"/>
        <v>4.1333333333333333E-2</v>
      </c>
      <c r="I52" s="239">
        <f t="shared" si="20"/>
        <v>4.608333333333333E-2</v>
      </c>
      <c r="J52" s="239"/>
      <c r="K52" s="239">
        <f t="shared" si="20"/>
        <v>5.9300000000000005E-2</v>
      </c>
      <c r="L52" s="239">
        <f t="shared" si="20"/>
        <v>5.8766666666666668E-2</v>
      </c>
      <c r="M52" s="239">
        <f t="shared" si="20"/>
        <v>5.7950000000000002E-2</v>
      </c>
      <c r="N52" s="239">
        <f t="shared" si="20"/>
        <v>5.4416666666666669E-2</v>
      </c>
      <c r="O52" s="239">
        <f t="shared" si="20"/>
        <v>4.9666666666666671E-2</v>
      </c>
    </row>
    <row r="53" spans="1:15" ht="15.75">
      <c r="A53" s="106"/>
      <c r="B53" s="106"/>
      <c r="C53" s="239"/>
      <c r="D53" s="239"/>
      <c r="E53" s="239"/>
      <c r="F53" s="239"/>
      <c r="G53" s="239"/>
      <c r="H53" s="239"/>
      <c r="I53" s="239"/>
      <c r="J53" s="239"/>
      <c r="K53" s="239"/>
      <c r="L53" s="239"/>
      <c r="M53" s="239"/>
      <c r="N53" s="239"/>
      <c r="O53" s="239"/>
    </row>
    <row r="54" spans="1:15" ht="15.75">
      <c r="A54" s="106" t="s">
        <v>312</v>
      </c>
      <c r="B54" s="106"/>
      <c r="C54" s="106"/>
      <c r="D54" s="106"/>
      <c r="E54" s="106"/>
      <c r="F54" s="106"/>
      <c r="G54" s="106"/>
      <c r="H54" s="106"/>
      <c r="I54" s="106"/>
      <c r="J54" s="106"/>
      <c r="K54" s="106"/>
      <c r="L54" s="106"/>
      <c r="M54" s="106"/>
      <c r="N54" s="106"/>
      <c r="O54" s="106"/>
    </row>
    <row r="55" spans="1:15" ht="15.75">
      <c r="A55" s="106" t="s">
        <v>28</v>
      </c>
      <c r="B55" s="106"/>
      <c r="C55" s="239">
        <f>AVERAGE(C13:C16,C20:C23,C27:C30,C27:C30,C34:C37,C41:C44,C49:C50)</f>
        <v>9.6403846153846173E-2</v>
      </c>
      <c r="D55" s="106"/>
      <c r="E55" s="239">
        <f t="shared" ref="E55:O55" si="21">AVERAGE(E13:E16,E20:E23,E27:E30,E27:E30,E34:E37,E41:E44,E49:E50)</f>
        <v>4.4841282051282044E-2</v>
      </c>
      <c r="F55" s="239">
        <f t="shared" si="21"/>
        <v>4.5411025641025643E-2</v>
      </c>
      <c r="G55" s="239">
        <f t="shared" si="21"/>
        <v>4.5785384615384617E-2</v>
      </c>
      <c r="H55" s="239">
        <f t="shared" si="21"/>
        <v>4.6240512820512829E-2</v>
      </c>
      <c r="I55" s="239">
        <f t="shared" si="21"/>
        <v>4.6971282051282058E-2</v>
      </c>
      <c r="J55" s="106"/>
      <c r="K55" s="239">
        <f>AVERAGE(K13:K16,K20:K23,K27:K30,K27:K30,K34:K37,K41:K44,K49:K50)</f>
        <v>5.1562564102564108E-2</v>
      </c>
      <c r="L55" s="239">
        <f t="shared" si="21"/>
        <v>5.0992820512820509E-2</v>
      </c>
      <c r="M55" s="239">
        <f>AVERAGE(M13:M16,M20:M23,M27:M30,M27:M30,M34:M37,M41:M44,M49:M50)</f>
        <v>5.0618461538461536E-2</v>
      </c>
      <c r="N55" s="239">
        <f>AVERAGE(N13:N16,N20:N23,N27:N30,N27:N30,N34:N37,N41:N44,N49:N50)</f>
        <v>5.0163333333333338E-2</v>
      </c>
      <c r="O55" s="239">
        <f t="shared" si="21"/>
        <v>4.9432564102564108E-2</v>
      </c>
    </row>
    <row r="56" spans="1:15" ht="15.75" thickBot="1">
      <c r="A56" s="84"/>
      <c r="B56" s="84"/>
      <c r="C56" s="84"/>
      <c r="D56" s="84"/>
      <c r="E56" s="84"/>
      <c r="F56" s="84"/>
      <c r="G56" s="84"/>
      <c r="H56" s="84"/>
      <c r="I56" s="84"/>
      <c r="J56" s="84"/>
      <c r="K56" s="84"/>
      <c r="L56" s="84"/>
      <c r="M56" s="84"/>
      <c r="N56" s="84"/>
      <c r="O56" s="84"/>
    </row>
    <row r="57" spans="1:15" ht="15.75" thickTop="1"/>
    <row r="58" spans="1:15">
      <c r="A58" s="108" t="s">
        <v>313</v>
      </c>
    </row>
  </sheetData>
  <mergeCells count="1">
    <mergeCell ref="E9:I9"/>
  </mergeCells>
  <pageMargins left="0.7" right="0.7" top="0.75" bottom="0.75" header="0.3" footer="0.3"/>
  <pageSetup scale="61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EF414C-60A9-40A6-9662-BA300DBEE70D}">
  <sheetPr>
    <pageSetUpPr fitToPage="1"/>
  </sheetPr>
  <dimension ref="A1:S40"/>
  <sheetViews>
    <sheetView topLeftCell="A2" workbookViewId="0">
      <selection activeCell="F38" sqref="F38"/>
    </sheetView>
  </sheetViews>
  <sheetFormatPr defaultRowHeight="15"/>
  <cols>
    <col min="2" max="2" width="2.33203125" customWidth="1"/>
    <col min="7" max="7" width="1.88671875" customWidth="1"/>
  </cols>
  <sheetData>
    <row r="1" spans="1:19" ht="15.75">
      <c r="K1" s="106" t="str">
        <f>+'DCP-15, P 1'!N1</f>
        <v>Exh. DCP-15</v>
      </c>
    </row>
    <row r="2" spans="1:19" ht="15.75">
      <c r="K2" s="106" t="str">
        <f>+'DCP-15, P 1'!N2</f>
        <v>Docket UG-200568</v>
      </c>
    </row>
    <row r="3" spans="1:19" ht="15.75">
      <c r="K3" s="106" t="s">
        <v>97</v>
      </c>
    </row>
    <row r="5" spans="1:19" ht="18">
      <c r="A5" s="255" t="s">
        <v>316</v>
      </c>
      <c r="B5" s="255"/>
      <c r="C5" s="255"/>
      <c r="D5" s="255"/>
      <c r="E5" s="255"/>
      <c r="F5" s="255"/>
      <c r="G5" s="255"/>
      <c r="H5" s="255"/>
      <c r="I5" s="255"/>
      <c r="J5" s="255"/>
      <c r="K5" s="255"/>
      <c r="L5" s="255"/>
    </row>
    <row r="6" spans="1:19" ht="15.75" thickBot="1">
      <c r="A6" s="84"/>
      <c r="B6" s="84"/>
      <c r="C6" s="84"/>
      <c r="D6" s="84"/>
      <c r="E6" s="84"/>
      <c r="F6" s="84"/>
      <c r="G6" s="84"/>
      <c r="H6" s="84"/>
      <c r="I6" s="84"/>
      <c r="J6" s="84"/>
      <c r="K6" s="84"/>
      <c r="L6" s="84"/>
    </row>
    <row r="7" spans="1:19" ht="15.75" thickTop="1"/>
    <row r="8" spans="1:19">
      <c r="H8" s="259" t="s">
        <v>302</v>
      </c>
      <c r="I8" s="259"/>
      <c r="J8" s="259"/>
      <c r="K8" s="259"/>
      <c r="L8" s="259"/>
    </row>
    <row r="9" spans="1:19">
      <c r="A9" t="s">
        <v>268</v>
      </c>
      <c r="C9" s="47" t="s">
        <v>303</v>
      </c>
      <c r="D9" s="47" t="s">
        <v>304</v>
      </c>
      <c r="E9" s="47" t="s">
        <v>305</v>
      </c>
      <c r="F9" s="47" t="s">
        <v>28</v>
      </c>
      <c r="G9" s="47"/>
      <c r="H9" s="8" t="s">
        <v>270</v>
      </c>
      <c r="I9" s="107" t="s">
        <v>271</v>
      </c>
      <c r="J9" s="107" t="s">
        <v>272</v>
      </c>
      <c r="K9" s="107" t="s">
        <v>273</v>
      </c>
      <c r="L9" s="107" t="s">
        <v>274</v>
      </c>
      <c r="M9" s="47"/>
      <c r="N9" s="47"/>
      <c r="O9" s="47"/>
      <c r="P9" s="47"/>
      <c r="Q9" s="47"/>
      <c r="R9" s="47"/>
      <c r="S9" s="47"/>
    </row>
    <row r="10" spans="1:19">
      <c r="A10" s="30"/>
      <c r="B10" s="30"/>
      <c r="C10" s="105"/>
      <c r="D10" s="105"/>
      <c r="E10" s="105"/>
      <c r="F10" s="105"/>
      <c r="G10" s="105"/>
      <c r="H10" s="105"/>
      <c r="I10" s="105"/>
      <c r="J10" s="105"/>
      <c r="K10" s="105"/>
      <c r="L10" s="105"/>
      <c r="M10" s="47"/>
      <c r="N10" s="47"/>
      <c r="O10" s="47"/>
      <c r="P10" s="47"/>
      <c r="Q10" s="47"/>
      <c r="R10" s="47"/>
      <c r="S10" s="47"/>
    </row>
    <row r="11" spans="1:19"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</row>
    <row r="12" spans="1:19">
      <c r="A12" s="108" t="s">
        <v>275</v>
      </c>
      <c r="C12" s="47">
        <v>5.0900000000000001E-2</v>
      </c>
      <c r="D12" s="47">
        <v>5.0099999999999999E-2</v>
      </c>
      <c r="E12" s="47">
        <v>0.05</v>
      </c>
      <c r="F12" s="47">
        <f>AVERAGE(C12:E12)</f>
        <v>5.0333333333333341E-2</v>
      </c>
      <c r="G12" s="47"/>
      <c r="H12" s="47">
        <f>+F12</f>
        <v>5.0333333333333341E-2</v>
      </c>
      <c r="I12" s="47"/>
      <c r="J12" s="47"/>
      <c r="K12" s="47"/>
      <c r="L12" s="47"/>
      <c r="M12" s="47"/>
      <c r="N12" s="47"/>
      <c r="O12" s="47"/>
      <c r="P12" s="47"/>
      <c r="Q12" s="47"/>
      <c r="R12" s="47"/>
      <c r="S12" s="47"/>
    </row>
    <row r="13" spans="1:19">
      <c r="A13" s="108" t="s">
        <v>276</v>
      </c>
      <c r="C13" s="47">
        <v>4.8500000000000001E-2</v>
      </c>
      <c r="D13" s="47">
        <v>4.6899999999999997E-2</v>
      </c>
      <c r="E13" s="47">
        <v>4.7300000000000002E-2</v>
      </c>
      <c r="F13" s="47">
        <f>AVERAGE(C13:E13)</f>
        <v>4.7566666666666667E-2</v>
      </c>
      <c r="G13" s="47"/>
      <c r="H13" s="47">
        <f t="shared" ref="H13:H37" si="0">+F13</f>
        <v>4.7566666666666667E-2</v>
      </c>
      <c r="I13" s="47">
        <f t="shared" ref="I13:I33" si="1">+F12</f>
        <v>5.0333333333333341E-2</v>
      </c>
      <c r="J13" s="47"/>
      <c r="K13" s="47"/>
      <c r="L13" s="47"/>
      <c r="M13" s="47"/>
      <c r="N13" s="47"/>
      <c r="O13" s="47"/>
      <c r="P13" s="47"/>
      <c r="Q13" s="47"/>
      <c r="R13" s="47"/>
      <c r="S13" s="47"/>
    </row>
    <row r="14" spans="1:19">
      <c r="A14" s="108" t="s">
        <v>277</v>
      </c>
      <c r="C14" s="47">
        <v>4.6600000000000003E-2</v>
      </c>
      <c r="D14" s="47">
        <v>4.65E-2</v>
      </c>
      <c r="E14" s="47">
        <v>4.7899999999999998E-2</v>
      </c>
      <c r="F14" s="47">
        <f t="shared" ref="F14:F32" si="2">AVERAGE(C14:E14)</f>
        <v>4.7000000000000007E-2</v>
      </c>
      <c r="G14" s="47"/>
      <c r="H14" s="47">
        <f t="shared" si="0"/>
        <v>4.7000000000000007E-2</v>
      </c>
      <c r="I14" s="47">
        <f t="shared" si="1"/>
        <v>4.7566666666666667E-2</v>
      </c>
      <c r="J14" s="47">
        <f t="shared" ref="J14:J33" si="3">+F12</f>
        <v>5.0333333333333341E-2</v>
      </c>
      <c r="K14" s="47"/>
      <c r="L14" s="47"/>
      <c r="M14" s="47"/>
      <c r="N14" s="47"/>
      <c r="O14" s="47"/>
      <c r="P14" s="47"/>
      <c r="Q14" s="47"/>
      <c r="R14" s="47"/>
      <c r="S14" s="47"/>
    </row>
    <row r="15" spans="1:19">
      <c r="A15" s="108" t="s">
        <v>278</v>
      </c>
      <c r="C15" s="47">
        <v>4.6699999999999998E-2</v>
      </c>
      <c r="D15" s="47">
        <v>4.7500000000000001E-2</v>
      </c>
      <c r="E15" s="47">
        <v>4.7E-2</v>
      </c>
      <c r="F15" s="47">
        <f t="shared" si="2"/>
        <v>4.7066666666666666E-2</v>
      </c>
      <c r="G15" s="47"/>
      <c r="H15" s="47">
        <f t="shared" si="0"/>
        <v>4.7066666666666666E-2</v>
      </c>
      <c r="I15" s="47">
        <f t="shared" si="1"/>
        <v>4.7000000000000007E-2</v>
      </c>
      <c r="J15" s="47">
        <f t="shared" si="3"/>
        <v>4.7566666666666667E-2</v>
      </c>
      <c r="K15" s="47">
        <f t="shared" ref="K15:K33" si="4">+F12</f>
        <v>5.0333333333333341E-2</v>
      </c>
      <c r="L15" s="47"/>
      <c r="M15" s="47"/>
      <c r="N15" s="47"/>
      <c r="O15" s="47"/>
      <c r="P15" s="47"/>
      <c r="Q15" s="47"/>
      <c r="R15" s="47"/>
      <c r="S15" s="47"/>
    </row>
    <row r="16" spans="1:19">
      <c r="A16" s="108" t="s">
        <v>279</v>
      </c>
      <c r="C16" s="47">
        <v>4.3900000000000002E-2</v>
      </c>
      <c r="D16" s="47">
        <v>4.4400000000000002E-2</v>
      </c>
      <c r="E16" s="47">
        <v>4.5100000000000001E-2</v>
      </c>
      <c r="F16" s="47">
        <f t="shared" si="2"/>
        <v>4.4466666666666675E-2</v>
      </c>
      <c r="G16" s="47"/>
      <c r="H16" s="47">
        <f t="shared" si="0"/>
        <v>4.4466666666666675E-2</v>
      </c>
      <c r="I16" s="47">
        <f t="shared" si="1"/>
        <v>4.7066666666666666E-2</v>
      </c>
      <c r="J16" s="47">
        <f t="shared" si="3"/>
        <v>4.7000000000000007E-2</v>
      </c>
      <c r="K16" s="47">
        <f t="shared" si="4"/>
        <v>4.7566666666666667E-2</v>
      </c>
      <c r="L16" s="47">
        <f t="shared" ref="L16:L33" si="5">+F12</f>
        <v>5.0333333333333341E-2</v>
      </c>
      <c r="M16" s="47"/>
      <c r="N16" s="47"/>
      <c r="O16" s="47"/>
      <c r="P16" s="47"/>
      <c r="Q16" s="47"/>
      <c r="R16" s="47"/>
      <c r="S16" s="47"/>
    </row>
    <row r="17" spans="1:19">
      <c r="A17" s="108" t="s">
        <v>280</v>
      </c>
      <c r="C17" s="47">
        <v>4.5100000000000001E-2</v>
      </c>
      <c r="D17" s="47">
        <v>4.9099999999999998E-2</v>
      </c>
      <c r="E17" s="47">
        <v>5.1299999999999998E-2</v>
      </c>
      <c r="F17" s="47">
        <f>AVERAGE(C17:E17)</f>
        <v>4.8500000000000008E-2</v>
      </c>
      <c r="G17" s="47"/>
      <c r="H17" s="47">
        <f t="shared" si="0"/>
        <v>4.8500000000000008E-2</v>
      </c>
      <c r="I17" s="47">
        <f t="shared" si="1"/>
        <v>4.4466666666666675E-2</v>
      </c>
      <c r="J17" s="47">
        <f t="shared" si="3"/>
        <v>4.7066666666666666E-2</v>
      </c>
      <c r="K17" s="47">
        <f t="shared" si="4"/>
        <v>4.7000000000000007E-2</v>
      </c>
      <c r="L17" s="47">
        <f t="shared" si="5"/>
        <v>4.7566666666666667E-2</v>
      </c>
      <c r="M17" s="47"/>
      <c r="N17" s="47"/>
      <c r="O17" s="47"/>
      <c r="P17" s="47"/>
      <c r="Q17" s="47"/>
      <c r="R17" s="47"/>
      <c r="S17" s="47"/>
    </row>
    <row r="18" spans="1:19">
      <c r="A18" s="108" t="s">
        <v>281</v>
      </c>
      <c r="C18" s="47">
        <v>5.2200000000000003E-2</v>
      </c>
      <c r="D18" s="47">
        <v>5.2299999999999999E-2</v>
      </c>
      <c r="E18" s="47">
        <v>5.4199999999999998E-2</v>
      </c>
      <c r="F18" s="47">
        <f t="shared" si="2"/>
        <v>5.2900000000000003E-2</v>
      </c>
      <c r="G18" s="47"/>
      <c r="H18" s="47">
        <f t="shared" si="0"/>
        <v>5.2900000000000003E-2</v>
      </c>
      <c r="I18" s="47">
        <f t="shared" si="1"/>
        <v>4.8500000000000008E-2</v>
      </c>
      <c r="J18" s="47">
        <f t="shared" si="3"/>
        <v>4.4466666666666675E-2</v>
      </c>
      <c r="K18" s="47">
        <f t="shared" si="4"/>
        <v>4.7066666666666666E-2</v>
      </c>
      <c r="L18" s="47">
        <f t="shared" si="5"/>
        <v>4.7000000000000007E-2</v>
      </c>
      <c r="M18" s="47"/>
      <c r="N18" s="47"/>
      <c r="O18" s="47"/>
      <c r="P18" s="47"/>
      <c r="Q18" s="47"/>
      <c r="R18" s="47"/>
      <c r="S18" s="47"/>
    </row>
    <row r="19" spans="1:19">
      <c r="A19" s="108" t="s">
        <v>282</v>
      </c>
      <c r="C19" s="47">
        <v>5.4699999999999999E-2</v>
      </c>
      <c r="D19" s="47">
        <v>5.57E-2</v>
      </c>
      <c r="E19" s="47">
        <v>5.5500000000000001E-2</v>
      </c>
      <c r="F19" s="47">
        <f t="shared" si="2"/>
        <v>5.5299999999999995E-2</v>
      </c>
      <c r="G19" s="47"/>
      <c r="H19" s="47">
        <f t="shared" si="0"/>
        <v>5.5299999999999995E-2</v>
      </c>
      <c r="I19" s="47">
        <f t="shared" si="1"/>
        <v>5.2900000000000003E-2</v>
      </c>
      <c r="J19" s="47">
        <f t="shared" si="3"/>
        <v>4.8500000000000008E-2</v>
      </c>
      <c r="K19" s="47">
        <f t="shared" si="4"/>
        <v>4.4466666666666675E-2</v>
      </c>
      <c r="L19" s="47">
        <f t="shared" si="5"/>
        <v>4.7066666666666666E-2</v>
      </c>
      <c r="M19" s="47"/>
      <c r="N19" s="47"/>
      <c r="O19" s="47"/>
      <c r="P19" s="47"/>
      <c r="Q19" s="47"/>
      <c r="R19" s="47"/>
      <c r="S19" s="47"/>
    </row>
    <row r="20" spans="1:19">
      <c r="A20" s="108" t="s">
        <v>284</v>
      </c>
      <c r="C20" s="47">
        <v>5.4899999999999997E-2</v>
      </c>
      <c r="D20" s="47">
        <v>5.28E-2</v>
      </c>
      <c r="E20" s="47">
        <v>5.1200000000000002E-2</v>
      </c>
      <c r="F20" s="47">
        <f t="shared" si="2"/>
        <v>5.2966666666666662E-2</v>
      </c>
      <c r="G20" s="47"/>
      <c r="H20" s="47">
        <f t="shared" si="0"/>
        <v>5.2966666666666662E-2</v>
      </c>
      <c r="I20" s="47">
        <f t="shared" si="1"/>
        <v>5.5299999999999995E-2</v>
      </c>
      <c r="J20" s="47">
        <f t="shared" si="3"/>
        <v>5.2900000000000003E-2</v>
      </c>
      <c r="K20" s="47">
        <f t="shared" si="4"/>
        <v>4.8500000000000008E-2</v>
      </c>
      <c r="L20" s="47">
        <f t="shared" si="5"/>
        <v>4.4466666666666675E-2</v>
      </c>
      <c r="M20" s="47"/>
      <c r="N20" s="47"/>
      <c r="O20" s="47"/>
      <c r="P20" s="47"/>
      <c r="Q20" s="47"/>
      <c r="R20" s="47"/>
      <c r="S20" s="47"/>
    </row>
    <row r="21" spans="1:19">
      <c r="A21" s="108" t="s">
        <v>285</v>
      </c>
      <c r="C21" s="47">
        <v>4.7500000000000001E-2</v>
      </c>
      <c r="D21" s="47">
        <v>4.5999999999999999E-2</v>
      </c>
      <c r="E21" s="47">
        <v>4.4699999999999997E-2</v>
      </c>
      <c r="F21" s="47">
        <f t="shared" si="2"/>
        <v>4.6066666666666665E-2</v>
      </c>
      <c r="G21" s="47"/>
      <c r="H21" s="47">
        <f t="shared" si="0"/>
        <v>4.6066666666666665E-2</v>
      </c>
      <c r="I21" s="47">
        <f t="shared" si="1"/>
        <v>5.2966666666666662E-2</v>
      </c>
      <c r="J21" s="47">
        <f t="shared" si="3"/>
        <v>5.5299999999999995E-2</v>
      </c>
      <c r="K21" s="47">
        <f t="shared" si="4"/>
        <v>5.2900000000000003E-2</v>
      </c>
      <c r="L21" s="47">
        <f t="shared" si="5"/>
        <v>4.8500000000000008E-2</v>
      </c>
      <c r="M21" s="47"/>
      <c r="N21" s="47"/>
      <c r="O21" s="47"/>
      <c r="P21" s="47"/>
      <c r="Q21" s="47"/>
      <c r="R21" s="47"/>
      <c r="S21" s="47"/>
    </row>
    <row r="22" spans="1:19">
      <c r="A22" s="108" t="s">
        <v>286</v>
      </c>
      <c r="C22" s="47">
        <v>4.1599999999999998E-2</v>
      </c>
      <c r="D22" s="47">
        <v>4.2000000000000003E-2</v>
      </c>
      <c r="E22" s="47">
        <v>4.2700000000000002E-2</v>
      </c>
      <c r="F22" s="47">
        <f t="shared" si="2"/>
        <v>4.2100000000000005E-2</v>
      </c>
      <c r="G22" s="47"/>
      <c r="H22" s="47">
        <f t="shared" si="0"/>
        <v>4.2100000000000005E-2</v>
      </c>
      <c r="I22" s="47">
        <f t="shared" si="1"/>
        <v>4.6066666666666665E-2</v>
      </c>
      <c r="J22" s="47">
        <f t="shared" si="3"/>
        <v>5.2966666666666662E-2</v>
      </c>
      <c r="K22" s="47">
        <f t="shared" si="4"/>
        <v>5.5299999999999995E-2</v>
      </c>
      <c r="L22" s="47">
        <f t="shared" si="5"/>
        <v>5.2900000000000003E-2</v>
      </c>
      <c r="M22" s="47"/>
      <c r="N22" s="47"/>
      <c r="O22" s="47"/>
      <c r="P22" s="47"/>
      <c r="Q22" s="47"/>
      <c r="R22" s="47"/>
      <c r="S22" s="47"/>
    </row>
    <row r="23" spans="1:19">
      <c r="A23" s="108" t="s">
        <v>287</v>
      </c>
      <c r="C23" s="47">
        <v>4.3400000000000001E-2</v>
      </c>
      <c r="D23" s="47">
        <v>4.6399999999999997E-2</v>
      </c>
      <c r="E23" s="47">
        <v>4.7899999999999998E-2</v>
      </c>
      <c r="F23" s="47">
        <f t="shared" si="2"/>
        <v>4.5899999999999996E-2</v>
      </c>
      <c r="G23" s="47"/>
      <c r="H23" s="47">
        <f t="shared" si="0"/>
        <v>4.5899999999999996E-2</v>
      </c>
      <c r="I23" s="47">
        <f t="shared" si="1"/>
        <v>4.2100000000000005E-2</v>
      </c>
      <c r="J23" s="47">
        <f t="shared" si="3"/>
        <v>4.6066666666666665E-2</v>
      </c>
      <c r="K23" s="47">
        <f t="shared" si="4"/>
        <v>5.2966666666666662E-2</v>
      </c>
      <c r="L23" s="47">
        <f t="shared" si="5"/>
        <v>5.5299999999999995E-2</v>
      </c>
      <c r="M23" s="47"/>
      <c r="N23" s="47"/>
      <c r="O23" s="47"/>
      <c r="P23" s="47"/>
      <c r="Q23" s="47"/>
      <c r="R23" s="47"/>
      <c r="S23" s="47"/>
    </row>
    <row r="24" spans="1:19">
      <c r="A24" s="108" t="s">
        <v>289</v>
      </c>
      <c r="C24" s="47">
        <v>4.6199999999999998E-2</v>
      </c>
      <c r="D24" s="47">
        <v>4.58E-2</v>
      </c>
      <c r="E24" s="47">
        <v>4.6199999999999998E-2</v>
      </c>
      <c r="F24" s="47">
        <f t="shared" si="2"/>
        <v>4.6066666666666665E-2</v>
      </c>
      <c r="G24" s="47"/>
      <c r="H24" s="47">
        <f t="shared" si="0"/>
        <v>4.6066666666666665E-2</v>
      </c>
      <c r="I24" s="47">
        <f t="shared" si="1"/>
        <v>4.5899999999999996E-2</v>
      </c>
      <c r="J24" s="47">
        <f t="shared" si="3"/>
        <v>4.2100000000000005E-2</v>
      </c>
      <c r="K24" s="47">
        <f t="shared" si="4"/>
        <v>4.6066666666666665E-2</v>
      </c>
      <c r="L24" s="47">
        <f t="shared" si="5"/>
        <v>5.2966666666666662E-2</v>
      </c>
      <c r="M24" s="47"/>
      <c r="N24" s="47"/>
      <c r="O24" s="47"/>
      <c r="P24" s="47"/>
      <c r="Q24" s="47"/>
      <c r="R24" s="47"/>
      <c r="S24" s="47"/>
    </row>
    <row r="25" spans="1:19">
      <c r="A25" s="108" t="s">
        <v>290</v>
      </c>
      <c r="C25" s="47">
        <v>4.5100000000000001E-2</v>
      </c>
      <c r="D25" s="47">
        <v>4.4999999999999998E-2</v>
      </c>
      <c r="E25" s="47">
        <v>4.3200000000000002E-2</v>
      </c>
      <c r="F25" s="47">
        <f>AVERAGE(C25:E25)</f>
        <v>4.4433333333333332E-2</v>
      </c>
      <c r="G25" s="47"/>
      <c r="H25" s="47">
        <f t="shared" si="0"/>
        <v>4.4433333333333332E-2</v>
      </c>
      <c r="I25" s="47">
        <f t="shared" si="1"/>
        <v>4.6066666666666665E-2</v>
      </c>
      <c r="J25" s="47">
        <f t="shared" si="3"/>
        <v>4.5899999999999996E-2</v>
      </c>
      <c r="K25" s="47">
        <f t="shared" si="4"/>
        <v>4.2100000000000005E-2</v>
      </c>
      <c r="L25" s="47">
        <f t="shared" si="5"/>
        <v>4.6066666666666665E-2</v>
      </c>
      <c r="M25" s="47"/>
      <c r="N25" s="47"/>
      <c r="O25" s="47"/>
      <c r="P25" s="47"/>
      <c r="Q25" s="47"/>
      <c r="R25" s="47"/>
      <c r="S25" s="47"/>
    </row>
    <row r="26" spans="1:19">
      <c r="A26" s="108" t="s">
        <v>291</v>
      </c>
      <c r="C26" s="47">
        <v>4.36E-2</v>
      </c>
      <c r="D26" s="47">
        <v>4.2299999999999997E-2</v>
      </c>
      <c r="E26" s="47">
        <v>4.24E-2</v>
      </c>
      <c r="F26" s="47">
        <f t="shared" si="2"/>
        <v>4.2766666666666668E-2</v>
      </c>
      <c r="G26" s="47"/>
      <c r="H26" s="47">
        <f t="shared" si="0"/>
        <v>4.2766666666666668E-2</v>
      </c>
      <c r="I26" s="47">
        <f t="shared" si="1"/>
        <v>4.4433333333333332E-2</v>
      </c>
      <c r="J26" s="47">
        <f t="shared" si="3"/>
        <v>4.6066666666666665E-2</v>
      </c>
      <c r="K26" s="47">
        <f t="shared" si="4"/>
        <v>4.5899999999999996E-2</v>
      </c>
      <c r="L26" s="47">
        <f t="shared" si="5"/>
        <v>4.2100000000000005E-2</v>
      </c>
      <c r="M26" s="47"/>
      <c r="N26" s="47"/>
      <c r="O26" s="47"/>
      <c r="P26" s="47"/>
      <c r="Q26" s="47"/>
      <c r="R26" s="47"/>
      <c r="S26" s="47"/>
    </row>
    <row r="27" spans="1:19">
      <c r="A27" s="108" t="s">
        <v>292</v>
      </c>
      <c r="C27" s="47">
        <v>4.2599999999999999E-2</v>
      </c>
      <c r="D27" s="47">
        <v>4.156E-2</v>
      </c>
      <c r="E27" s="47">
        <v>4.1399999999999999E-2</v>
      </c>
      <c r="F27" s="47">
        <f t="shared" si="2"/>
        <v>4.1853333333333333E-2</v>
      </c>
      <c r="G27" s="47"/>
      <c r="H27" s="47">
        <f t="shared" si="0"/>
        <v>4.1853333333333333E-2</v>
      </c>
      <c r="I27" s="47">
        <f t="shared" si="1"/>
        <v>4.2766666666666668E-2</v>
      </c>
      <c r="J27" s="47">
        <f t="shared" si="3"/>
        <v>4.4433333333333332E-2</v>
      </c>
      <c r="K27" s="47">
        <f t="shared" si="4"/>
        <v>4.6066666666666665E-2</v>
      </c>
      <c r="L27" s="47">
        <f t="shared" si="5"/>
        <v>4.5899999999999996E-2</v>
      </c>
      <c r="M27" s="47"/>
      <c r="N27" s="47"/>
      <c r="O27" s="47"/>
      <c r="P27" s="47"/>
      <c r="Q27" s="47"/>
      <c r="R27" s="47"/>
      <c r="S27" s="47"/>
    </row>
    <row r="28" spans="1:19">
      <c r="A28" s="108" t="s">
        <v>294</v>
      </c>
      <c r="C28" s="47">
        <v>4.1799999999999997E-2</v>
      </c>
      <c r="D28" s="47">
        <v>4.4200000000000003E-2</v>
      </c>
      <c r="E28" s="47">
        <v>4.5199999999999997E-2</v>
      </c>
      <c r="F28" s="47">
        <f t="shared" si="2"/>
        <v>4.3733333333333325E-2</v>
      </c>
      <c r="G28" s="47"/>
      <c r="H28" s="47">
        <f t="shared" si="0"/>
        <v>4.3733333333333325E-2</v>
      </c>
      <c r="I28" s="47">
        <f t="shared" si="1"/>
        <v>4.1853333333333333E-2</v>
      </c>
      <c r="J28" s="47">
        <f t="shared" si="3"/>
        <v>4.2766666666666668E-2</v>
      </c>
      <c r="K28" s="47">
        <f t="shared" si="4"/>
        <v>4.4433333333333332E-2</v>
      </c>
      <c r="L28" s="47">
        <f t="shared" si="5"/>
        <v>4.6066666666666665E-2</v>
      </c>
      <c r="M28" s="47"/>
      <c r="N28" s="47"/>
      <c r="O28" s="47"/>
      <c r="P28" s="47"/>
      <c r="Q28" s="47"/>
      <c r="R28" s="47"/>
      <c r="S28" s="47"/>
    </row>
    <row r="29" spans="1:19">
      <c r="A29" s="108" t="s">
        <v>295</v>
      </c>
      <c r="C29" s="47">
        <v>4.58E-2</v>
      </c>
      <c r="D29" s="47">
        <v>4.7100000000000003E-2</v>
      </c>
      <c r="E29" s="47">
        <v>4.7100000000000003E-2</v>
      </c>
      <c r="F29" s="47">
        <f t="shared" si="2"/>
        <v>4.6666666666666669E-2</v>
      </c>
      <c r="G29" s="47"/>
      <c r="H29" s="47">
        <f t="shared" si="0"/>
        <v>4.6666666666666669E-2</v>
      </c>
      <c r="I29" s="47">
        <f t="shared" si="1"/>
        <v>4.3733333333333325E-2</v>
      </c>
      <c r="J29" s="47">
        <f t="shared" si="3"/>
        <v>4.1853333333333333E-2</v>
      </c>
      <c r="K29" s="47">
        <f t="shared" si="4"/>
        <v>4.2766666666666668E-2</v>
      </c>
      <c r="L29" s="47">
        <f t="shared" si="5"/>
        <v>4.4433333333333332E-2</v>
      </c>
      <c r="M29" s="47"/>
      <c r="N29" s="47"/>
      <c r="O29" s="47"/>
      <c r="P29" s="47"/>
      <c r="Q29" s="47"/>
      <c r="R29" s="47"/>
      <c r="S29" s="47"/>
    </row>
    <row r="30" spans="1:19">
      <c r="A30" s="108" t="s">
        <v>296</v>
      </c>
      <c r="C30" s="47">
        <v>4.6699999999999998E-2</v>
      </c>
      <c r="D30" s="47">
        <v>4.6399999999999997E-2</v>
      </c>
      <c r="E30" s="47">
        <v>4.7399999999999998E-2</v>
      </c>
      <c r="F30" s="47">
        <f t="shared" si="2"/>
        <v>4.6833333333333331E-2</v>
      </c>
      <c r="G30" s="47"/>
      <c r="H30" s="47">
        <f t="shared" si="0"/>
        <v>4.6833333333333331E-2</v>
      </c>
      <c r="I30" s="47">
        <f t="shared" si="1"/>
        <v>4.6666666666666669E-2</v>
      </c>
      <c r="J30" s="47">
        <f t="shared" si="3"/>
        <v>4.3733333333333325E-2</v>
      </c>
      <c r="K30" s="47">
        <f t="shared" si="4"/>
        <v>4.1853333333333333E-2</v>
      </c>
      <c r="L30" s="47">
        <f t="shared" si="5"/>
        <v>4.2766666666666668E-2</v>
      </c>
      <c r="M30" s="47"/>
      <c r="N30" s="47"/>
      <c r="O30" s="47"/>
      <c r="P30" s="47"/>
      <c r="Q30" s="47"/>
      <c r="R30" s="47"/>
      <c r="S30" s="47"/>
    </row>
    <row r="31" spans="1:19">
      <c r="A31" s="108" t="s">
        <v>297</v>
      </c>
      <c r="C31" s="47">
        <v>4.9099999999999998E-2</v>
      </c>
      <c r="D31" s="47">
        <v>5.0299999999999997E-2</v>
      </c>
      <c r="E31" s="47">
        <v>4.9200000000000001E-2</v>
      </c>
      <c r="F31" s="47">
        <f t="shared" si="2"/>
        <v>4.9533333333333325E-2</v>
      </c>
      <c r="G31" s="47"/>
      <c r="H31" s="47">
        <f t="shared" si="0"/>
        <v>4.9533333333333325E-2</v>
      </c>
      <c r="I31" s="47">
        <f t="shared" si="1"/>
        <v>4.6833333333333331E-2</v>
      </c>
      <c r="J31" s="47">
        <f t="shared" si="3"/>
        <v>4.6666666666666669E-2</v>
      </c>
      <c r="K31" s="47">
        <f t="shared" si="4"/>
        <v>4.3733333333333325E-2</v>
      </c>
      <c r="L31" s="47">
        <f t="shared" si="5"/>
        <v>4.1853333333333333E-2</v>
      </c>
      <c r="M31" s="47"/>
      <c r="N31" s="47"/>
      <c r="O31" s="47"/>
      <c r="P31" s="47"/>
      <c r="Q31" s="47"/>
      <c r="R31" s="47"/>
      <c r="S31" s="47"/>
    </row>
    <row r="32" spans="1:19">
      <c r="A32" s="108" t="s">
        <v>299</v>
      </c>
      <c r="C32" s="47">
        <v>4.9099999999999998E-2</v>
      </c>
      <c r="D32" s="47">
        <v>4.7600000000000003E-2</v>
      </c>
      <c r="E32" s="47">
        <v>4.65E-2</v>
      </c>
      <c r="F32" s="47">
        <f t="shared" si="2"/>
        <v>4.7733333333333329E-2</v>
      </c>
      <c r="G32" s="47"/>
      <c r="H32" s="47">
        <f t="shared" si="0"/>
        <v>4.7733333333333329E-2</v>
      </c>
      <c r="I32" s="47">
        <f t="shared" si="1"/>
        <v>4.9533333333333325E-2</v>
      </c>
      <c r="J32" s="47">
        <f t="shared" si="3"/>
        <v>4.6833333333333331E-2</v>
      </c>
      <c r="K32" s="47">
        <f t="shared" si="4"/>
        <v>4.6666666666666669E-2</v>
      </c>
      <c r="L32" s="47">
        <f t="shared" si="5"/>
        <v>4.3733333333333325E-2</v>
      </c>
      <c r="M32" s="47"/>
      <c r="N32" s="47"/>
      <c r="O32" s="47"/>
      <c r="P32" s="47"/>
      <c r="Q32" s="47"/>
      <c r="R32" s="47"/>
      <c r="S32" s="47"/>
    </row>
    <row r="33" spans="1:19">
      <c r="A33" s="108" t="s">
        <v>300</v>
      </c>
      <c r="C33" s="47">
        <v>4.5499999999999999E-2</v>
      </c>
      <c r="D33" s="47">
        <v>4.4699999999999997E-2</v>
      </c>
      <c r="E33" s="47">
        <v>4.3099999999999999E-2</v>
      </c>
      <c r="F33" s="47">
        <f>AVERAGE(C33:E33)</f>
        <v>4.4433333333333332E-2</v>
      </c>
      <c r="G33" s="47"/>
      <c r="H33" s="47">
        <f t="shared" si="0"/>
        <v>4.4433333333333332E-2</v>
      </c>
      <c r="I33" s="47">
        <f t="shared" si="1"/>
        <v>4.7733333333333329E-2</v>
      </c>
      <c r="J33" s="47">
        <f t="shared" si="3"/>
        <v>4.9533333333333325E-2</v>
      </c>
      <c r="K33" s="47">
        <f t="shared" si="4"/>
        <v>4.6833333333333331E-2</v>
      </c>
      <c r="L33" s="47">
        <f t="shared" si="5"/>
        <v>4.6666666666666669E-2</v>
      </c>
      <c r="M33" s="47"/>
      <c r="N33" s="47"/>
      <c r="O33" s="47"/>
      <c r="P33" s="47"/>
      <c r="Q33" s="47"/>
      <c r="R33" s="47"/>
      <c r="S33" s="47"/>
    </row>
    <row r="34" spans="1:19">
      <c r="A34" s="108" t="s">
        <v>307</v>
      </c>
      <c r="C34" s="47">
        <v>4.1300000000000003E-2</v>
      </c>
      <c r="D34" s="47">
        <v>3.6299999999999999E-2</v>
      </c>
      <c r="E34" s="47">
        <v>3.7100000000000001E-2</v>
      </c>
      <c r="F34" s="47">
        <f>AVERAGE(C34:E34)</f>
        <v>3.8233333333333334E-2</v>
      </c>
      <c r="G34" s="47"/>
      <c r="H34" s="47">
        <f t="shared" si="0"/>
        <v>3.8233333333333334E-2</v>
      </c>
      <c r="I34" s="47">
        <f t="shared" ref="I34:I37" si="6">+F33</f>
        <v>4.4433333333333332E-2</v>
      </c>
      <c r="J34" s="47">
        <f t="shared" ref="J34:J37" si="7">+F32</f>
        <v>4.7733333333333329E-2</v>
      </c>
      <c r="K34" s="47">
        <f t="shared" ref="K34:K37" si="8">+F31</f>
        <v>4.9533333333333325E-2</v>
      </c>
      <c r="L34" s="47">
        <f t="shared" ref="L34:L37" si="9">+F30</f>
        <v>4.6833333333333331E-2</v>
      </c>
      <c r="M34" s="47"/>
      <c r="N34" s="47"/>
      <c r="O34" s="47"/>
      <c r="P34" s="47"/>
      <c r="Q34" s="47"/>
      <c r="R34" s="47"/>
      <c r="S34" s="47"/>
    </row>
    <row r="35" spans="1:19">
      <c r="A35" s="108" t="s">
        <v>308</v>
      </c>
      <c r="C35" s="47">
        <v>3.7199999999999997E-2</v>
      </c>
      <c r="D35" s="47">
        <v>3.7600000000000001E-2</v>
      </c>
      <c r="E35" s="47">
        <v>3.73E-2</v>
      </c>
      <c r="F35" s="47">
        <f>AVERAGE(C35:E35)</f>
        <v>3.7366666666666666E-2</v>
      </c>
      <c r="G35" s="47"/>
      <c r="H35" s="47">
        <f t="shared" si="0"/>
        <v>3.7366666666666666E-2</v>
      </c>
      <c r="I35" s="47">
        <f t="shared" si="6"/>
        <v>3.8233333333333334E-2</v>
      </c>
      <c r="J35" s="47">
        <f t="shared" si="7"/>
        <v>4.4433333333333332E-2</v>
      </c>
      <c r="K35" s="47">
        <f t="shared" si="8"/>
        <v>4.7733333333333329E-2</v>
      </c>
      <c r="L35" s="47">
        <f t="shared" si="9"/>
        <v>4.9533333333333325E-2</v>
      </c>
      <c r="M35" s="47"/>
      <c r="N35" s="47"/>
      <c r="O35" s="47"/>
      <c r="P35" s="47"/>
      <c r="Q35" s="47"/>
      <c r="R35" s="47"/>
      <c r="S35" s="47"/>
    </row>
    <row r="36" spans="1:19">
      <c r="A36" s="108" t="s">
        <v>309</v>
      </c>
      <c r="C36" s="47">
        <v>3.5999999999999997E-2</v>
      </c>
      <c r="D36" s="47">
        <v>3.4200000000000001E-2</v>
      </c>
      <c r="E36" s="47">
        <v>3.9600000000000003E-2</v>
      </c>
      <c r="F36" s="47">
        <f>AVERAGE(C36:E36)</f>
        <v>3.6600000000000001E-2</v>
      </c>
      <c r="G36" s="47"/>
      <c r="H36" s="47">
        <f t="shared" si="0"/>
        <v>3.6600000000000001E-2</v>
      </c>
      <c r="I36" s="47">
        <f t="shared" si="6"/>
        <v>3.7366666666666666E-2</v>
      </c>
      <c r="J36" s="47">
        <f t="shared" si="7"/>
        <v>3.8233333333333334E-2</v>
      </c>
      <c r="K36" s="47">
        <f t="shared" si="8"/>
        <v>4.4433333333333332E-2</v>
      </c>
      <c r="L36" s="47">
        <f t="shared" si="9"/>
        <v>4.7733333333333329E-2</v>
      </c>
      <c r="M36" s="47"/>
      <c r="N36" s="47"/>
      <c r="O36" s="47"/>
      <c r="P36" s="47"/>
      <c r="Q36" s="47"/>
      <c r="R36" s="47"/>
      <c r="S36" s="47"/>
    </row>
    <row r="37" spans="1:19">
      <c r="A37" s="108" t="s">
        <v>310</v>
      </c>
      <c r="C37" s="47">
        <v>3.8199999999999998E-2</v>
      </c>
      <c r="D37" s="47">
        <v>3.6299999999999999E-2</v>
      </c>
      <c r="E37" s="47">
        <v>3.44E-2</v>
      </c>
      <c r="F37" s="47">
        <f>AVERAGE(C37:E37)</f>
        <v>3.6299999999999999E-2</v>
      </c>
      <c r="G37" s="47"/>
      <c r="H37" s="47">
        <f t="shared" si="0"/>
        <v>3.6299999999999999E-2</v>
      </c>
      <c r="I37" s="47">
        <f t="shared" si="6"/>
        <v>3.6600000000000001E-2</v>
      </c>
      <c r="J37" s="47">
        <f t="shared" si="7"/>
        <v>3.7366666666666666E-2</v>
      </c>
      <c r="K37" s="47">
        <f t="shared" si="8"/>
        <v>3.8233333333333334E-2</v>
      </c>
      <c r="L37" s="47">
        <f t="shared" si="9"/>
        <v>4.4433333333333332E-2</v>
      </c>
      <c r="M37" s="47"/>
      <c r="N37" s="47"/>
      <c r="O37" s="47"/>
      <c r="P37" s="47"/>
      <c r="Q37" s="47"/>
      <c r="R37" s="47"/>
      <c r="S37" s="47"/>
    </row>
    <row r="38" spans="1:19" ht="15.75" thickBot="1">
      <c r="A38" s="84"/>
      <c r="B38" s="84"/>
      <c r="C38" s="238"/>
      <c r="D38" s="238"/>
      <c r="E38" s="238"/>
      <c r="F38" s="238"/>
      <c r="G38" s="238"/>
      <c r="H38" s="238"/>
      <c r="I38" s="238"/>
      <c r="J38" s="238"/>
      <c r="K38" s="238"/>
      <c r="L38" s="238"/>
      <c r="M38" s="47"/>
      <c r="N38" s="47"/>
      <c r="O38" s="47"/>
      <c r="P38" s="47"/>
      <c r="Q38" s="47"/>
      <c r="R38" s="47"/>
      <c r="S38" s="47"/>
    </row>
    <row r="39" spans="1:19" ht="15.75" thickTop="1">
      <c r="C39" s="47"/>
      <c r="D39" s="47"/>
      <c r="E39" s="47"/>
      <c r="F39" s="47"/>
      <c r="G39" s="47"/>
      <c r="H39" s="47"/>
      <c r="I39" s="47"/>
      <c r="J39" s="47"/>
      <c r="K39" s="47"/>
      <c r="L39" s="47"/>
      <c r="M39" s="47"/>
      <c r="N39" s="47"/>
      <c r="O39" s="47"/>
      <c r="P39" s="47"/>
      <c r="Q39" s="47"/>
      <c r="R39" s="47"/>
      <c r="S39" s="47"/>
    </row>
    <row r="40" spans="1:19">
      <c r="A40" s="108" t="s">
        <v>306</v>
      </c>
      <c r="C40" s="47"/>
      <c r="D40" s="47"/>
      <c r="E40" s="47"/>
      <c r="F40" s="47"/>
      <c r="G40" s="47"/>
      <c r="H40" s="47"/>
      <c r="I40" s="47"/>
      <c r="J40" s="47"/>
      <c r="K40" s="47"/>
      <c r="L40" s="47"/>
      <c r="M40" s="47"/>
      <c r="N40" s="47"/>
      <c r="O40" s="47"/>
      <c r="P40" s="47"/>
      <c r="Q40" s="47"/>
      <c r="R40" s="47"/>
      <c r="S40" s="47"/>
    </row>
  </sheetData>
  <mergeCells count="2">
    <mergeCell ref="A5:L5"/>
    <mergeCell ref="H8:L8"/>
  </mergeCells>
  <pageMargins left="0.7" right="0.7" top="0.75" bottom="0.75" header="0.3" footer="0.3"/>
  <pageSetup scale="81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AC28C9-600F-4329-9A4B-8908FDCE6755}">
  <dimension ref="A1"/>
  <sheetViews>
    <sheetView workbookViewId="0"/>
  </sheetViews>
  <sheetFormatPr defaultRowHeight="15"/>
  <sheetData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130"/>
  <sheetViews>
    <sheetView topLeftCell="A49" zoomScaleNormal="100" workbookViewId="0">
      <selection activeCell="N78" sqref="N78"/>
    </sheetView>
  </sheetViews>
  <sheetFormatPr defaultColWidth="9.77734375" defaultRowHeight="15"/>
  <cols>
    <col min="1" max="1" width="9.77734375" style="135" customWidth="1"/>
    <col min="2" max="2" width="7.77734375" style="135" customWidth="1"/>
    <col min="3" max="3" width="2.77734375" style="135" customWidth="1"/>
    <col min="4" max="4" width="10.88671875" style="135" customWidth="1"/>
    <col min="5" max="5" width="2.77734375" style="135" customWidth="1"/>
    <col min="6" max="6" width="10.88671875" style="135" customWidth="1"/>
    <col min="7" max="7" width="2.77734375" style="135" customWidth="1"/>
    <col min="8" max="8" width="7.77734375" style="135" customWidth="1"/>
    <col min="9" max="9" width="2.77734375" style="135" customWidth="1"/>
    <col min="10" max="10" width="7.77734375" style="135" customWidth="1"/>
    <col min="11" max="11" width="2.77734375" style="135" customWidth="1"/>
    <col min="12" max="12" width="7.77734375" style="135" customWidth="1"/>
    <col min="13" max="13" width="2.77734375" style="135" customWidth="1"/>
    <col min="14" max="14" width="7.77734375" style="135" customWidth="1"/>
    <col min="15" max="15" width="2.77734375" style="137" customWidth="1"/>
    <col min="16" max="16384" width="9.77734375" style="135"/>
  </cols>
  <sheetData>
    <row r="1" spans="1:16" ht="15.75">
      <c r="L1" s="136" t="str">
        <f>+'DCP-4, P 1'!G1</f>
        <v>Exh. DCP-4</v>
      </c>
    </row>
    <row r="2" spans="1:16" ht="15.75">
      <c r="L2" s="136" t="str">
        <f>+'DCP-4, P 1'!G2</f>
        <v>Docket UG-200568</v>
      </c>
    </row>
    <row r="3" spans="1:16" ht="15.75">
      <c r="L3" s="136" t="s">
        <v>195</v>
      </c>
      <c r="P3" s="136"/>
    </row>
    <row r="4" spans="1:16" ht="15.75">
      <c r="P4" s="136"/>
    </row>
    <row r="5" spans="1:16" ht="20.25">
      <c r="A5" s="244" t="s">
        <v>143</v>
      </c>
      <c r="B5" s="244"/>
      <c r="C5" s="244"/>
      <c r="D5" s="244"/>
      <c r="E5" s="244"/>
      <c r="F5" s="244"/>
      <c r="G5" s="244"/>
      <c r="H5" s="244"/>
      <c r="I5" s="244"/>
      <c r="J5" s="244"/>
      <c r="K5" s="244"/>
      <c r="L5" s="244"/>
      <c r="M5" s="244"/>
      <c r="N5" s="244"/>
      <c r="O5" s="138"/>
    </row>
    <row r="6" spans="1:16" ht="21" thickBot="1">
      <c r="A6" s="159"/>
      <c r="B6" s="159"/>
      <c r="C6" s="159"/>
      <c r="D6" s="159"/>
      <c r="E6" s="159"/>
      <c r="F6" s="159"/>
      <c r="G6" s="159"/>
      <c r="H6" s="159"/>
      <c r="I6" s="159"/>
      <c r="J6" s="159"/>
      <c r="K6" s="159"/>
      <c r="L6" s="159"/>
      <c r="M6" s="159"/>
      <c r="N6" s="159"/>
      <c r="O6" s="138"/>
    </row>
    <row r="7" spans="1:16" ht="15.75" thickTop="1">
      <c r="A7" s="160"/>
      <c r="B7" s="160"/>
      <c r="C7" s="160"/>
      <c r="D7" s="160"/>
      <c r="E7" s="160"/>
      <c r="F7" s="160"/>
      <c r="G7" s="160"/>
      <c r="H7" s="160"/>
      <c r="I7" s="160"/>
      <c r="J7" s="160"/>
      <c r="K7" s="160"/>
      <c r="L7" s="160"/>
      <c r="M7" s="160"/>
      <c r="N7" s="160"/>
    </row>
    <row r="8" spans="1:16" ht="15.75">
      <c r="A8" s="140"/>
      <c r="B8" s="140"/>
      <c r="C8" s="140"/>
      <c r="D8" s="140" t="s">
        <v>144</v>
      </c>
      <c r="E8" s="140"/>
      <c r="F8" s="140" t="s">
        <v>144</v>
      </c>
      <c r="G8" s="140"/>
      <c r="H8" s="140" t="s">
        <v>145</v>
      </c>
      <c r="I8" s="140"/>
      <c r="J8" s="140" t="s">
        <v>145</v>
      </c>
      <c r="K8" s="140"/>
      <c r="L8" s="140" t="s">
        <v>145</v>
      </c>
      <c r="M8" s="140"/>
      <c r="N8" s="140" t="s">
        <v>145</v>
      </c>
    </row>
    <row r="9" spans="1:16" ht="15.75">
      <c r="A9" s="140"/>
      <c r="B9" s="140" t="s">
        <v>146</v>
      </c>
      <c r="C9" s="140"/>
      <c r="D9" s="140" t="s">
        <v>147</v>
      </c>
      <c r="E9" s="140"/>
      <c r="F9" s="140" t="s">
        <v>148</v>
      </c>
      <c r="G9" s="140"/>
      <c r="H9" s="140" t="s">
        <v>149</v>
      </c>
      <c r="I9" s="140"/>
      <c r="J9" s="140" t="s">
        <v>149</v>
      </c>
      <c r="K9" s="140"/>
      <c r="L9" s="140" t="s">
        <v>149</v>
      </c>
      <c r="M9" s="140"/>
      <c r="N9" s="140" t="s">
        <v>149</v>
      </c>
    </row>
    <row r="10" spans="1:16" ht="15.75">
      <c r="A10" s="140" t="s">
        <v>10</v>
      </c>
      <c r="B10" s="140" t="s">
        <v>84</v>
      </c>
      <c r="C10" s="140"/>
      <c r="D10" s="140" t="s">
        <v>150</v>
      </c>
      <c r="E10" s="140"/>
      <c r="F10" s="140" t="s">
        <v>151</v>
      </c>
      <c r="G10" s="140"/>
      <c r="H10" s="141" t="s">
        <v>152</v>
      </c>
      <c r="I10" s="140"/>
      <c r="J10" s="141" t="s">
        <v>153</v>
      </c>
      <c r="K10" s="140"/>
      <c r="L10" s="141" t="s">
        <v>154</v>
      </c>
      <c r="M10" s="140"/>
      <c r="N10" s="141" t="s">
        <v>155</v>
      </c>
    </row>
    <row r="11" spans="1:16" ht="15.75">
      <c r="A11" s="142"/>
      <c r="B11" s="142"/>
      <c r="C11" s="142"/>
      <c r="D11" s="142"/>
      <c r="E11" s="142"/>
      <c r="F11" s="142"/>
      <c r="G11" s="142"/>
      <c r="H11" s="142"/>
      <c r="I11" s="142"/>
      <c r="J11" s="142"/>
      <c r="K11" s="142"/>
      <c r="L11" s="142"/>
      <c r="M11" s="142"/>
      <c r="N11" s="142"/>
    </row>
    <row r="12" spans="1:16" ht="15" customHeight="1">
      <c r="A12" s="144"/>
      <c r="B12" s="144"/>
      <c r="C12" s="144"/>
      <c r="D12" s="144"/>
      <c r="E12" s="144"/>
      <c r="F12" s="144"/>
      <c r="G12" s="144"/>
      <c r="H12" s="144"/>
      <c r="I12" s="144"/>
      <c r="J12" s="144"/>
      <c r="K12" s="144"/>
      <c r="L12" s="144"/>
      <c r="M12" s="144"/>
      <c r="N12" s="144"/>
      <c r="O12" s="144"/>
    </row>
    <row r="13" spans="1:16" ht="15" customHeight="1">
      <c r="A13" s="245" t="s">
        <v>118</v>
      </c>
      <c r="B13" s="245"/>
      <c r="C13" s="245"/>
      <c r="D13" s="245"/>
      <c r="E13" s="245"/>
      <c r="F13" s="245"/>
      <c r="G13" s="245"/>
      <c r="H13" s="245"/>
      <c r="I13" s="245"/>
      <c r="J13" s="245"/>
      <c r="K13" s="245"/>
      <c r="L13" s="245"/>
      <c r="M13" s="245"/>
      <c r="N13" s="245"/>
      <c r="O13" s="138"/>
    </row>
    <row r="14" spans="1:16" ht="15" customHeight="1">
      <c r="A14" s="145" t="s">
        <v>119</v>
      </c>
      <c r="B14" s="161">
        <v>7.8600000000000003E-2</v>
      </c>
      <c r="C14" s="161"/>
      <c r="D14" s="161">
        <v>5.8400000000000001E-2</v>
      </c>
      <c r="E14" s="161"/>
      <c r="F14" s="161">
        <v>7.9899999999999999E-2</v>
      </c>
      <c r="G14" s="161"/>
      <c r="H14" s="161">
        <v>9.0300000000000005E-2</v>
      </c>
      <c r="I14" s="161"/>
      <c r="J14" s="161">
        <v>9.4399999999999998E-2</v>
      </c>
      <c r="K14" s="161"/>
      <c r="L14" s="161">
        <v>0.1009</v>
      </c>
      <c r="M14" s="161"/>
      <c r="N14" s="161">
        <v>0.1096</v>
      </c>
    </row>
    <row r="15" spans="1:16" ht="15" customHeight="1">
      <c r="A15" s="145" t="s">
        <v>120</v>
      </c>
      <c r="B15" s="161">
        <v>6.8400000000000002E-2</v>
      </c>
      <c r="C15" s="161"/>
      <c r="D15" s="161">
        <v>4.99E-2</v>
      </c>
      <c r="E15" s="161"/>
      <c r="F15" s="161">
        <v>7.6100000000000001E-2</v>
      </c>
      <c r="G15" s="161"/>
      <c r="H15" s="161">
        <v>8.6300000000000002E-2</v>
      </c>
      <c r="I15" s="161"/>
      <c r="J15" s="161">
        <v>8.9200000000000002E-2</v>
      </c>
      <c r="K15" s="161"/>
      <c r="L15" s="161">
        <v>9.2899999999999996E-2</v>
      </c>
      <c r="M15" s="161"/>
      <c r="N15" s="161">
        <v>9.8199999999999996E-2</v>
      </c>
    </row>
    <row r="16" spans="1:16" ht="15" customHeight="1">
      <c r="A16" s="145" t="s">
        <v>121</v>
      </c>
      <c r="B16" s="161">
        <v>6.83E-2</v>
      </c>
      <c r="C16" s="161"/>
      <c r="D16" s="161">
        <v>5.2699999999999997E-2</v>
      </c>
      <c r="E16" s="161"/>
      <c r="F16" s="161">
        <v>7.4200000000000002E-2</v>
      </c>
      <c r="G16" s="161"/>
      <c r="H16" s="161">
        <v>8.1900000000000001E-2</v>
      </c>
      <c r="I16" s="161"/>
      <c r="J16" s="161">
        <v>8.43E-2</v>
      </c>
      <c r="K16" s="161"/>
      <c r="L16" s="161">
        <v>8.6099999999999996E-2</v>
      </c>
      <c r="M16" s="161"/>
      <c r="N16" s="161">
        <v>9.06E-2</v>
      </c>
    </row>
    <row r="17" spans="1:15" ht="15" customHeight="1">
      <c r="A17" s="145" t="s">
        <v>122</v>
      </c>
      <c r="B17" s="161">
        <v>9.06E-2</v>
      </c>
      <c r="C17" s="161"/>
      <c r="D17" s="161">
        <v>7.22E-2</v>
      </c>
      <c r="E17" s="161"/>
      <c r="F17" s="161">
        <v>8.4099999999999994E-2</v>
      </c>
      <c r="G17" s="161"/>
      <c r="H17" s="161">
        <v>8.8700000000000001E-2</v>
      </c>
      <c r="I17" s="161"/>
      <c r="J17" s="161">
        <v>9.0999999999999998E-2</v>
      </c>
      <c r="K17" s="161"/>
      <c r="L17" s="161">
        <v>9.2899999999999996E-2</v>
      </c>
      <c r="M17" s="161"/>
      <c r="N17" s="161">
        <v>9.6199999999999994E-2</v>
      </c>
    </row>
    <row r="18" spans="1:15" ht="15" customHeight="1">
      <c r="A18" s="145" t="s">
        <v>123</v>
      </c>
      <c r="B18" s="161">
        <v>0.12670000000000001</v>
      </c>
      <c r="C18" s="161"/>
      <c r="D18" s="161">
        <v>0.1004</v>
      </c>
      <c r="E18" s="161"/>
      <c r="F18" s="161">
        <v>9.4399999999999998E-2</v>
      </c>
      <c r="G18" s="161"/>
      <c r="H18" s="161">
        <v>9.8599999999999993E-2</v>
      </c>
      <c r="I18" s="161"/>
      <c r="J18" s="161">
        <v>0.1022</v>
      </c>
      <c r="K18" s="161"/>
      <c r="L18" s="161">
        <v>0.10489999999999999</v>
      </c>
      <c r="M18" s="161"/>
      <c r="N18" s="161">
        <v>0.1096</v>
      </c>
    </row>
    <row r="19" spans="1:15" ht="15" customHeight="1">
      <c r="A19" s="145" t="s">
        <v>124</v>
      </c>
      <c r="B19" s="161">
        <v>0.1527</v>
      </c>
      <c r="C19" s="161"/>
      <c r="D19" s="161">
        <v>0.11509999999999999</v>
      </c>
      <c r="E19" s="161"/>
      <c r="F19" s="161">
        <v>0.11459999999999999</v>
      </c>
      <c r="G19" s="161"/>
      <c r="H19" s="161">
        <v>0.123</v>
      </c>
      <c r="I19" s="161"/>
      <c r="J19" s="161">
        <v>0.13</v>
      </c>
      <c r="K19" s="161"/>
      <c r="L19" s="161">
        <v>0.13339999999999999</v>
      </c>
      <c r="M19" s="161"/>
      <c r="N19" s="161">
        <v>0.13950000000000001</v>
      </c>
    </row>
    <row r="20" spans="1:15" ht="15" customHeight="1">
      <c r="A20" s="145" t="s">
        <v>125</v>
      </c>
      <c r="B20" s="161">
        <v>0.18890000000000001</v>
      </c>
      <c r="C20" s="161"/>
      <c r="D20" s="161">
        <v>0.14030000000000001</v>
      </c>
      <c r="E20" s="161"/>
      <c r="F20" s="161">
        <v>0.13930000000000001</v>
      </c>
      <c r="G20" s="161"/>
      <c r="H20" s="161">
        <v>0.1464</v>
      </c>
      <c r="I20" s="161"/>
      <c r="J20" s="161">
        <v>0.153</v>
      </c>
      <c r="K20" s="161"/>
      <c r="L20" s="161">
        <v>0.1595</v>
      </c>
      <c r="M20" s="161"/>
      <c r="N20" s="161">
        <v>0.16600000000000001</v>
      </c>
    </row>
    <row r="21" spans="1:15" ht="15" customHeight="1">
      <c r="A21" s="145" t="s">
        <v>126</v>
      </c>
      <c r="B21" s="161">
        <v>0.14860000000000001</v>
      </c>
      <c r="C21" s="161"/>
      <c r="D21" s="161">
        <v>0.1069</v>
      </c>
      <c r="E21" s="161"/>
      <c r="F21" s="161">
        <v>0.13</v>
      </c>
      <c r="G21" s="161"/>
      <c r="H21" s="161">
        <v>0.14219999999999999</v>
      </c>
      <c r="I21" s="161"/>
      <c r="J21" s="161">
        <v>0.1479</v>
      </c>
      <c r="K21" s="161"/>
      <c r="L21" s="161">
        <v>0.15859999999999999</v>
      </c>
      <c r="M21" s="161"/>
      <c r="N21" s="161">
        <v>0.16450000000000001</v>
      </c>
    </row>
    <row r="22" spans="1:15" ht="15" customHeight="1">
      <c r="A22" s="145"/>
      <c r="B22" s="161"/>
      <c r="C22" s="161"/>
      <c r="D22" s="161"/>
      <c r="E22" s="161"/>
      <c r="F22" s="161"/>
      <c r="G22" s="161"/>
      <c r="H22" s="161"/>
      <c r="I22" s="161"/>
      <c r="J22" s="161"/>
      <c r="K22" s="161"/>
      <c r="L22" s="161"/>
      <c r="M22" s="161"/>
      <c r="N22" s="161"/>
    </row>
    <row r="23" spans="1:15" ht="15" customHeight="1">
      <c r="A23" s="247" t="s">
        <v>127</v>
      </c>
      <c r="B23" s="247"/>
      <c r="C23" s="247"/>
      <c r="D23" s="247"/>
      <c r="E23" s="247"/>
      <c r="F23" s="247"/>
      <c r="G23" s="247"/>
      <c r="H23" s="247"/>
      <c r="I23" s="247"/>
      <c r="J23" s="247"/>
      <c r="K23" s="247"/>
      <c r="L23" s="247"/>
      <c r="M23" s="247"/>
      <c r="N23" s="247"/>
      <c r="O23" s="138"/>
    </row>
    <row r="24" spans="1:15" ht="15" customHeight="1">
      <c r="A24" s="145" t="s">
        <v>128</v>
      </c>
      <c r="B24" s="161">
        <v>0.1079</v>
      </c>
      <c r="C24" s="161"/>
      <c r="D24" s="161">
        <v>8.6300000000000002E-2</v>
      </c>
      <c r="E24" s="161"/>
      <c r="F24" s="161">
        <v>0.111</v>
      </c>
      <c r="G24" s="161"/>
      <c r="H24" s="161">
        <v>0.12520000000000001</v>
      </c>
      <c r="I24" s="161"/>
      <c r="J24" s="161">
        <v>0.1283</v>
      </c>
      <c r="K24" s="161"/>
      <c r="L24" s="161">
        <v>0.1366</v>
      </c>
      <c r="M24" s="161"/>
      <c r="N24" s="161">
        <v>0.14199999999999999</v>
      </c>
    </row>
    <row r="25" spans="1:15" ht="15" customHeight="1">
      <c r="A25" s="145" t="s">
        <v>129</v>
      </c>
      <c r="B25" s="161">
        <v>0.12039999999999999</v>
      </c>
      <c r="C25" s="161"/>
      <c r="D25" s="161">
        <v>9.5799999999999996E-2</v>
      </c>
      <c r="E25" s="161"/>
      <c r="F25" s="161">
        <v>0.1244</v>
      </c>
      <c r="G25" s="161"/>
      <c r="H25" s="161">
        <v>0.12720000000000001</v>
      </c>
      <c r="I25" s="161"/>
      <c r="J25" s="161">
        <v>0.1366</v>
      </c>
      <c r="K25" s="161"/>
      <c r="L25" s="161">
        <v>0.14030000000000001</v>
      </c>
      <c r="M25" s="161"/>
      <c r="N25" s="161">
        <v>0.14530000000000001</v>
      </c>
    </row>
    <row r="26" spans="1:15" ht="15" customHeight="1">
      <c r="A26" s="145" t="s">
        <v>130</v>
      </c>
      <c r="B26" s="161">
        <v>9.9299999999999999E-2</v>
      </c>
      <c r="C26" s="161"/>
      <c r="D26" s="161">
        <v>7.4800000000000005E-2</v>
      </c>
      <c r="E26" s="161"/>
      <c r="F26" s="161">
        <v>0.1062</v>
      </c>
      <c r="G26" s="161"/>
      <c r="H26" s="161">
        <v>0.1168</v>
      </c>
      <c r="I26" s="161"/>
      <c r="J26" s="161">
        <v>0.1206</v>
      </c>
      <c r="K26" s="161"/>
      <c r="L26" s="161">
        <v>0.12470000000000001</v>
      </c>
      <c r="M26" s="161"/>
      <c r="N26" s="161">
        <v>0.12959999999999999</v>
      </c>
    </row>
    <row r="27" spans="1:15" ht="15" customHeight="1">
      <c r="A27" s="145" t="s">
        <v>131</v>
      </c>
      <c r="B27" s="161">
        <v>8.3299999999999999E-2</v>
      </c>
      <c r="C27" s="161"/>
      <c r="D27" s="161">
        <v>5.9799999999999999E-2</v>
      </c>
      <c r="E27" s="161"/>
      <c r="F27" s="161">
        <v>7.6799999999999993E-2</v>
      </c>
      <c r="G27" s="161"/>
      <c r="H27" s="161">
        <v>8.9200000000000002E-2</v>
      </c>
      <c r="I27" s="161"/>
      <c r="J27" s="161">
        <v>9.2999999999999999E-2</v>
      </c>
      <c r="K27" s="161"/>
      <c r="L27" s="161">
        <v>9.5799999999999996E-2</v>
      </c>
      <c r="M27" s="161"/>
      <c r="N27" s="161">
        <v>0.1</v>
      </c>
    </row>
    <row r="28" spans="1:15" ht="15" customHeight="1">
      <c r="A28" s="145" t="s">
        <v>132</v>
      </c>
      <c r="B28" s="161">
        <v>8.2100000000000006E-2</v>
      </c>
      <c r="C28" s="161"/>
      <c r="D28" s="161">
        <v>5.8200000000000002E-2</v>
      </c>
      <c r="E28" s="161"/>
      <c r="F28" s="161">
        <v>8.3900000000000002E-2</v>
      </c>
      <c r="G28" s="161"/>
      <c r="H28" s="161">
        <v>9.5200000000000007E-2</v>
      </c>
      <c r="I28" s="161"/>
      <c r="J28" s="161">
        <v>9.7699999999999995E-2</v>
      </c>
      <c r="K28" s="161"/>
      <c r="L28" s="161">
        <v>0.10100000000000001</v>
      </c>
      <c r="M28" s="161"/>
      <c r="N28" s="161">
        <v>0.1053</v>
      </c>
    </row>
    <row r="29" spans="1:15" ht="15" customHeight="1">
      <c r="A29" s="145" t="s">
        <v>133</v>
      </c>
      <c r="B29" s="161">
        <v>9.3200000000000005E-2</v>
      </c>
      <c r="C29" s="161"/>
      <c r="D29" s="161">
        <v>6.6900000000000001E-2</v>
      </c>
      <c r="E29" s="161"/>
      <c r="F29" s="161">
        <v>8.8499999999999995E-2</v>
      </c>
      <c r="G29" s="161"/>
      <c r="H29" s="161">
        <v>0.10050000000000001</v>
      </c>
      <c r="I29" s="161"/>
      <c r="J29" s="161">
        <v>0.1026</v>
      </c>
      <c r="K29" s="161"/>
      <c r="L29" s="161">
        <v>0.10489999999999999</v>
      </c>
      <c r="M29" s="161"/>
      <c r="N29" s="161">
        <v>0.11</v>
      </c>
    </row>
    <row r="30" spans="1:15" ht="15" customHeight="1">
      <c r="A30" s="145" t="s">
        <v>134</v>
      </c>
      <c r="B30" s="161">
        <v>0.1087</v>
      </c>
      <c r="C30" s="161"/>
      <c r="D30" s="161">
        <v>8.1199999999999994E-2</v>
      </c>
      <c r="E30" s="161"/>
      <c r="F30" s="161">
        <v>8.4900000000000003E-2</v>
      </c>
      <c r="G30" s="161"/>
      <c r="H30" s="161">
        <v>9.3200000000000005E-2</v>
      </c>
      <c r="I30" s="161"/>
      <c r="J30" s="161">
        <v>9.5600000000000004E-2</v>
      </c>
      <c r="K30" s="161"/>
      <c r="L30" s="161">
        <v>9.7699999999999995E-2</v>
      </c>
      <c r="M30" s="161"/>
      <c r="N30" s="161">
        <v>9.9699999999999997E-2</v>
      </c>
    </row>
    <row r="31" spans="1:15" ht="15" customHeight="1">
      <c r="A31" s="145" t="s">
        <v>135</v>
      </c>
      <c r="B31" s="161">
        <v>0.10009999999999999</v>
      </c>
      <c r="C31" s="161"/>
      <c r="D31" s="161">
        <v>7.51E-2</v>
      </c>
      <c r="E31" s="161"/>
      <c r="F31" s="161">
        <v>8.5500000000000007E-2</v>
      </c>
      <c r="G31" s="161"/>
      <c r="H31" s="161">
        <v>9.4500000000000001E-2</v>
      </c>
      <c r="I31" s="161"/>
      <c r="J31" s="161">
        <v>9.6500000000000002E-2</v>
      </c>
      <c r="K31" s="161"/>
      <c r="L31" s="161">
        <v>9.8599999999999993E-2</v>
      </c>
      <c r="M31" s="161"/>
      <c r="N31" s="161">
        <v>0.10059999999999999</v>
      </c>
    </row>
    <row r="32" spans="1:15" ht="15" customHeight="1">
      <c r="A32" s="145" t="s">
        <v>136</v>
      </c>
      <c r="B32" s="161">
        <v>8.4599999999999995E-2</v>
      </c>
      <c r="C32" s="161"/>
      <c r="D32" s="161">
        <v>5.4199999999999998E-2</v>
      </c>
      <c r="E32" s="161"/>
      <c r="F32" s="161">
        <v>7.8600000000000003E-2</v>
      </c>
      <c r="G32" s="161"/>
      <c r="H32" s="161">
        <v>8.8499999999999995E-2</v>
      </c>
      <c r="I32" s="161"/>
      <c r="J32" s="161">
        <v>9.0899999999999995E-2</v>
      </c>
      <c r="K32" s="161"/>
      <c r="L32" s="161">
        <v>9.3600000000000003E-2</v>
      </c>
      <c r="M32" s="161"/>
      <c r="N32" s="161">
        <v>9.5500000000000002E-2</v>
      </c>
    </row>
    <row r="33" spans="1:15" ht="15" customHeight="1">
      <c r="A33" s="145"/>
      <c r="B33" s="161"/>
      <c r="C33" s="161"/>
      <c r="D33" s="161"/>
      <c r="E33" s="161"/>
      <c r="F33" s="161"/>
      <c r="G33" s="161"/>
      <c r="H33" s="161"/>
      <c r="I33" s="161"/>
      <c r="J33" s="161"/>
      <c r="K33" s="161"/>
      <c r="L33" s="161"/>
      <c r="M33" s="161"/>
      <c r="N33" s="161"/>
    </row>
    <row r="34" spans="1:15" ht="15" customHeight="1">
      <c r="A34" s="245" t="s">
        <v>137</v>
      </c>
      <c r="B34" s="245"/>
      <c r="C34" s="245"/>
      <c r="D34" s="245"/>
      <c r="E34" s="245"/>
      <c r="F34" s="245"/>
      <c r="G34" s="245"/>
      <c r="H34" s="245"/>
      <c r="I34" s="245"/>
      <c r="J34" s="245"/>
      <c r="K34" s="245"/>
      <c r="L34" s="245"/>
      <c r="M34" s="245"/>
      <c r="N34" s="245"/>
      <c r="O34" s="138"/>
    </row>
    <row r="35" spans="1:15" ht="15" customHeight="1">
      <c r="A35" s="145" t="s">
        <v>1</v>
      </c>
      <c r="B35" s="161">
        <v>6.25E-2</v>
      </c>
      <c r="C35" s="161"/>
      <c r="D35" s="161">
        <v>3.4500000000000003E-2</v>
      </c>
      <c r="E35" s="161"/>
      <c r="F35" s="161">
        <v>7.0099999999999996E-2</v>
      </c>
      <c r="G35" s="161"/>
      <c r="H35" s="161">
        <v>8.1900000000000001E-2</v>
      </c>
      <c r="I35" s="161"/>
      <c r="J35" s="161">
        <v>8.5500000000000007E-2</v>
      </c>
      <c r="K35" s="161"/>
      <c r="L35" s="161">
        <v>8.6900000000000005E-2</v>
      </c>
      <c r="M35" s="161"/>
      <c r="N35" s="161">
        <v>8.8599999999999998E-2</v>
      </c>
    </row>
    <row r="36" spans="1:15" ht="15" customHeight="1">
      <c r="A36" s="145" t="s">
        <v>2</v>
      </c>
      <c r="B36" s="161">
        <v>0.06</v>
      </c>
      <c r="C36" s="161"/>
      <c r="D36" s="161">
        <v>3.0200000000000001E-2</v>
      </c>
      <c r="E36" s="161"/>
      <c r="F36" s="161">
        <v>5.8700000000000002E-2</v>
      </c>
      <c r="G36" s="161"/>
      <c r="H36" s="161">
        <v>7.2900000000000006E-2</v>
      </c>
      <c r="I36" s="161"/>
      <c r="J36" s="161">
        <v>7.4399999999999994E-2</v>
      </c>
      <c r="K36" s="161"/>
      <c r="L36" s="161">
        <v>7.5899999999999995E-2</v>
      </c>
      <c r="M36" s="161"/>
      <c r="N36" s="161">
        <v>7.9100000000000004E-2</v>
      </c>
    </row>
    <row r="37" spans="1:15" ht="15" customHeight="1">
      <c r="A37" s="145" t="s">
        <v>3</v>
      </c>
      <c r="B37" s="161">
        <v>7.1499999999999994E-2</v>
      </c>
      <c r="C37" s="161"/>
      <c r="D37" s="161">
        <v>4.2900000000000001E-2</v>
      </c>
      <c r="E37" s="161"/>
      <c r="F37" s="161">
        <v>7.0900000000000005E-2</v>
      </c>
      <c r="G37" s="161"/>
      <c r="H37" s="161">
        <v>8.0699999999999994E-2</v>
      </c>
      <c r="I37" s="161"/>
      <c r="J37" s="161">
        <v>8.2100000000000006E-2</v>
      </c>
      <c r="K37" s="161"/>
      <c r="L37" s="161">
        <v>8.3099999999999993E-2</v>
      </c>
      <c r="M37" s="161"/>
      <c r="N37" s="161">
        <v>8.6300000000000002E-2</v>
      </c>
    </row>
    <row r="38" spans="1:15" ht="15" customHeight="1">
      <c r="A38" s="145" t="s">
        <v>4</v>
      </c>
      <c r="B38" s="161">
        <v>8.8300000000000003E-2</v>
      </c>
      <c r="C38" s="161"/>
      <c r="D38" s="161">
        <v>5.5100000000000003E-2</v>
      </c>
      <c r="E38" s="161"/>
      <c r="F38" s="161">
        <v>6.5699999999999995E-2</v>
      </c>
      <c r="G38" s="161"/>
      <c r="H38" s="161">
        <v>7.6799999999999993E-2</v>
      </c>
      <c r="I38" s="161"/>
      <c r="J38" s="161">
        <v>7.7700000000000005E-2</v>
      </c>
      <c r="K38" s="161"/>
      <c r="L38" s="161">
        <v>7.8899999999999998E-2</v>
      </c>
      <c r="M38" s="161"/>
      <c r="N38" s="161">
        <v>8.2900000000000001E-2</v>
      </c>
    </row>
    <row r="39" spans="1:15" ht="15" customHeight="1">
      <c r="A39" s="145" t="s">
        <v>5</v>
      </c>
      <c r="B39" s="161">
        <v>8.2699999999999996E-2</v>
      </c>
      <c r="C39" s="161"/>
      <c r="D39" s="161">
        <v>5.0200000000000002E-2</v>
      </c>
      <c r="E39" s="161"/>
      <c r="F39" s="161">
        <v>6.4399999999999999E-2</v>
      </c>
      <c r="G39" s="161"/>
      <c r="H39" s="161">
        <v>7.4800000000000005E-2</v>
      </c>
      <c r="I39" s="161"/>
      <c r="J39" s="161">
        <v>7.5700000000000003E-2</v>
      </c>
      <c r="K39" s="161"/>
      <c r="L39" s="161">
        <v>7.7499999999999999E-2</v>
      </c>
      <c r="M39" s="161"/>
      <c r="N39" s="161">
        <v>8.1600000000000006E-2</v>
      </c>
    </row>
    <row r="40" spans="1:15" ht="15" customHeight="1">
      <c r="A40" s="145" t="s">
        <v>6</v>
      </c>
      <c r="B40" s="161">
        <v>8.4400000000000003E-2</v>
      </c>
      <c r="C40" s="161"/>
      <c r="D40" s="161">
        <v>5.0700000000000002E-2</v>
      </c>
      <c r="E40" s="161"/>
      <c r="F40" s="161">
        <v>6.3500000000000001E-2</v>
      </c>
      <c r="G40" s="161"/>
      <c r="H40" s="161">
        <v>7.4300000000000005E-2</v>
      </c>
      <c r="I40" s="161"/>
      <c r="J40" s="161">
        <v>7.5399999999999995E-2</v>
      </c>
      <c r="K40" s="161"/>
      <c r="L40" s="161">
        <v>7.5999999999999998E-2</v>
      </c>
      <c r="M40" s="161"/>
      <c r="N40" s="161">
        <v>7.9500000000000001E-2</v>
      </c>
    </row>
    <row r="41" spans="1:15" ht="15" customHeight="1">
      <c r="A41" s="151">
        <v>1998</v>
      </c>
      <c r="B41" s="161">
        <v>8.3500000000000005E-2</v>
      </c>
      <c r="C41" s="161"/>
      <c r="D41" s="161">
        <v>4.8099999999999997E-2</v>
      </c>
      <c r="E41" s="161"/>
      <c r="F41" s="161">
        <v>5.2600000000000001E-2</v>
      </c>
      <c r="G41" s="161"/>
      <c r="H41" s="161">
        <v>6.7699999999999996E-2</v>
      </c>
      <c r="I41" s="161"/>
      <c r="J41" s="161">
        <v>6.9099999999999995E-2</v>
      </c>
      <c r="K41" s="161"/>
      <c r="L41" s="161">
        <v>7.0400000000000004E-2</v>
      </c>
      <c r="M41" s="161"/>
      <c r="N41" s="161">
        <v>7.2599999999999998E-2</v>
      </c>
    </row>
    <row r="42" spans="1:15" ht="15" customHeight="1">
      <c r="A42" s="151">
        <v>1999</v>
      </c>
      <c r="B42" s="161">
        <v>0.08</v>
      </c>
      <c r="C42" s="161"/>
      <c r="D42" s="161">
        <v>4.6600000000000003E-2</v>
      </c>
      <c r="E42" s="161"/>
      <c r="F42" s="161">
        <v>5.6500000000000002E-2</v>
      </c>
      <c r="G42" s="161"/>
      <c r="H42" s="161">
        <v>7.2099999999999997E-2</v>
      </c>
      <c r="I42" s="161"/>
      <c r="J42" s="161">
        <v>7.51E-2</v>
      </c>
      <c r="K42" s="161"/>
      <c r="L42" s="161">
        <v>7.6200000000000004E-2</v>
      </c>
      <c r="M42" s="161"/>
      <c r="N42" s="161">
        <v>7.8799999999999995E-2</v>
      </c>
    </row>
    <row r="43" spans="1:15" ht="15" customHeight="1">
      <c r="A43" s="151">
        <v>2000</v>
      </c>
      <c r="B43" s="161">
        <v>9.2299999999999993E-2</v>
      </c>
      <c r="C43" s="161"/>
      <c r="D43" s="161">
        <v>5.8500000000000003E-2</v>
      </c>
      <c r="E43" s="161"/>
      <c r="F43" s="161">
        <v>6.0299999999999999E-2</v>
      </c>
      <c r="G43" s="161"/>
      <c r="H43" s="161">
        <v>7.8799999999999995E-2</v>
      </c>
      <c r="I43" s="161"/>
      <c r="J43" s="161">
        <v>8.0600000000000005E-2</v>
      </c>
      <c r="K43" s="161"/>
      <c r="L43" s="161">
        <v>8.2400000000000001E-2</v>
      </c>
      <c r="M43" s="161"/>
      <c r="N43" s="161">
        <v>8.3599999999999994E-2</v>
      </c>
    </row>
    <row r="44" spans="1:15" ht="15" customHeight="1">
      <c r="A44" s="151">
        <v>2001</v>
      </c>
      <c r="B44" s="161">
        <v>6.9099999999999995E-2</v>
      </c>
      <c r="C44" s="161"/>
      <c r="D44" s="161">
        <v>3.44E-2</v>
      </c>
      <c r="E44" s="161"/>
      <c r="F44" s="161">
        <v>5.0200000000000002E-2</v>
      </c>
      <c r="G44" s="161"/>
      <c r="H44" s="161">
        <v>7.4700000000000003E-2</v>
      </c>
      <c r="I44" s="161"/>
      <c r="J44" s="161">
        <v>7.5899999999999995E-2</v>
      </c>
      <c r="K44" s="161"/>
      <c r="L44" s="161">
        <v>7.7799999999999994E-2</v>
      </c>
      <c r="M44" s="161"/>
      <c r="N44" s="161">
        <v>8.0199999999999994E-2</v>
      </c>
    </row>
    <row r="45" spans="1:15" ht="15" customHeight="1">
      <c r="A45" s="151"/>
      <c r="B45" s="161"/>
      <c r="C45" s="161"/>
      <c r="D45" s="161"/>
      <c r="E45" s="161"/>
      <c r="F45" s="161"/>
      <c r="G45" s="161"/>
      <c r="H45" s="161"/>
      <c r="I45" s="161"/>
      <c r="J45" s="161"/>
      <c r="K45" s="161"/>
      <c r="L45" s="161"/>
      <c r="M45" s="161"/>
      <c r="N45" s="161"/>
    </row>
    <row r="46" spans="1:15" ht="15" customHeight="1">
      <c r="A46" s="245" t="s">
        <v>139</v>
      </c>
      <c r="B46" s="245"/>
      <c r="C46" s="245"/>
      <c r="D46" s="245"/>
      <c r="E46" s="245"/>
      <c r="F46" s="245"/>
      <c r="G46" s="245"/>
      <c r="H46" s="245"/>
      <c r="I46" s="245"/>
      <c r="J46" s="245"/>
      <c r="K46" s="245"/>
      <c r="L46" s="245"/>
      <c r="M46" s="245"/>
      <c r="N46" s="245"/>
    </row>
    <row r="47" spans="1:15" ht="15" customHeight="1">
      <c r="A47" s="151">
        <v>2002</v>
      </c>
      <c r="B47" s="161">
        <v>4.6699999999999998E-2</v>
      </c>
      <c r="C47" s="161"/>
      <c r="D47" s="161">
        <v>1.6199999999999999E-2</v>
      </c>
      <c r="E47" s="161"/>
      <c r="F47" s="161">
        <v>4.6100000000000002E-2</v>
      </c>
      <c r="G47" s="161"/>
      <c r="H47" s="161"/>
      <c r="I47" s="161" t="s">
        <v>156</v>
      </c>
      <c r="J47" s="161">
        <v>7.1900000000000006E-2</v>
      </c>
      <c r="K47" s="161"/>
      <c r="L47" s="161">
        <v>7.3700000000000002E-2</v>
      </c>
      <c r="M47" s="161"/>
      <c r="N47" s="161">
        <v>8.0199999999999994E-2</v>
      </c>
    </row>
    <row r="48" spans="1:15" ht="15" customHeight="1">
      <c r="A48" s="151">
        <v>2003</v>
      </c>
      <c r="B48" s="161">
        <v>4.1200000000000001E-2</v>
      </c>
      <c r="C48" s="161"/>
      <c r="D48" s="161">
        <v>1.01E-2</v>
      </c>
      <c r="E48" s="161"/>
      <c r="F48" s="161">
        <v>4.0099999999999997E-2</v>
      </c>
      <c r="G48" s="161"/>
      <c r="H48" s="161"/>
      <c r="I48" s="161"/>
      <c r="J48" s="161">
        <v>6.4000000000000001E-2</v>
      </c>
      <c r="K48" s="161"/>
      <c r="L48" s="161">
        <v>6.5799999999999997E-2</v>
      </c>
      <c r="M48" s="161"/>
      <c r="N48" s="161">
        <v>6.8400000000000002E-2</v>
      </c>
    </row>
    <row r="49" spans="1:16" ht="15" customHeight="1">
      <c r="A49" s="151">
        <v>2004</v>
      </c>
      <c r="B49" s="161">
        <v>4.3400000000000001E-2</v>
      </c>
      <c r="C49" s="161"/>
      <c r="D49" s="161">
        <v>1.38E-2</v>
      </c>
      <c r="E49" s="161"/>
      <c r="F49" s="161">
        <v>4.2700000000000002E-2</v>
      </c>
      <c r="G49" s="161"/>
      <c r="H49" s="161"/>
      <c r="I49" s="161"/>
      <c r="J49" s="161">
        <v>6.0400000000000002E-2</v>
      </c>
      <c r="K49" s="161"/>
      <c r="L49" s="161">
        <v>6.1600000000000002E-2</v>
      </c>
      <c r="M49" s="161"/>
      <c r="N49" s="161">
        <v>6.4000000000000001E-2</v>
      </c>
    </row>
    <row r="50" spans="1:16" s="137" customFormat="1" ht="15" customHeight="1">
      <c r="A50" s="151">
        <v>2005</v>
      </c>
      <c r="B50" s="161">
        <v>6.1899999999999997E-2</v>
      </c>
      <c r="C50" s="161"/>
      <c r="D50" s="161">
        <v>3.1600000000000003E-2</v>
      </c>
      <c r="E50" s="161"/>
      <c r="F50" s="161">
        <v>4.2900000000000001E-2</v>
      </c>
      <c r="G50" s="161"/>
      <c r="H50" s="161"/>
      <c r="I50" s="161"/>
      <c r="J50" s="161">
        <v>5.4399999999999997E-2</v>
      </c>
      <c r="K50" s="161"/>
      <c r="L50" s="161">
        <v>5.6500000000000002E-2</v>
      </c>
      <c r="M50" s="161"/>
      <c r="N50" s="161">
        <v>5.9299999999999999E-2</v>
      </c>
      <c r="P50" s="135"/>
    </row>
    <row r="51" spans="1:16" s="137" customFormat="1" ht="15" customHeight="1">
      <c r="A51" s="151">
        <v>2006</v>
      </c>
      <c r="B51" s="161">
        <v>7.9600000000000004E-2</v>
      </c>
      <c r="C51" s="161"/>
      <c r="D51" s="161">
        <v>4.7300000000000002E-2</v>
      </c>
      <c r="E51" s="161"/>
      <c r="F51" s="161">
        <v>4.8000000000000001E-2</v>
      </c>
      <c r="G51" s="161"/>
      <c r="H51" s="161"/>
      <c r="I51" s="161"/>
      <c r="J51" s="161">
        <v>5.8400000000000001E-2</v>
      </c>
      <c r="K51" s="161"/>
      <c r="L51" s="161">
        <v>6.0699999999999997E-2</v>
      </c>
      <c r="M51" s="161"/>
      <c r="N51" s="161">
        <v>6.3200000000000006E-2</v>
      </c>
      <c r="P51" s="135"/>
    </row>
    <row r="52" spans="1:16" s="137" customFormat="1" ht="15" customHeight="1">
      <c r="A52" s="151">
        <v>2007</v>
      </c>
      <c r="B52" s="161">
        <v>8.0500000000000002E-2</v>
      </c>
      <c r="C52" s="161"/>
      <c r="D52" s="161">
        <v>4.41E-2</v>
      </c>
      <c r="E52" s="161"/>
      <c r="F52" s="161">
        <v>4.6300000000000001E-2</v>
      </c>
      <c r="G52" s="161"/>
      <c r="H52" s="161"/>
      <c r="I52" s="161"/>
      <c r="J52" s="161">
        <v>5.9400000000000001E-2</v>
      </c>
      <c r="K52" s="161"/>
      <c r="L52" s="161">
        <v>6.0699999999999997E-2</v>
      </c>
      <c r="M52" s="161"/>
      <c r="N52" s="161">
        <v>6.3299999999999995E-2</v>
      </c>
      <c r="P52" s="135"/>
    </row>
    <row r="53" spans="1:16" s="137" customFormat="1" ht="15" customHeight="1">
      <c r="A53" s="151">
        <v>2008</v>
      </c>
      <c r="B53" s="162">
        <v>5.0900000000000001E-2</v>
      </c>
      <c r="C53" s="162"/>
      <c r="D53" s="162">
        <v>1.4800000000000001E-2</v>
      </c>
      <c r="E53" s="162"/>
      <c r="F53" s="162">
        <v>3.6600000000000001E-2</v>
      </c>
      <c r="G53" s="162"/>
      <c r="H53" s="162"/>
      <c r="I53" s="162"/>
      <c r="J53" s="162">
        <v>6.1800000000000001E-2</v>
      </c>
      <c r="K53" s="162"/>
      <c r="L53" s="162">
        <v>6.5299999999999997E-2</v>
      </c>
      <c r="M53" s="162"/>
      <c r="N53" s="162">
        <v>7.2499999999999995E-2</v>
      </c>
      <c r="P53" s="135"/>
    </row>
    <row r="54" spans="1:16" s="137" customFormat="1" ht="15" customHeight="1">
      <c r="A54" s="153">
        <v>2009</v>
      </c>
      <c r="B54" s="162">
        <v>3.2500000000000001E-2</v>
      </c>
      <c r="C54" s="162"/>
      <c r="D54" s="162">
        <v>1.6000000000000001E-3</v>
      </c>
      <c r="E54" s="162"/>
      <c r="F54" s="162">
        <v>3.2599999999999997E-2</v>
      </c>
      <c r="G54" s="162"/>
      <c r="H54" s="162"/>
      <c r="I54" s="162"/>
      <c r="J54" s="162">
        <v>5.7508333333333349E-2</v>
      </c>
      <c r="K54" s="162"/>
      <c r="L54" s="162">
        <v>6.0391666666666656E-2</v>
      </c>
      <c r="M54" s="162"/>
      <c r="N54" s="162">
        <v>7.0550000000000002E-2</v>
      </c>
      <c r="P54" s="135"/>
    </row>
    <row r="55" spans="1:16" s="137" customFormat="1" ht="15" customHeight="1">
      <c r="A55" s="153"/>
      <c r="B55" s="162"/>
      <c r="C55" s="162"/>
      <c r="D55" s="162"/>
      <c r="E55" s="162"/>
      <c r="F55" s="162"/>
      <c r="G55" s="162"/>
      <c r="H55" s="162"/>
      <c r="I55" s="162"/>
      <c r="J55" s="162"/>
      <c r="K55" s="162"/>
      <c r="L55" s="162"/>
      <c r="M55" s="162"/>
      <c r="N55" s="162"/>
      <c r="P55" s="135"/>
    </row>
    <row r="56" spans="1:16" s="137" customFormat="1" ht="15" customHeight="1">
      <c r="A56" s="245" t="s">
        <v>140</v>
      </c>
      <c r="B56" s="245"/>
      <c r="C56" s="245"/>
      <c r="D56" s="245"/>
      <c r="E56" s="245"/>
      <c r="F56" s="245"/>
      <c r="G56" s="245"/>
      <c r="H56" s="245"/>
      <c r="I56" s="245"/>
      <c r="J56" s="245"/>
      <c r="K56" s="245"/>
      <c r="L56" s="245"/>
      <c r="M56" s="245"/>
      <c r="N56" s="245"/>
      <c r="P56" s="135"/>
    </row>
    <row r="57" spans="1:16" s="137" customFormat="1" ht="15" customHeight="1">
      <c r="A57" s="153">
        <v>2010</v>
      </c>
      <c r="B57" s="162">
        <v>3.2499999999999994E-2</v>
      </c>
      <c r="C57" s="162"/>
      <c r="D57" s="162">
        <v>1.4E-3</v>
      </c>
      <c r="E57" s="162"/>
      <c r="F57" s="162">
        <v>3.2199999999999999E-2</v>
      </c>
      <c r="G57" s="162"/>
      <c r="H57" s="162"/>
      <c r="I57" s="162"/>
      <c r="J57" s="162">
        <v>5.2400000000000002E-2</v>
      </c>
      <c r="K57" s="162"/>
      <c r="L57" s="162">
        <v>5.4600000000000003E-2</v>
      </c>
      <c r="M57" s="162"/>
      <c r="N57" s="162">
        <v>5.96E-2</v>
      </c>
      <c r="P57" s="135"/>
    </row>
    <row r="58" spans="1:16" s="137" customFormat="1" ht="15" customHeight="1">
      <c r="A58" s="153">
        <v>2011</v>
      </c>
      <c r="B58" s="162">
        <v>3.2500000000000001E-2</v>
      </c>
      <c r="C58" s="162"/>
      <c r="D58" s="162">
        <v>5.9999999999999995E-4</v>
      </c>
      <c r="E58" s="162"/>
      <c r="F58" s="162">
        <v>2.7799999999999998E-2</v>
      </c>
      <c r="G58" s="162"/>
      <c r="H58" s="162"/>
      <c r="I58" s="162"/>
      <c r="J58" s="162">
        <v>4.7800000000000002E-2</v>
      </c>
      <c r="K58" s="162"/>
      <c r="L58" s="162">
        <v>5.04E-2</v>
      </c>
      <c r="M58" s="162"/>
      <c r="N58" s="162">
        <v>5.57E-2</v>
      </c>
      <c r="P58" s="135"/>
    </row>
    <row r="59" spans="1:16" s="137" customFormat="1" ht="15" customHeight="1">
      <c r="A59" s="153">
        <v>2012</v>
      </c>
      <c r="B59" s="162">
        <v>3.2500000000000001E-2</v>
      </c>
      <c r="C59" s="162"/>
      <c r="D59" s="162">
        <v>8.9999999999999998E-4</v>
      </c>
      <c r="E59" s="162"/>
      <c r="F59" s="162">
        <v>1.7999999999999999E-2</v>
      </c>
      <c r="G59" s="162"/>
      <c r="H59" s="162"/>
      <c r="I59" s="162"/>
      <c r="J59" s="162">
        <v>3.8300000000000001E-2</v>
      </c>
      <c r="K59" s="162"/>
      <c r="L59" s="162">
        <v>4.1300000000000003E-2</v>
      </c>
      <c r="M59" s="162"/>
      <c r="N59" s="162">
        <v>4.8599999999999997E-2</v>
      </c>
      <c r="P59" s="135"/>
    </row>
    <row r="60" spans="1:16" s="137" customFormat="1" ht="15" customHeight="1">
      <c r="A60" s="153">
        <v>2013</v>
      </c>
      <c r="B60" s="162">
        <v>3.2500000000000001E-2</v>
      </c>
      <c r="C60" s="162"/>
      <c r="D60" s="162">
        <v>5.9999999999999995E-4</v>
      </c>
      <c r="E60" s="162"/>
      <c r="F60" s="162">
        <v>2.35E-2</v>
      </c>
      <c r="G60" s="162"/>
      <c r="H60" s="162"/>
      <c r="I60" s="162"/>
      <c r="J60" s="162">
        <v>4.24E-2</v>
      </c>
      <c r="K60" s="162"/>
      <c r="L60" s="162">
        <v>4.4699999999999997E-2</v>
      </c>
      <c r="M60" s="162"/>
      <c r="N60" s="162">
        <v>4.9799999999999997E-2</v>
      </c>
      <c r="P60" s="135"/>
    </row>
    <row r="61" spans="1:16" s="137" customFormat="1" ht="15" customHeight="1">
      <c r="A61" s="153">
        <v>2014</v>
      </c>
      <c r="B61" s="162">
        <v>3.2500000000000001E-2</v>
      </c>
      <c r="C61" s="162"/>
      <c r="D61" s="162">
        <v>2.9999999999999997E-4</v>
      </c>
      <c r="E61" s="162"/>
      <c r="F61" s="162">
        <v>2.5399999999999999E-2</v>
      </c>
      <c r="G61" s="162"/>
      <c r="H61" s="162"/>
      <c r="I61" s="162"/>
      <c r="J61" s="162">
        <v>4.19E-2</v>
      </c>
      <c r="K61" s="162"/>
      <c r="L61" s="162">
        <v>4.2799999999999998E-2</v>
      </c>
      <c r="M61" s="162"/>
      <c r="N61" s="162">
        <v>4.8000000000000001E-2</v>
      </c>
      <c r="P61" s="135"/>
    </row>
    <row r="62" spans="1:16" s="137" customFormat="1" ht="15" customHeight="1">
      <c r="A62" s="153">
        <v>2015</v>
      </c>
      <c r="B62" s="162">
        <v>3.2599999999999997E-2</v>
      </c>
      <c r="C62" s="162"/>
      <c r="D62" s="162">
        <v>5.9999999999999995E-4</v>
      </c>
      <c r="E62" s="162"/>
      <c r="F62" s="162">
        <v>2.1399999999999999E-2</v>
      </c>
      <c r="G62" s="162"/>
      <c r="H62" s="162"/>
      <c r="I62" s="162"/>
      <c r="J62" s="162">
        <v>0.04</v>
      </c>
      <c r="K62" s="162"/>
      <c r="L62" s="162">
        <v>4.1200000000000001E-2</v>
      </c>
      <c r="M62" s="162"/>
      <c r="N62" s="162">
        <v>5.0299999999999997E-2</v>
      </c>
      <c r="P62" s="135"/>
    </row>
    <row r="63" spans="1:16" s="137" customFormat="1" ht="15" customHeight="1">
      <c r="A63" s="153">
        <v>2016</v>
      </c>
      <c r="B63" s="162">
        <v>3.5099999999999999E-2</v>
      </c>
      <c r="C63" s="162"/>
      <c r="D63" s="162">
        <v>3.3E-3</v>
      </c>
      <c r="E63" s="162"/>
      <c r="F63" s="162">
        <v>1.84E-2</v>
      </c>
      <c r="G63" s="162"/>
      <c r="H63" s="162"/>
      <c r="I63" s="162"/>
      <c r="J63" s="162">
        <v>3.73E-2</v>
      </c>
      <c r="K63" s="162"/>
      <c r="L63" s="162">
        <v>3.9300000000000002E-2</v>
      </c>
      <c r="M63" s="162"/>
      <c r="N63" s="162">
        <v>4.6899999999999997E-2</v>
      </c>
      <c r="P63" s="135"/>
    </row>
    <row r="64" spans="1:16" s="137" customFormat="1" ht="15" customHeight="1">
      <c r="A64" s="153">
        <v>2017</v>
      </c>
      <c r="B64" s="162">
        <v>4.1000000000000002E-2</v>
      </c>
      <c r="C64" s="162"/>
      <c r="D64" s="162">
        <v>9.4000000000000004E-3</v>
      </c>
      <c r="E64" s="162"/>
      <c r="F64" s="162">
        <v>2.3300000000000001E-2</v>
      </c>
      <c r="G64" s="162"/>
      <c r="H64" s="162"/>
      <c r="I64" s="162"/>
      <c r="J64" s="162">
        <v>3.8199999999999998E-2</v>
      </c>
      <c r="K64" s="162"/>
      <c r="L64" s="162">
        <v>0.04</v>
      </c>
      <c r="M64" s="162"/>
      <c r="N64" s="162">
        <v>4.3799999999999999E-2</v>
      </c>
      <c r="P64" s="135"/>
    </row>
    <row r="65" spans="1:16" s="137" customFormat="1" ht="15" customHeight="1">
      <c r="A65" s="153">
        <v>2018</v>
      </c>
      <c r="B65" s="162">
        <v>4.9099999999999998E-2</v>
      </c>
      <c r="C65" s="162"/>
      <c r="D65" s="162">
        <v>1.9400000000000001E-2</v>
      </c>
      <c r="E65" s="162"/>
      <c r="F65" s="162">
        <v>2.9100000000000001E-2</v>
      </c>
      <c r="G65" s="162"/>
      <c r="H65" s="162"/>
      <c r="I65" s="162"/>
      <c r="J65" s="162">
        <v>4.0899999999999999E-2</v>
      </c>
      <c r="K65" s="162"/>
      <c r="L65" s="162">
        <v>4.2500000000000003E-2</v>
      </c>
      <c r="M65" s="162"/>
      <c r="N65" s="162">
        <v>4.6699999999999998E-2</v>
      </c>
      <c r="P65" s="135"/>
    </row>
    <row r="66" spans="1:16" s="137" customFormat="1" ht="15" customHeight="1">
      <c r="A66" s="153">
        <v>2019</v>
      </c>
      <c r="B66" s="162">
        <v>5.28E-2</v>
      </c>
      <c r="C66" s="162"/>
      <c r="D66" s="162">
        <v>2.0799999999999999E-2</v>
      </c>
      <c r="E66" s="162"/>
      <c r="F66" s="162">
        <v>2.1399999999999999E-2</v>
      </c>
      <c r="G66" s="162"/>
      <c r="H66" s="162"/>
      <c r="I66" s="162"/>
      <c r="J66" s="162">
        <v>3.61E-2</v>
      </c>
      <c r="K66" s="162"/>
      <c r="L66" s="162">
        <v>3.7699999999999997E-2</v>
      </c>
      <c r="M66" s="162"/>
      <c r="N66" s="162">
        <v>4.19E-2</v>
      </c>
      <c r="P66" s="135"/>
    </row>
    <row r="67" spans="1:16" s="137" customFormat="1" ht="15" customHeight="1">
      <c r="A67" s="153">
        <v>2020</v>
      </c>
      <c r="B67" s="162"/>
      <c r="C67" s="162"/>
      <c r="D67" s="162"/>
      <c r="E67" s="162"/>
      <c r="F67" s="162"/>
      <c r="G67" s="162"/>
      <c r="H67" s="162"/>
      <c r="I67" s="162"/>
      <c r="J67" s="162"/>
      <c r="K67" s="162"/>
      <c r="L67" s="162"/>
      <c r="M67" s="162"/>
      <c r="N67" s="162"/>
      <c r="P67" s="135"/>
    </row>
    <row r="68" spans="1:16" s="137" customFormat="1" ht="15" customHeight="1">
      <c r="A68" s="153" t="s">
        <v>199</v>
      </c>
      <c r="B68" s="162">
        <v>4.7500000000000001E-2</v>
      </c>
      <c r="C68" s="162"/>
      <c r="D68" s="162">
        <v>1.5299999999999999E-2</v>
      </c>
      <c r="E68" s="162"/>
      <c r="F68" s="162">
        <v>1.7600000000000001E-2</v>
      </c>
      <c r="G68" s="162"/>
      <c r="H68" s="162"/>
      <c r="I68" s="162"/>
      <c r="J68" s="162">
        <v>3.1199999999999999E-2</v>
      </c>
      <c r="K68" s="162"/>
      <c r="L68" s="162">
        <v>3.2899999999999999E-2</v>
      </c>
      <c r="M68" s="162"/>
      <c r="N68" s="162">
        <v>3.5999999999999997E-2</v>
      </c>
      <c r="P68" s="135"/>
    </row>
    <row r="69" spans="1:16" s="137" customFormat="1" ht="15" customHeight="1">
      <c r="A69" s="153" t="s">
        <v>200</v>
      </c>
      <c r="B69" s="162">
        <v>4.7500000000000001E-2</v>
      </c>
      <c r="C69" s="162"/>
      <c r="D69" s="162">
        <v>1.54E-2</v>
      </c>
      <c r="E69" s="162"/>
      <c r="F69" s="162">
        <v>1.4999999999999999E-2</v>
      </c>
      <c r="G69" s="162"/>
      <c r="H69" s="162"/>
      <c r="I69" s="162"/>
      <c r="J69" s="162">
        <v>2.9600000000000001E-2</v>
      </c>
      <c r="K69" s="162"/>
      <c r="L69" s="162">
        <v>3.1099999999999999E-2</v>
      </c>
      <c r="M69" s="162"/>
      <c r="N69" s="162">
        <v>3.4200000000000001E-2</v>
      </c>
      <c r="P69" s="135"/>
    </row>
    <row r="70" spans="1:16" s="137" customFormat="1" ht="15" customHeight="1">
      <c r="A70" s="153" t="s">
        <v>201</v>
      </c>
      <c r="B70" s="162">
        <v>3.2500000000000001E-2</v>
      </c>
      <c r="C70" s="162"/>
      <c r="D70" s="162">
        <v>4.5999999999999999E-3</v>
      </c>
      <c r="E70" s="162"/>
      <c r="F70" s="162">
        <v>8.6999999999999994E-3</v>
      </c>
      <c r="G70" s="162"/>
      <c r="H70" s="162"/>
      <c r="I70" s="162"/>
      <c r="J70" s="162">
        <v>3.3000000000000002E-2</v>
      </c>
      <c r="K70" s="162"/>
      <c r="L70" s="162">
        <v>3.5000000000000003E-2</v>
      </c>
      <c r="M70" s="162"/>
      <c r="N70" s="162">
        <v>3.9600000000000003E-2</v>
      </c>
      <c r="P70" s="135"/>
    </row>
    <row r="71" spans="1:16" s="137" customFormat="1" ht="15" customHeight="1">
      <c r="A71" s="153" t="s">
        <v>202</v>
      </c>
      <c r="B71" s="162">
        <v>3.2500000000000001E-2</v>
      </c>
      <c r="C71" s="162"/>
      <c r="D71" s="162">
        <v>1.5E-3</v>
      </c>
      <c r="E71" s="162"/>
      <c r="F71" s="162">
        <v>6.6E-3</v>
      </c>
      <c r="G71" s="162"/>
      <c r="H71" s="162"/>
      <c r="I71" s="162"/>
      <c r="J71" s="162">
        <v>2.93E-2</v>
      </c>
      <c r="K71" s="162"/>
      <c r="L71" s="162">
        <v>3.1899999999999998E-2</v>
      </c>
      <c r="M71" s="162"/>
      <c r="N71" s="162">
        <v>3.8199999999999998E-2</v>
      </c>
      <c r="P71" s="135"/>
    </row>
    <row r="72" spans="1:16" s="137" customFormat="1" ht="15" customHeight="1">
      <c r="A72" s="153" t="s">
        <v>203</v>
      </c>
      <c r="B72" s="162">
        <v>3.2500000000000001E-2</v>
      </c>
      <c r="C72" s="162"/>
      <c r="D72" s="162">
        <v>1.1999999999999999E-3</v>
      </c>
      <c r="E72" s="162"/>
      <c r="F72" s="162">
        <v>6.7000000000000002E-3</v>
      </c>
      <c r="G72" s="162"/>
      <c r="H72" s="162"/>
      <c r="I72" s="162"/>
      <c r="J72" s="162">
        <v>2.8899999999999999E-2</v>
      </c>
      <c r="K72" s="162"/>
      <c r="L72" s="162">
        <v>3.1399999999999997E-2</v>
      </c>
      <c r="M72" s="162"/>
      <c r="N72" s="162">
        <v>3.6299999999999999E-2</v>
      </c>
      <c r="P72" s="135"/>
    </row>
    <row r="73" spans="1:16" s="137" customFormat="1" ht="15" customHeight="1">
      <c r="A73" s="153" t="s">
        <v>241</v>
      </c>
      <c r="B73" s="162">
        <v>3.2500000000000001E-2</v>
      </c>
      <c r="C73" s="162"/>
      <c r="D73" s="162">
        <v>1.6000000000000001E-3</v>
      </c>
      <c r="E73" s="162"/>
      <c r="F73" s="162">
        <v>7.3000000000000001E-3</v>
      </c>
      <c r="G73" s="162"/>
      <c r="H73" s="162"/>
      <c r="I73" s="162"/>
      <c r="J73" s="162">
        <v>2.8000000000000001E-2</v>
      </c>
      <c r="K73" s="162"/>
      <c r="L73" s="162">
        <v>3.0700000000000002E-2</v>
      </c>
      <c r="M73" s="162"/>
      <c r="N73" s="162">
        <v>3.44E-2</v>
      </c>
      <c r="P73" s="135"/>
    </row>
    <row r="74" spans="1:16" s="137" customFormat="1" ht="15" customHeight="1">
      <c r="A74" s="153" t="s">
        <v>242</v>
      </c>
      <c r="B74" s="162">
        <v>3.2500000000000001E-2</v>
      </c>
      <c r="C74" s="162"/>
      <c r="D74" s="162">
        <v>1.2999999999999999E-3</v>
      </c>
      <c r="E74" s="162"/>
      <c r="F74" s="162">
        <v>6.1999999999999998E-3</v>
      </c>
      <c r="G74" s="162"/>
      <c r="H74" s="162"/>
      <c r="I74" s="162"/>
      <c r="J74" s="162">
        <v>2.46E-2</v>
      </c>
      <c r="K74" s="162"/>
      <c r="L74" s="162">
        <v>2.7400000000000001E-2</v>
      </c>
      <c r="M74" s="162"/>
      <c r="N74" s="162">
        <v>3.09E-2</v>
      </c>
      <c r="P74" s="135"/>
    </row>
    <row r="75" spans="1:16" s="137" customFormat="1" ht="15" customHeight="1">
      <c r="A75" s="153" t="s">
        <v>243</v>
      </c>
      <c r="B75" s="162">
        <v>3.2500000000000001E-2</v>
      </c>
      <c r="C75" s="162"/>
      <c r="D75" s="162">
        <v>1E-3</v>
      </c>
      <c r="E75" s="162"/>
      <c r="F75" s="162">
        <v>6.4999999999999997E-3</v>
      </c>
      <c r="G75" s="162"/>
      <c r="H75" s="162"/>
      <c r="I75" s="162"/>
      <c r="J75" s="162">
        <v>2.4899999999999999E-2</v>
      </c>
      <c r="K75" s="162"/>
      <c r="L75" s="162">
        <v>2.7300000000000001E-2</v>
      </c>
      <c r="M75" s="162"/>
      <c r="N75" s="162">
        <v>3.0599999999999999E-2</v>
      </c>
      <c r="P75" s="135"/>
    </row>
    <row r="76" spans="1:16" s="137" customFormat="1" ht="15" customHeight="1">
      <c r="A76" s="153" t="s">
        <v>244</v>
      </c>
      <c r="B76" s="162">
        <v>3.2500000000000001E-2</v>
      </c>
      <c r="C76" s="162"/>
      <c r="D76" s="162">
        <v>1.1000000000000001E-3</v>
      </c>
      <c r="E76" s="162"/>
      <c r="F76" s="162">
        <v>6.7999999999999996E-3</v>
      </c>
      <c r="G76" s="162"/>
      <c r="H76" s="162"/>
      <c r="I76" s="162"/>
      <c r="J76" s="162">
        <v>2.6200000000000001E-2</v>
      </c>
      <c r="K76" s="162"/>
      <c r="L76" s="162">
        <v>2.8400000000000002E-2</v>
      </c>
      <c r="M76" s="162"/>
      <c r="N76" s="162">
        <v>3.1699999999999999E-2</v>
      </c>
      <c r="P76" s="135"/>
    </row>
    <row r="77" spans="1:16" s="137" customFormat="1" ht="15" customHeight="1">
      <c r="A77" s="153" t="s">
        <v>330</v>
      </c>
      <c r="B77" s="162">
        <v>3.2500000000000001E-2</v>
      </c>
      <c r="C77" s="162"/>
      <c r="D77" s="162">
        <v>1E-3</v>
      </c>
      <c r="E77" s="162"/>
      <c r="F77" s="162">
        <v>7.9000000000000008E-3</v>
      </c>
      <c r="G77" s="162"/>
      <c r="H77" s="162"/>
      <c r="I77" s="162"/>
      <c r="J77" s="162">
        <v>2.7199999999999998E-2</v>
      </c>
      <c r="K77" s="162"/>
      <c r="L77" s="162">
        <v>2.5000000000000001E-2</v>
      </c>
      <c r="M77" s="162"/>
      <c r="N77" s="162">
        <v>3.27E-2</v>
      </c>
      <c r="P77" s="135"/>
    </row>
    <row r="78" spans="1:16" s="137" customFormat="1" ht="15" customHeight="1" thickBot="1">
      <c r="A78" s="156"/>
      <c r="B78" s="163"/>
      <c r="C78" s="163"/>
      <c r="D78" s="163"/>
      <c r="E78" s="163"/>
      <c r="F78" s="163"/>
      <c r="G78" s="163"/>
      <c r="H78" s="163"/>
      <c r="I78" s="163"/>
      <c r="J78" s="163"/>
      <c r="K78" s="163"/>
      <c r="L78" s="163"/>
      <c r="M78" s="163"/>
      <c r="N78" s="163"/>
      <c r="P78" s="135"/>
    </row>
    <row r="79" spans="1:16" s="137" customFormat="1" ht="15" customHeight="1" thickTop="1">
      <c r="B79" s="162"/>
      <c r="C79" s="162"/>
      <c r="D79" s="162"/>
      <c r="E79" s="162"/>
      <c r="F79" s="162"/>
      <c r="G79" s="162"/>
      <c r="H79" s="162"/>
      <c r="I79" s="162"/>
      <c r="J79" s="162"/>
      <c r="K79" s="162"/>
      <c r="L79" s="162"/>
      <c r="M79" s="162"/>
      <c r="N79" s="162"/>
      <c r="P79" s="135"/>
    </row>
    <row r="80" spans="1:16" s="137" customFormat="1" ht="15" customHeight="1">
      <c r="A80" s="137" t="s">
        <v>157</v>
      </c>
      <c r="B80" s="162"/>
      <c r="C80" s="162"/>
      <c r="D80" s="162"/>
      <c r="E80" s="162"/>
      <c r="F80" s="162"/>
      <c r="G80" s="162"/>
      <c r="H80" s="162"/>
      <c r="I80" s="162"/>
      <c r="J80" s="162"/>
      <c r="K80" s="162"/>
      <c r="L80" s="162"/>
      <c r="M80" s="162"/>
      <c r="N80" s="162"/>
      <c r="P80" s="135"/>
    </row>
    <row r="81" spans="1:16" s="137" customFormat="1" ht="15" customHeight="1">
      <c r="B81" s="162"/>
      <c r="C81" s="162"/>
      <c r="D81" s="162"/>
      <c r="E81" s="162"/>
      <c r="F81" s="162"/>
      <c r="G81" s="162"/>
      <c r="H81" s="162"/>
      <c r="I81" s="162"/>
      <c r="J81" s="162"/>
      <c r="K81" s="162"/>
      <c r="L81" s="162"/>
      <c r="M81" s="162"/>
      <c r="N81" s="162"/>
      <c r="P81" s="135"/>
    </row>
    <row r="82" spans="1:16" s="137" customFormat="1" ht="15" customHeight="1">
      <c r="A82" s="135" t="s">
        <v>211</v>
      </c>
      <c r="B82" s="164"/>
      <c r="C82" s="135"/>
      <c r="D82" s="164"/>
      <c r="E82" s="135"/>
      <c r="F82" s="164"/>
      <c r="G82" s="135"/>
      <c r="H82" s="164"/>
      <c r="I82" s="135"/>
      <c r="J82" s="164"/>
      <c r="K82" s="135"/>
      <c r="L82" s="164"/>
      <c r="M82" s="135"/>
      <c r="N82" s="164"/>
      <c r="P82" s="135"/>
    </row>
    <row r="83" spans="1:16" s="137" customFormat="1" ht="15" customHeight="1">
      <c r="A83" s="135"/>
      <c r="B83" s="164"/>
      <c r="C83" s="135"/>
      <c r="D83" s="164"/>
      <c r="E83" s="135"/>
      <c r="F83" s="164"/>
      <c r="G83" s="135"/>
      <c r="H83" s="164"/>
      <c r="I83" s="135"/>
      <c r="J83" s="164"/>
      <c r="K83" s="135"/>
      <c r="L83" s="164"/>
      <c r="M83" s="135"/>
      <c r="N83" s="164"/>
      <c r="P83" s="135"/>
    </row>
    <row r="84" spans="1:16" s="137" customFormat="1" ht="15" customHeight="1">
      <c r="A84" s="135"/>
      <c r="B84" s="164"/>
      <c r="C84" s="135"/>
      <c r="D84" s="164"/>
      <c r="E84" s="135"/>
      <c r="F84" s="164"/>
      <c r="G84" s="135"/>
      <c r="H84" s="164"/>
      <c r="I84" s="135"/>
      <c r="J84" s="164"/>
      <c r="K84" s="135"/>
      <c r="L84" s="164"/>
      <c r="M84" s="135"/>
      <c r="N84" s="164"/>
      <c r="P84" s="135"/>
    </row>
    <row r="85" spans="1:16" ht="15" customHeight="1"/>
    <row r="86" spans="1:16" ht="15" customHeight="1"/>
    <row r="87" spans="1:16" ht="15" customHeight="1"/>
    <row r="88" spans="1:16" ht="15" customHeight="1"/>
    <row r="89" spans="1:16" ht="15" customHeight="1"/>
    <row r="90" spans="1:16" ht="15" customHeight="1"/>
    <row r="91" spans="1:16" ht="15" customHeight="1"/>
    <row r="92" spans="1:16" ht="15" customHeight="1"/>
    <row r="93" spans="1:16" ht="15" customHeight="1"/>
    <row r="94" spans="1:16" ht="15" customHeight="1"/>
    <row r="95" spans="1:16" ht="15" customHeight="1"/>
    <row r="96" spans="1:1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</sheetData>
  <mergeCells count="6">
    <mergeCell ref="A56:N56"/>
    <mergeCell ref="A5:N5"/>
    <mergeCell ref="A13:N13"/>
    <mergeCell ref="A23:N23"/>
    <mergeCell ref="A34:N34"/>
    <mergeCell ref="A46:N46"/>
  </mergeCells>
  <printOptions horizontalCentered="1" verticalCentered="1"/>
  <pageMargins left="0.5" right="0.5" top="0.5" bottom="0.5" header="0.5" footer="0.5"/>
  <pageSetup scale="53" orientation="portrait" horizontalDpi="360" verticalDpi="36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108"/>
  <sheetViews>
    <sheetView topLeftCell="A28" zoomScaleNormal="100" workbookViewId="0">
      <selection activeCell="E71" sqref="E71"/>
    </sheetView>
  </sheetViews>
  <sheetFormatPr defaultColWidth="9.77734375" defaultRowHeight="15"/>
  <cols>
    <col min="1" max="1" width="11.77734375" style="165" customWidth="1"/>
    <col min="2" max="2" width="12.5546875" style="165" customWidth="1"/>
    <col min="3" max="3" width="14.44140625" style="165" customWidth="1"/>
    <col min="4" max="4" width="15.33203125" style="165" customWidth="1"/>
    <col min="5" max="5" width="15.88671875" style="165" customWidth="1"/>
    <col min="6" max="16384" width="9.77734375" style="165"/>
  </cols>
  <sheetData>
    <row r="1" spans="1:5" ht="15.75">
      <c r="E1" s="166" t="str">
        <f>+'DCP-4, P 2'!L1</f>
        <v>Exh. DCP-4</v>
      </c>
    </row>
    <row r="2" spans="1:5" ht="15.75">
      <c r="E2" s="166" t="str">
        <f>+'DCP-4, P 2'!L2</f>
        <v>Docket UG-200568</v>
      </c>
    </row>
    <row r="3" spans="1:5" ht="15.75">
      <c r="E3" s="166" t="s">
        <v>196</v>
      </c>
    </row>
    <row r="5" spans="1:5" ht="20.25">
      <c r="A5" s="244" t="s">
        <v>158</v>
      </c>
      <c r="B5" s="244"/>
      <c r="C5" s="244"/>
      <c r="D5" s="244"/>
      <c r="E5" s="244"/>
    </row>
    <row r="6" spans="1:5" ht="21" thickBot="1">
      <c r="A6" s="159"/>
      <c r="B6" s="159"/>
      <c r="C6" s="159"/>
      <c r="D6" s="159"/>
      <c r="E6" s="159"/>
    </row>
    <row r="7" spans="1:5" ht="16.5" customHeight="1" thickTop="1">
      <c r="A7" s="167"/>
      <c r="B7" s="167"/>
      <c r="C7" s="167"/>
      <c r="D7" s="167"/>
      <c r="E7" s="167"/>
    </row>
    <row r="8" spans="1:5" ht="15.75">
      <c r="A8" s="140"/>
      <c r="B8" s="140" t="s">
        <v>9</v>
      </c>
      <c r="C8" s="140" t="s">
        <v>159</v>
      </c>
      <c r="D8" s="140"/>
      <c r="E8" s="140" t="s">
        <v>9</v>
      </c>
    </row>
    <row r="9" spans="1:5" ht="15.75">
      <c r="A9" s="140"/>
      <c r="B9" s="140" t="s">
        <v>160</v>
      </c>
      <c r="C9" s="140" t="s">
        <v>160</v>
      </c>
      <c r="D9" s="140" t="s">
        <v>161</v>
      </c>
      <c r="E9" s="140" t="s">
        <v>162</v>
      </c>
    </row>
    <row r="10" spans="1:5" ht="15.75">
      <c r="A10" s="142"/>
      <c r="B10" s="142"/>
      <c r="C10" s="142"/>
      <c r="D10" s="142"/>
      <c r="E10" s="142"/>
    </row>
    <row r="11" spans="1:5" ht="15" customHeight="1">
      <c r="A11" s="168"/>
      <c r="B11" s="168"/>
      <c r="C11" s="168"/>
      <c r="D11" s="168"/>
      <c r="E11" s="168"/>
    </row>
    <row r="12" spans="1:5" ht="15" customHeight="1">
      <c r="A12" s="245" t="s">
        <v>118</v>
      </c>
      <c r="B12" s="245"/>
      <c r="C12" s="245"/>
      <c r="D12" s="245"/>
      <c r="E12" s="245"/>
    </row>
    <row r="13" spans="1:5" ht="15" customHeight="1">
      <c r="A13" s="145" t="s">
        <v>119</v>
      </c>
      <c r="B13" s="145"/>
      <c r="C13" s="169"/>
      <c r="D13" s="170">
        <v>802.49</v>
      </c>
      <c r="E13" s="161">
        <v>9.1499999999999998E-2</v>
      </c>
    </row>
    <row r="14" spans="1:5" ht="15" customHeight="1">
      <c r="A14" s="145" t="s">
        <v>120</v>
      </c>
      <c r="B14" s="169"/>
      <c r="C14" s="169"/>
      <c r="D14" s="170">
        <v>974.92</v>
      </c>
      <c r="E14" s="161">
        <v>8.8999999999999996E-2</v>
      </c>
    </row>
    <row r="15" spans="1:5" ht="15" customHeight="1">
      <c r="A15" s="145" t="s">
        <v>121</v>
      </c>
      <c r="B15" s="169"/>
      <c r="C15" s="169"/>
      <c r="D15" s="170">
        <v>894.63</v>
      </c>
      <c r="E15" s="161">
        <v>0.1079</v>
      </c>
    </row>
    <row r="16" spans="1:5" ht="15" customHeight="1">
      <c r="A16" s="145" t="s">
        <v>122</v>
      </c>
      <c r="B16" s="169"/>
      <c r="C16" s="169"/>
      <c r="D16" s="170">
        <v>820.23</v>
      </c>
      <c r="E16" s="161">
        <v>0.1203</v>
      </c>
    </row>
    <row r="17" spans="1:5" ht="15" customHeight="1">
      <c r="A17" s="145" t="s">
        <v>123</v>
      </c>
      <c r="B17" s="169"/>
      <c r="C17" s="169"/>
      <c r="D17" s="170">
        <v>844.4</v>
      </c>
      <c r="E17" s="161">
        <v>0.1346</v>
      </c>
    </row>
    <row r="18" spans="1:5" ht="15" customHeight="1">
      <c r="A18" s="145" t="s">
        <v>124</v>
      </c>
      <c r="B18" s="169"/>
      <c r="C18" s="169"/>
      <c r="D18" s="170">
        <v>891.41</v>
      </c>
      <c r="E18" s="161">
        <v>0.12659999999999999</v>
      </c>
    </row>
    <row r="19" spans="1:5" ht="15" customHeight="1">
      <c r="A19" s="145" t="s">
        <v>125</v>
      </c>
      <c r="B19" s="169"/>
      <c r="C19" s="169"/>
      <c r="D19" s="170">
        <v>932.92</v>
      </c>
      <c r="E19" s="161">
        <v>0.1196</v>
      </c>
    </row>
    <row r="20" spans="1:5" ht="15" customHeight="1">
      <c r="A20" s="145" t="s">
        <v>126</v>
      </c>
      <c r="B20" s="169"/>
      <c r="C20" s="169"/>
      <c r="D20" s="170">
        <v>884.36</v>
      </c>
      <c r="E20" s="161">
        <v>0.11600000000000001</v>
      </c>
    </row>
    <row r="21" spans="1:5" ht="15" customHeight="1">
      <c r="A21" s="145"/>
      <c r="B21" s="169"/>
      <c r="C21" s="169"/>
      <c r="D21" s="170"/>
      <c r="E21" s="161"/>
    </row>
    <row r="22" spans="1:5" ht="15" customHeight="1">
      <c r="A22" s="247" t="s">
        <v>127</v>
      </c>
      <c r="B22" s="247"/>
      <c r="C22" s="247"/>
      <c r="D22" s="247"/>
      <c r="E22" s="247"/>
    </row>
    <row r="23" spans="1:5" ht="15" customHeight="1">
      <c r="A23" s="171"/>
      <c r="B23" s="171"/>
      <c r="C23" s="171"/>
      <c r="D23" s="171"/>
      <c r="E23" s="171"/>
    </row>
    <row r="24" spans="1:5" ht="15" customHeight="1">
      <c r="A24" s="145" t="s">
        <v>128</v>
      </c>
      <c r="B24" s="169"/>
      <c r="C24" s="169"/>
      <c r="D24" s="170">
        <v>1190.3399999999999</v>
      </c>
      <c r="E24" s="161">
        <v>8.0299999999999996E-2</v>
      </c>
    </row>
    <row r="25" spans="1:5" ht="15" customHeight="1">
      <c r="A25" s="145" t="s">
        <v>129</v>
      </c>
      <c r="B25" s="169"/>
      <c r="C25" s="169"/>
      <c r="D25" s="170">
        <v>1178.48</v>
      </c>
      <c r="E25" s="161">
        <v>0.1002</v>
      </c>
    </row>
    <row r="26" spans="1:5" ht="15" customHeight="1">
      <c r="A26" s="145" t="s">
        <v>130</v>
      </c>
      <c r="B26" s="169"/>
      <c r="C26" s="169"/>
      <c r="D26" s="170">
        <v>1328.23</v>
      </c>
      <c r="E26" s="161">
        <v>8.1199999999999994E-2</v>
      </c>
    </row>
    <row r="27" spans="1:5" ht="15" customHeight="1">
      <c r="A27" s="145" t="s">
        <v>131</v>
      </c>
      <c r="B27" s="169"/>
      <c r="C27" s="169"/>
      <c r="D27" s="170">
        <v>1792.76</v>
      </c>
      <c r="E27" s="161">
        <v>6.0900000000000003E-2</v>
      </c>
    </row>
    <row r="28" spans="1:5" ht="15" customHeight="1">
      <c r="A28" s="145" t="s">
        <v>132</v>
      </c>
      <c r="B28" s="169"/>
      <c r="C28" s="169"/>
      <c r="D28" s="170">
        <v>2275.9899999999998</v>
      </c>
      <c r="E28" s="161">
        <v>5.4800000000000001E-2</v>
      </c>
    </row>
    <row r="29" spans="1:5" ht="15" customHeight="1">
      <c r="A29" s="145" t="s">
        <v>133</v>
      </c>
      <c r="B29" s="169" t="s">
        <v>156</v>
      </c>
      <c r="C29" s="169" t="s">
        <v>156</v>
      </c>
      <c r="D29" s="170">
        <v>2060.8200000000002</v>
      </c>
      <c r="E29" s="161">
        <v>8.0100000000000005E-2</v>
      </c>
    </row>
    <row r="30" spans="1:5" ht="15" customHeight="1">
      <c r="A30" s="145" t="s">
        <v>134</v>
      </c>
      <c r="B30" s="169">
        <v>322.83999999999997</v>
      </c>
      <c r="C30" s="169"/>
      <c r="D30" s="170">
        <v>2508.91</v>
      </c>
      <c r="E30" s="161">
        <v>7.4099999999999999E-2</v>
      </c>
    </row>
    <row r="31" spans="1:5" ht="15" customHeight="1">
      <c r="A31" s="145" t="s">
        <v>135</v>
      </c>
      <c r="B31" s="169">
        <v>334.59</v>
      </c>
      <c r="C31" s="169"/>
      <c r="D31" s="170">
        <v>2678.94</v>
      </c>
      <c r="E31" s="161">
        <v>6.4699999999999994E-2</v>
      </c>
    </row>
    <row r="32" spans="1:5" ht="15" customHeight="1">
      <c r="A32" s="145" t="s">
        <v>136</v>
      </c>
      <c r="B32" s="169">
        <v>376.18</v>
      </c>
      <c r="C32" s="169">
        <v>491.69</v>
      </c>
      <c r="D32" s="170">
        <v>2929.33</v>
      </c>
      <c r="E32" s="161">
        <v>4.7899999999999998E-2</v>
      </c>
    </row>
    <row r="33" spans="1:5" ht="15" customHeight="1">
      <c r="A33" s="145"/>
      <c r="B33" s="169"/>
      <c r="C33" s="169"/>
      <c r="D33" s="170"/>
      <c r="E33" s="161"/>
    </row>
    <row r="34" spans="1:5" ht="15" customHeight="1">
      <c r="A34" s="245" t="s">
        <v>137</v>
      </c>
      <c r="B34" s="245"/>
      <c r="C34" s="245"/>
      <c r="D34" s="245"/>
      <c r="E34" s="245"/>
    </row>
    <row r="35" spans="1:5" ht="15" customHeight="1">
      <c r="A35" s="145" t="s">
        <v>1</v>
      </c>
      <c r="B35" s="170">
        <v>415.74</v>
      </c>
      <c r="C35" s="145">
        <v>599.26</v>
      </c>
      <c r="D35" s="170">
        <v>3284.29</v>
      </c>
      <c r="E35" s="161">
        <v>4.2200000000000001E-2</v>
      </c>
    </row>
    <row r="36" spans="1:5" ht="15" customHeight="1">
      <c r="A36" s="145" t="s">
        <v>2</v>
      </c>
      <c r="B36" s="170">
        <v>451.21</v>
      </c>
      <c r="C36" s="169">
        <v>715.16</v>
      </c>
      <c r="D36" s="170">
        <v>3522.06</v>
      </c>
      <c r="E36" s="161">
        <v>4.4600000000000001E-2</v>
      </c>
    </row>
    <row r="37" spans="1:5" ht="15" customHeight="1">
      <c r="A37" s="145" t="s">
        <v>3</v>
      </c>
      <c r="B37" s="170">
        <v>460.42</v>
      </c>
      <c r="C37" s="169">
        <v>751.65</v>
      </c>
      <c r="D37" s="170">
        <v>3793.77</v>
      </c>
      <c r="E37" s="161">
        <v>5.8299999999999998E-2</v>
      </c>
    </row>
    <row r="38" spans="1:5" ht="15" customHeight="1">
      <c r="A38" s="170" t="s">
        <v>4</v>
      </c>
      <c r="B38" s="170">
        <v>541.72</v>
      </c>
      <c r="C38" s="170">
        <v>925.19</v>
      </c>
      <c r="D38" s="170">
        <v>4493.76</v>
      </c>
      <c r="E38" s="161">
        <v>6.0900000000000003E-2</v>
      </c>
    </row>
    <row r="39" spans="1:5" ht="15" customHeight="1">
      <c r="A39" s="170" t="s">
        <v>5</v>
      </c>
      <c r="B39" s="170">
        <v>670.5</v>
      </c>
      <c r="C39" s="170">
        <v>1164.96</v>
      </c>
      <c r="D39" s="170">
        <v>5742.89</v>
      </c>
      <c r="E39" s="161">
        <v>5.2400000000000002E-2</v>
      </c>
    </row>
    <row r="40" spans="1:5" ht="15" customHeight="1">
      <c r="A40" s="170" t="s">
        <v>6</v>
      </c>
      <c r="B40" s="170">
        <v>873.43</v>
      </c>
      <c r="C40" s="170">
        <v>1469.49</v>
      </c>
      <c r="D40" s="170">
        <v>7441.15</v>
      </c>
      <c r="E40" s="161">
        <v>4.5699999999999998E-2</v>
      </c>
    </row>
    <row r="41" spans="1:5" ht="15" customHeight="1">
      <c r="A41" s="151">
        <v>1998</v>
      </c>
      <c r="B41" s="170">
        <v>1085.5</v>
      </c>
      <c r="C41" s="170">
        <v>1794.91</v>
      </c>
      <c r="D41" s="170">
        <v>8625.52</v>
      </c>
      <c r="E41" s="161">
        <v>3.4599999999999999E-2</v>
      </c>
    </row>
    <row r="42" spans="1:5" ht="15" customHeight="1">
      <c r="A42" s="151">
        <v>1999</v>
      </c>
      <c r="B42" s="170">
        <v>1327.33</v>
      </c>
      <c r="C42" s="170">
        <v>2728.15</v>
      </c>
      <c r="D42" s="170">
        <v>10464.879999999999</v>
      </c>
      <c r="E42" s="161">
        <v>3.1699999999999999E-2</v>
      </c>
    </row>
    <row r="43" spans="1:5" ht="15" customHeight="1">
      <c r="A43" s="151">
        <v>2000</v>
      </c>
      <c r="B43" s="170">
        <v>1427.22</v>
      </c>
      <c r="C43" s="170">
        <v>2783.67</v>
      </c>
      <c r="D43" s="170">
        <v>10734.9</v>
      </c>
      <c r="E43" s="161">
        <v>3.6299999999999999E-2</v>
      </c>
    </row>
    <row r="44" spans="1:5" ht="15" customHeight="1">
      <c r="A44" s="151">
        <v>2001</v>
      </c>
      <c r="B44" s="170">
        <v>1194.18</v>
      </c>
      <c r="C44" s="170">
        <v>2035</v>
      </c>
      <c r="D44" s="170">
        <v>10189.129999999999</v>
      </c>
      <c r="E44" s="161">
        <v>2.9499999999999998E-2</v>
      </c>
    </row>
    <row r="45" spans="1:5" ht="15" customHeight="1">
      <c r="A45" s="151"/>
      <c r="B45" s="170"/>
      <c r="C45" s="170"/>
      <c r="D45" s="170"/>
      <c r="E45" s="161"/>
    </row>
    <row r="46" spans="1:5" ht="15" customHeight="1">
      <c r="A46" s="248" t="s">
        <v>139</v>
      </c>
      <c r="B46" s="248"/>
      <c r="C46" s="248"/>
      <c r="D46" s="248"/>
      <c r="E46" s="248"/>
    </row>
    <row r="47" spans="1:5" ht="15" customHeight="1">
      <c r="A47" s="151">
        <v>2002</v>
      </c>
      <c r="B47" s="170">
        <v>993.94</v>
      </c>
      <c r="C47" s="170">
        <v>1539.73</v>
      </c>
      <c r="D47" s="170">
        <v>9226.43</v>
      </c>
      <c r="E47" s="161">
        <v>2.92E-2</v>
      </c>
    </row>
    <row r="48" spans="1:5" ht="15" customHeight="1">
      <c r="A48" s="151">
        <v>2003</v>
      </c>
      <c r="B48" s="170">
        <v>965.23</v>
      </c>
      <c r="C48" s="170">
        <v>1647.17</v>
      </c>
      <c r="D48" s="170">
        <v>8993.59</v>
      </c>
      <c r="E48" s="161">
        <v>3.8399999999999997E-2</v>
      </c>
    </row>
    <row r="49" spans="1:5" ht="15" customHeight="1">
      <c r="A49" s="151">
        <v>2004</v>
      </c>
      <c r="B49" s="170">
        <v>1130.6500000000001</v>
      </c>
      <c r="C49" s="170">
        <v>1986.53</v>
      </c>
      <c r="D49" s="170">
        <v>10317.39</v>
      </c>
      <c r="E49" s="161">
        <v>4.8899999999999999E-2</v>
      </c>
    </row>
    <row r="50" spans="1:5" ht="15" customHeight="1">
      <c r="A50" s="151">
        <v>2005</v>
      </c>
      <c r="B50" s="170">
        <v>1207.23</v>
      </c>
      <c r="C50" s="170">
        <v>2099.3200000000002</v>
      </c>
      <c r="D50" s="170">
        <v>10547.67</v>
      </c>
      <c r="E50" s="161">
        <v>5.3600000000000002E-2</v>
      </c>
    </row>
    <row r="51" spans="1:5" ht="15" customHeight="1">
      <c r="A51" s="153">
        <v>2006</v>
      </c>
      <c r="B51" s="172">
        <v>1310.46</v>
      </c>
      <c r="C51" s="172">
        <v>2263.41</v>
      </c>
      <c r="D51" s="172">
        <v>11408.67</v>
      </c>
      <c r="E51" s="162">
        <v>5.7799999999999997E-2</v>
      </c>
    </row>
    <row r="52" spans="1:5" ht="15" customHeight="1">
      <c r="A52" s="153">
        <v>2007</v>
      </c>
      <c r="B52" s="172">
        <v>1477.19</v>
      </c>
      <c r="C52" s="172">
        <v>2578.4699999999998</v>
      </c>
      <c r="D52" s="172">
        <v>13169.98</v>
      </c>
      <c r="E52" s="162">
        <v>5.2900000000000003E-2</v>
      </c>
    </row>
    <row r="53" spans="1:5" ht="15" customHeight="1">
      <c r="A53" s="153">
        <v>2008</v>
      </c>
      <c r="B53" s="172">
        <v>1220.8900000000001</v>
      </c>
      <c r="C53" s="172">
        <v>2162.46</v>
      </c>
      <c r="D53" s="172">
        <v>11252.61</v>
      </c>
      <c r="E53" s="162">
        <v>3.5400000000000001E-2</v>
      </c>
    </row>
    <row r="54" spans="1:5" ht="15" customHeight="1">
      <c r="A54" s="153">
        <v>2009</v>
      </c>
      <c r="B54" s="172">
        <v>946.73</v>
      </c>
      <c r="C54" s="172">
        <v>1841.03</v>
      </c>
      <c r="D54" s="172">
        <v>8876.15</v>
      </c>
      <c r="E54" s="173">
        <v>1.8599999999999998E-2</v>
      </c>
    </row>
    <row r="55" spans="1:5" ht="15" customHeight="1">
      <c r="A55" s="153"/>
      <c r="B55" s="172"/>
      <c r="C55" s="172"/>
      <c r="D55" s="172"/>
      <c r="E55" s="173"/>
    </row>
    <row r="56" spans="1:5" ht="15" customHeight="1">
      <c r="A56" s="243" t="s">
        <v>140</v>
      </c>
      <c r="B56" s="243"/>
      <c r="C56" s="243"/>
      <c r="D56" s="243"/>
      <c r="E56" s="243"/>
    </row>
    <row r="57" spans="1:5" ht="15" customHeight="1">
      <c r="A57" s="153">
        <v>2010</v>
      </c>
      <c r="B57" s="172">
        <v>1139.31</v>
      </c>
      <c r="C57" s="172">
        <v>2347.6999999999998</v>
      </c>
      <c r="D57" s="172">
        <v>10662.8</v>
      </c>
      <c r="E57" s="173">
        <v>6.0400000000000002E-2</v>
      </c>
    </row>
    <row r="58" spans="1:5" ht="15" customHeight="1">
      <c r="A58" s="153">
        <v>2011</v>
      </c>
      <c r="B58" s="172">
        <v>1268.8900000000001</v>
      </c>
      <c r="C58" s="172">
        <v>2680.42</v>
      </c>
      <c r="D58" s="172">
        <v>11966.36</v>
      </c>
      <c r="E58" s="173">
        <v>6.7699999999999996E-2</v>
      </c>
    </row>
    <row r="59" spans="1:5" ht="15" customHeight="1">
      <c r="A59" s="153">
        <v>2012</v>
      </c>
      <c r="B59" s="172">
        <v>1379.56</v>
      </c>
      <c r="C59" s="172">
        <v>2965.77</v>
      </c>
      <c r="D59" s="172">
        <v>12967.08</v>
      </c>
      <c r="E59" s="173">
        <v>6.2E-2</v>
      </c>
    </row>
    <row r="60" spans="1:5" ht="15" customHeight="1">
      <c r="A60" s="153">
        <v>2013</v>
      </c>
      <c r="B60" s="172">
        <v>1462.51</v>
      </c>
      <c r="C60" s="172">
        <v>3537.69</v>
      </c>
      <c r="D60" s="172">
        <v>14999.67</v>
      </c>
      <c r="E60" s="173">
        <v>5.57E-2</v>
      </c>
    </row>
    <row r="61" spans="1:5" ht="15" customHeight="1">
      <c r="A61" s="153">
        <v>2014</v>
      </c>
      <c r="B61" s="172">
        <v>1930.67</v>
      </c>
      <c r="C61" s="172">
        <v>4374.3100000000004</v>
      </c>
      <c r="D61" s="172">
        <v>16773.990000000002</v>
      </c>
      <c r="E61" s="173">
        <v>5.2499999999999998E-2</v>
      </c>
    </row>
    <row r="62" spans="1:5" ht="15" customHeight="1">
      <c r="A62" s="153">
        <v>2015</v>
      </c>
      <c r="B62" s="172">
        <v>2061.1999999999998</v>
      </c>
      <c r="C62" s="172">
        <v>4943.49</v>
      </c>
      <c r="D62" s="172">
        <v>17590.61</v>
      </c>
      <c r="E62" s="173">
        <v>4.5900000000000003E-2</v>
      </c>
    </row>
    <row r="63" spans="1:5" ht="15" customHeight="1">
      <c r="A63" s="153">
        <v>2016</v>
      </c>
      <c r="B63" s="172">
        <v>2092.39</v>
      </c>
      <c r="C63" s="172">
        <v>4982.49</v>
      </c>
      <c r="D63" s="172">
        <v>17908.080000000002</v>
      </c>
      <c r="E63" s="173">
        <v>4.1700000000000001E-2</v>
      </c>
    </row>
    <row r="64" spans="1:5" ht="15" customHeight="1">
      <c r="A64" s="153">
        <v>2017</v>
      </c>
      <c r="B64" s="172">
        <v>2448.2199999999998</v>
      </c>
      <c r="C64" s="172">
        <v>6231.28</v>
      </c>
      <c r="D64" s="172">
        <v>21741.91</v>
      </c>
      <c r="E64" s="173">
        <v>4.2200000000000001E-2</v>
      </c>
    </row>
    <row r="65" spans="1:5" ht="15" customHeight="1">
      <c r="A65" s="153">
        <v>2018</v>
      </c>
      <c r="B65" s="172">
        <v>2744.68</v>
      </c>
      <c r="C65" s="172">
        <v>7419.27</v>
      </c>
      <c r="D65" s="172">
        <v>25045.75</v>
      </c>
      <c r="E65" s="173">
        <v>4.6600000000000003E-2</v>
      </c>
    </row>
    <row r="66" spans="1:5" ht="15" customHeight="1">
      <c r="A66" s="153">
        <v>2019</v>
      </c>
      <c r="B66" s="172">
        <v>2912.5</v>
      </c>
      <c r="C66" s="172">
        <v>7936.85</v>
      </c>
      <c r="D66" s="172">
        <v>26378.41</v>
      </c>
      <c r="E66" s="173">
        <v>4.53E-2</v>
      </c>
    </row>
    <row r="67" spans="1:5" ht="15" customHeight="1">
      <c r="A67" s="153">
        <v>2020</v>
      </c>
      <c r="B67" s="172"/>
      <c r="C67" s="172"/>
      <c r="D67" s="172"/>
      <c r="E67" s="173"/>
    </row>
    <row r="68" spans="1:5" ht="15" customHeight="1">
      <c r="A68" s="153" t="s">
        <v>198</v>
      </c>
      <c r="B68" s="172">
        <v>3069.3</v>
      </c>
      <c r="C68" s="172">
        <v>8808.14</v>
      </c>
      <c r="D68" s="172">
        <v>25679.05</v>
      </c>
      <c r="E68" s="173">
        <v>4.4999999999999998E-2</v>
      </c>
    </row>
    <row r="69" spans="1:5" ht="15" customHeight="1">
      <c r="A69" s="153" t="s">
        <v>240</v>
      </c>
      <c r="B69" s="172">
        <v>2928.75</v>
      </c>
      <c r="C69" s="172">
        <v>9079.35</v>
      </c>
      <c r="D69" s="172">
        <v>24525.73</v>
      </c>
      <c r="E69" s="173">
        <v>3.2000000000000001E-2</v>
      </c>
    </row>
    <row r="70" spans="1:5" ht="15" customHeight="1">
      <c r="A70" s="153" t="s">
        <v>245</v>
      </c>
      <c r="B70" s="172">
        <v>3321.62</v>
      </c>
      <c r="C70" s="172">
        <v>10933.61</v>
      </c>
      <c r="D70" s="172">
        <v>27313.53</v>
      </c>
      <c r="E70" s="173">
        <v>2.9000000000000001E-2</v>
      </c>
    </row>
    <row r="71" spans="1:5" ht="15" customHeight="1" thickBot="1">
      <c r="A71" s="158"/>
      <c r="B71" s="174"/>
      <c r="C71" s="174"/>
      <c r="D71" s="174"/>
      <c r="E71" s="163"/>
    </row>
    <row r="72" spans="1:5" ht="15" customHeight="1" thickTop="1">
      <c r="A72" s="168"/>
      <c r="B72" s="175"/>
      <c r="C72" s="175"/>
      <c r="D72" s="172"/>
      <c r="E72" s="162"/>
    </row>
    <row r="73" spans="1:5" ht="15" customHeight="1">
      <c r="A73" s="168" t="s">
        <v>163</v>
      </c>
      <c r="B73" s="175"/>
      <c r="C73" s="175"/>
      <c r="D73" s="172"/>
      <c r="E73" s="162"/>
    </row>
    <row r="74" spans="1:5" ht="15" customHeight="1">
      <c r="A74" s="168" t="s">
        <v>164</v>
      </c>
      <c r="B74" s="175"/>
      <c r="C74" s="175"/>
      <c r="D74" s="172"/>
      <c r="E74" s="162"/>
    </row>
    <row r="75" spans="1:5" ht="15" customHeight="1">
      <c r="A75" s="168"/>
      <c r="B75" s="175"/>
      <c r="C75" s="175"/>
      <c r="D75" s="172"/>
      <c r="E75" s="162"/>
    </row>
    <row r="76" spans="1:5" ht="15" customHeight="1">
      <c r="A76" s="135" t="s">
        <v>142</v>
      </c>
      <c r="B76" s="169"/>
      <c r="C76" s="169"/>
      <c r="D76" s="170"/>
      <c r="E76" s="161"/>
    </row>
    <row r="77" spans="1:5" ht="15" customHeight="1">
      <c r="B77" s="169"/>
      <c r="C77" s="169"/>
      <c r="D77" s="170"/>
      <c r="E77" s="169"/>
    </row>
    <row r="78" spans="1:5" ht="15" customHeight="1">
      <c r="B78" s="145"/>
      <c r="C78" s="145"/>
      <c r="D78" s="170"/>
      <c r="E78" s="145"/>
    </row>
    <row r="79" spans="1:5" ht="15" customHeight="1">
      <c r="B79" s="145"/>
      <c r="C79" s="145"/>
      <c r="D79" s="170"/>
      <c r="E79" s="145"/>
    </row>
    <row r="80" spans="1:5" ht="15" customHeight="1">
      <c r="B80" s="145"/>
      <c r="C80" s="145"/>
      <c r="D80" s="170"/>
      <c r="E80" s="145"/>
    </row>
    <row r="81" spans="2:5" ht="15" customHeight="1">
      <c r="B81" s="145"/>
      <c r="C81" s="145"/>
      <c r="D81" s="145"/>
      <c r="E81" s="145"/>
    </row>
    <row r="82" spans="2:5" ht="15" customHeight="1">
      <c r="B82" s="145"/>
      <c r="C82" s="145"/>
      <c r="D82" s="145"/>
      <c r="E82" s="145"/>
    </row>
    <row r="83" spans="2:5" ht="15" customHeight="1"/>
    <row r="84" spans="2:5" ht="15" customHeight="1"/>
    <row r="85" spans="2:5" ht="15" customHeight="1"/>
    <row r="86" spans="2:5" ht="15" customHeight="1"/>
    <row r="87" spans="2:5" ht="15" customHeight="1"/>
    <row r="88" spans="2:5" ht="15" customHeight="1"/>
    <row r="89" spans="2:5" ht="15" customHeight="1"/>
    <row r="90" spans="2:5" ht="15" customHeight="1"/>
    <row r="91" spans="2:5" ht="15" customHeight="1"/>
    <row r="92" spans="2:5" ht="15" customHeight="1"/>
    <row r="93" spans="2:5" ht="15" customHeight="1"/>
    <row r="94" spans="2:5" ht="15" customHeight="1"/>
    <row r="95" spans="2:5" ht="15" customHeight="1"/>
    <row r="96" spans="2:5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</sheetData>
  <mergeCells count="6">
    <mergeCell ref="A56:E56"/>
    <mergeCell ref="A5:E5"/>
    <mergeCell ref="A12:E12"/>
    <mergeCell ref="A22:E22"/>
    <mergeCell ref="A34:E34"/>
    <mergeCell ref="A46:E46"/>
  </mergeCells>
  <printOptions horizontalCentered="1" verticalCentered="1"/>
  <pageMargins left="0.5" right="0.5" top="0.5" bottom="0.5" header="0.5" footer="0.5"/>
  <pageSetup scale="58" orientation="portrait" horizontalDpi="360" verticalDpi="36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G24"/>
  <sheetViews>
    <sheetView workbookViewId="0">
      <selection activeCell="F4" sqref="F4"/>
    </sheetView>
  </sheetViews>
  <sheetFormatPr defaultColWidth="8.77734375" defaultRowHeight="15"/>
  <cols>
    <col min="1" max="1" width="8.77734375" style="128"/>
    <col min="2" max="2" width="2.5546875" style="128" customWidth="1"/>
    <col min="3" max="3" width="12.77734375" style="128" customWidth="1"/>
    <col min="4" max="4" width="13.33203125" style="128" customWidth="1"/>
    <col min="5" max="5" width="3.44140625" style="128" customWidth="1"/>
    <col min="6" max="6" width="11.5546875" style="128" customWidth="1"/>
    <col min="7" max="7" width="12.44140625" style="128" customWidth="1"/>
    <col min="8" max="16384" width="8.77734375" style="128"/>
  </cols>
  <sheetData>
    <row r="1" spans="1:7" ht="15.75">
      <c r="F1" s="129" t="s">
        <v>249</v>
      </c>
    </row>
    <row r="2" spans="1:7" ht="15.75">
      <c r="F2" s="129" t="str">
        <f>+'DCP-4, P 3'!E2</f>
        <v>Docket UG-200568</v>
      </c>
    </row>
    <row r="3" spans="1:7" ht="15.75">
      <c r="F3" s="129" t="s">
        <v>320</v>
      </c>
    </row>
    <row r="5" spans="1:7" ht="18">
      <c r="A5" s="249" t="s">
        <v>216</v>
      </c>
      <c r="B5" s="249"/>
      <c r="C5" s="249"/>
      <c r="D5" s="249"/>
      <c r="E5" s="249"/>
      <c r="F5" s="249"/>
      <c r="G5" s="249"/>
    </row>
    <row r="6" spans="1:7" ht="18">
      <c r="A6" s="249" t="s">
        <v>173</v>
      </c>
      <c r="B6" s="249"/>
      <c r="C6" s="249"/>
      <c r="D6" s="249"/>
      <c r="E6" s="249"/>
      <c r="F6" s="249"/>
      <c r="G6" s="249"/>
    </row>
    <row r="7" spans="1:7" ht="18">
      <c r="A7" s="249" t="s">
        <v>318</v>
      </c>
      <c r="B7" s="249"/>
      <c r="C7" s="249"/>
      <c r="D7" s="249"/>
      <c r="E7" s="249"/>
      <c r="F7" s="249"/>
      <c r="G7" s="249"/>
    </row>
    <row r="8" spans="1:7" ht="18.75" thickBot="1">
      <c r="A8" s="217"/>
      <c r="B8" s="217"/>
      <c r="C8" s="217"/>
      <c r="D8" s="217"/>
      <c r="E8" s="203"/>
      <c r="F8" s="203"/>
      <c r="G8" s="203"/>
    </row>
    <row r="9" spans="1:7" ht="15.75" thickTop="1"/>
    <row r="10" spans="1:7">
      <c r="C10" s="250" t="s">
        <v>217</v>
      </c>
      <c r="D10" s="251"/>
      <c r="F10" s="250" t="s">
        <v>218</v>
      </c>
      <c r="G10" s="250"/>
    </row>
    <row r="11" spans="1:7">
      <c r="A11" s="130" t="s">
        <v>10</v>
      </c>
      <c r="C11" s="130" t="s">
        <v>219</v>
      </c>
      <c r="D11" s="130" t="s">
        <v>9</v>
      </c>
      <c r="F11" s="130" t="s">
        <v>219</v>
      </c>
      <c r="G11" s="130" t="s">
        <v>9</v>
      </c>
    </row>
    <row r="12" spans="1:7">
      <c r="A12" s="205"/>
      <c r="B12" s="205"/>
      <c r="C12" s="205"/>
      <c r="D12" s="205"/>
      <c r="E12" s="205"/>
      <c r="F12" s="205"/>
      <c r="G12" s="205"/>
    </row>
    <row r="13" spans="1:7">
      <c r="A13" s="132"/>
      <c r="B13" s="132"/>
      <c r="C13" s="132"/>
      <c r="D13" s="132"/>
      <c r="E13" s="132"/>
    </row>
    <row r="14" spans="1:7">
      <c r="A14" s="130">
        <v>2015</v>
      </c>
      <c r="C14" s="218" t="s">
        <v>17</v>
      </c>
      <c r="D14" s="130" t="s">
        <v>184</v>
      </c>
      <c r="F14" s="218" t="s">
        <v>184</v>
      </c>
      <c r="G14" s="218" t="s">
        <v>184</v>
      </c>
    </row>
    <row r="15" spans="1:7">
      <c r="A15" s="130">
        <v>2016</v>
      </c>
      <c r="C15" s="218" t="s">
        <v>17</v>
      </c>
      <c r="D15" s="130" t="s">
        <v>184</v>
      </c>
      <c r="F15" s="218" t="s">
        <v>184</v>
      </c>
      <c r="G15" s="218" t="s">
        <v>184</v>
      </c>
    </row>
    <row r="16" spans="1:7">
      <c r="A16" s="130">
        <v>2017</v>
      </c>
      <c r="C16" s="218" t="s">
        <v>17</v>
      </c>
      <c r="D16" s="130" t="s">
        <v>184</v>
      </c>
      <c r="F16" s="218" t="s">
        <v>184</v>
      </c>
      <c r="G16" s="218" t="s">
        <v>184</v>
      </c>
    </row>
    <row r="17" spans="1:7">
      <c r="A17" s="130">
        <v>2018</v>
      </c>
      <c r="C17" s="218" t="s">
        <v>184</v>
      </c>
      <c r="D17" s="130" t="s">
        <v>185</v>
      </c>
      <c r="F17" s="218" t="s">
        <v>184</v>
      </c>
      <c r="G17" s="218" t="s">
        <v>184</v>
      </c>
    </row>
    <row r="18" spans="1:7">
      <c r="A18" s="130">
        <v>2019</v>
      </c>
      <c r="C18" s="218" t="s">
        <v>184</v>
      </c>
      <c r="D18" s="130" t="s">
        <v>185</v>
      </c>
      <c r="F18" s="218" t="s">
        <v>184</v>
      </c>
      <c r="G18" s="218" t="s">
        <v>184</v>
      </c>
    </row>
    <row r="19" spans="1:7">
      <c r="A19" s="130">
        <v>2020</v>
      </c>
      <c r="C19" s="218" t="s">
        <v>184</v>
      </c>
      <c r="D19" s="130" t="s">
        <v>185</v>
      </c>
      <c r="F19" s="218" t="s">
        <v>184</v>
      </c>
      <c r="G19" s="218" t="s">
        <v>184</v>
      </c>
    </row>
    <row r="20" spans="1:7" ht="15.75" thickBot="1">
      <c r="A20" s="179"/>
      <c r="B20" s="203"/>
      <c r="C20" s="219"/>
      <c r="D20" s="219"/>
      <c r="E20" s="203"/>
      <c r="F20" s="203"/>
      <c r="G20" s="203"/>
    </row>
    <row r="21" spans="1:7" ht="15.75" thickTop="1">
      <c r="A21" s="130"/>
      <c r="C21" s="130"/>
      <c r="D21" s="130"/>
    </row>
    <row r="22" spans="1:7">
      <c r="A22" s="220" t="s">
        <v>236</v>
      </c>
      <c r="C22" s="130"/>
      <c r="D22" s="130"/>
    </row>
    <row r="23" spans="1:7">
      <c r="C23" s="130"/>
      <c r="D23" s="130"/>
    </row>
    <row r="24" spans="1:7">
      <c r="C24" s="130"/>
      <c r="D24" s="130"/>
    </row>
  </sheetData>
  <mergeCells count="5">
    <mergeCell ref="A5:G5"/>
    <mergeCell ref="A6:G6"/>
    <mergeCell ref="C10:D10"/>
    <mergeCell ref="F10:G10"/>
    <mergeCell ref="A7:G7"/>
  </mergeCells>
  <pageMargins left="0.75" right="0.75" top="1" bottom="1" header="0.5" footer="0.5"/>
  <pageSetup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F45"/>
  <sheetViews>
    <sheetView zoomScaleNormal="100" workbookViewId="0">
      <selection activeCell="A38" sqref="A38"/>
    </sheetView>
  </sheetViews>
  <sheetFormatPr defaultColWidth="8.88671875" defaultRowHeight="15"/>
  <cols>
    <col min="1" max="1" width="13.5546875" style="99" bestFit="1" customWidth="1"/>
    <col min="2" max="3" width="15.77734375" style="99" customWidth="1"/>
    <col min="4" max="4" width="17.88671875" style="99" customWidth="1"/>
    <col min="5" max="16384" width="8.88671875" style="99"/>
  </cols>
  <sheetData>
    <row r="1" spans="1:6" ht="15.75">
      <c r="D1" s="106" t="s">
        <v>250</v>
      </c>
    </row>
    <row r="2" spans="1:6" ht="15.75">
      <c r="D2" s="106" t="str">
        <f>+'DCP-5'!F2</f>
        <v>Docket UG-200568</v>
      </c>
    </row>
    <row r="3" spans="1:6" ht="15.75">
      <c r="A3" s="24"/>
      <c r="B3" s="24"/>
      <c r="C3" s="24"/>
      <c r="D3" s="106" t="s">
        <v>96</v>
      </c>
    </row>
    <row r="4" spans="1:6" ht="15.75">
      <c r="A4" s="24"/>
      <c r="B4" s="24"/>
      <c r="C4" s="24"/>
      <c r="D4" s="28"/>
    </row>
    <row r="5" spans="1:6" ht="20.25">
      <c r="A5" s="252" t="s">
        <v>220</v>
      </c>
      <c r="B5" s="253"/>
      <c r="C5" s="253"/>
      <c r="D5" s="253"/>
    </row>
    <row r="6" spans="1:6" ht="20.25">
      <c r="A6" s="253" t="s">
        <v>11</v>
      </c>
      <c r="B6" s="253"/>
      <c r="C6" s="253"/>
      <c r="D6" s="253"/>
    </row>
    <row r="7" spans="1:6" ht="20.25">
      <c r="A7" s="252" t="s">
        <v>232</v>
      </c>
      <c r="B7" s="253"/>
      <c r="C7" s="253"/>
      <c r="D7" s="253"/>
    </row>
    <row r="8" spans="1:6" ht="21" thickBot="1">
      <c r="A8" s="124"/>
      <c r="B8" s="124"/>
      <c r="C8" s="124"/>
      <c r="D8" s="124"/>
    </row>
    <row r="9" spans="1:6" ht="21" thickTop="1">
      <c r="A9" s="125"/>
      <c r="B9" s="125"/>
      <c r="C9" s="125"/>
      <c r="D9" s="125"/>
    </row>
    <row r="10" spans="1:6">
      <c r="A10" s="90"/>
      <c r="B10" s="79" t="s">
        <v>12</v>
      </c>
      <c r="C10" s="79" t="s">
        <v>14</v>
      </c>
      <c r="D10" s="79" t="s">
        <v>15</v>
      </c>
    </row>
    <row r="11" spans="1:6">
      <c r="A11" s="65" t="s">
        <v>0</v>
      </c>
      <c r="B11" s="181" t="s">
        <v>221</v>
      </c>
      <c r="C11" s="181" t="s">
        <v>176</v>
      </c>
      <c r="D11" s="181" t="s">
        <v>233</v>
      </c>
    </row>
    <row r="12" spans="1:6">
      <c r="A12" s="80"/>
      <c r="B12" s="80"/>
      <c r="C12" s="80"/>
      <c r="D12" s="80"/>
      <c r="E12" s="100"/>
    </row>
    <row r="13" spans="1:6">
      <c r="A13" s="68"/>
      <c r="B13" s="68"/>
      <c r="C13" s="68"/>
      <c r="D13" s="68"/>
      <c r="E13" s="100"/>
    </row>
    <row r="14" spans="1:6">
      <c r="A14" s="65">
        <v>2015</v>
      </c>
      <c r="B14" s="89">
        <v>190909865</v>
      </c>
      <c r="C14" s="89">
        <v>214589000</v>
      </c>
      <c r="D14" s="89">
        <v>0</v>
      </c>
    </row>
    <row r="15" spans="1:6">
      <c r="A15" s="65"/>
      <c r="B15" s="60">
        <f>B14/(SUM($B14:$D14))</f>
        <v>0.47080246451491303</v>
      </c>
      <c r="C15" s="60">
        <f>C14/(SUM($B14:$D14))</f>
        <v>0.52919753548508697</v>
      </c>
      <c r="D15" s="60">
        <f>D14/(SUM($B14:$D14))</f>
        <v>0</v>
      </c>
      <c r="F15" s="72"/>
    </row>
    <row r="16" spans="1:6">
      <c r="A16" s="65"/>
      <c r="B16" s="60">
        <f>+B14/SUM($B14:$C14)</f>
        <v>0.47080246451491303</v>
      </c>
      <c r="C16" s="60">
        <f>+C14/SUM($B14:$C14)</f>
        <v>0.52919753548508697</v>
      </c>
      <c r="D16" s="67"/>
      <c r="F16" s="72"/>
    </row>
    <row r="17" spans="1:6">
      <c r="A17" s="65"/>
      <c r="B17" s="60"/>
      <c r="C17" s="60"/>
      <c r="D17" s="67"/>
    </row>
    <row r="18" spans="1:6">
      <c r="A18" s="181">
        <v>2016</v>
      </c>
      <c r="B18" s="89">
        <v>192552179</v>
      </c>
      <c r="C18" s="89">
        <v>214471000</v>
      </c>
      <c r="D18" s="89">
        <v>0</v>
      </c>
    </row>
    <row r="19" spans="1:6">
      <c r="A19" s="65"/>
      <c r="B19" s="60">
        <f>B18/(SUM($B18:$D18))</f>
        <v>0.47307423491967765</v>
      </c>
      <c r="C19" s="60">
        <f>C18/(SUM($B18:$D18))</f>
        <v>0.52692576508032241</v>
      </c>
      <c r="D19" s="60">
        <f>D18/(SUM($B18:$D18))</f>
        <v>0</v>
      </c>
      <c r="F19" s="72"/>
    </row>
    <row r="20" spans="1:6">
      <c r="A20" s="65"/>
      <c r="B20" s="60">
        <f>+B18/SUM($B18:$C18)</f>
        <v>0.47307423491967765</v>
      </c>
      <c r="C20" s="60">
        <f>+C18/SUM($B18:$C18)</f>
        <v>0.52692576508032241</v>
      </c>
      <c r="D20" s="67"/>
      <c r="F20" s="72"/>
    </row>
    <row r="21" spans="1:6">
      <c r="A21" s="65"/>
      <c r="B21" s="60"/>
      <c r="C21" s="60"/>
      <c r="D21" s="67"/>
    </row>
    <row r="22" spans="1:6">
      <c r="A22" s="65">
        <v>2017</v>
      </c>
      <c r="B22" s="89">
        <v>224513351</v>
      </c>
      <c r="C22" s="89">
        <f>17300000+214431000</f>
        <v>231731000</v>
      </c>
      <c r="D22" s="89">
        <v>0</v>
      </c>
    </row>
    <row r="23" spans="1:6">
      <c r="A23" s="65"/>
      <c r="B23" s="60">
        <f>B22/(SUM($B22:$D22))</f>
        <v>0.49209014973645121</v>
      </c>
      <c r="C23" s="60">
        <f>C22/(SUM($B22:$D22))</f>
        <v>0.50790985026354885</v>
      </c>
      <c r="D23" s="60">
        <f>D22/(SUM($B22:$D22))</f>
        <v>0</v>
      </c>
      <c r="F23" s="72"/>
    </row>
    <row r="24" spans="1:6">
      <c r="A24" s="65"/>
      <c r="B24" s="60">
        <f>+B22/SUM($B22:$C22)</f>
        <v>0.49209014973645121</v>
      </c>
      <c r="C24" s="60">
        <f>+C22/SUM($B22:$C22)</f>
        <v>0.50790985026354885</v>
      </c>
      <c r="D24" s="67"/>
      <c r="F24" s="72"/>
    </row>
    <row r="25" spans="1:6">
      <c r="A25" s="65"/>
      <c r="B25" s="60"/>
      <c r="C25" s="60"/>
      <c r="D25" s="67"/>
      <c r="F25" s="72"/>
    </row>
    <row r="26" spans="1:6">
      <c r="A26" s="234">
        <v>2018</v>
      </c>
      <c r="B26" s="89">
        <v>258853904</v>
      </c>
      <c r="C26" s="89">
        <v>268211000</v>
      </c>
      <c r="D26" s="89">
        <v>0</v>
      </c>
      <c r="F26" s="72"/>
    </row>
    <row r="27" spans="1:6">
      <c r="A27" s="65"/>
      <c r="B27" s="60">
        <f>B26/(SUM($B26:$D26))</f>
        <v>0.49112339303092739</v>
      </c>
      <c r="C27" s="60">
        <f>C26/(SUM($B26:$D26))</f>
        <v>0.50887660696907266</v>
      </c>
      <c r="D27" s="60">
        <f>D26/(SUM($B26:$D26))</f>
        <v>0</v>
      </c>
      <c r="F27" s="72"/>
    </row>
    <row r="28" spans="1:6">
      <c r="A28" s="65"/>
      <c r="B28" s="60">
        <f>+B26/SUM($B26:$C26)</f>
        <v>0.49112339303092739</v>
      </c>
      <c r="C28" s="60">
        <f>+C26/SUM($B26:$C26)</f>
        <v>0.50887660696907266</v>
      </c>
      <c r="D28" s="67"/>
      <c r="F28" s="72"/>
    </row>
    <row r="29" spans="1:6">
      <c r="A29" s="65"/>
      <c r="B29" s="60"/>
      <c r="C29" s="60"/>
      <c r="D29" s="67"/>
      <c r="F29" s="72"/>
    </row>
    <row r="30" spans="1:6">
      <c r="A30" s="65">
        <v>2019</v>
      </c>
      <c r="B30" s="89">
        <v>308525705</v>
      </c>
      <c r="C30" s="89">
        <v>338814000</v>
      </c>
      <c r="D30" s="89">
        <v>15000000</v>
      </c>
      <c r="F30" s="72"/>
    </row>
    <row r="31" spans="1:6">
      <c r="A31" s="65"/>
      <c r="B31" s="60">
        <f>B30/(SUM($B30:$D30))</f>
        <v>0.46581188274074553</v>
      </c>
      <c r="C31" s="60">
        <f>C30/(SUM($B30:$D30))</f>
        <v>0.51154112827948306</v>
      </c>
      <c r="D31" s="60">
        <f>D30/(SUM($B30:$D30))</f>
        <v>2.264698897977134E-2</v>
      </c>
      <c r="F31" s="72"/>
    </row>
    <row r="32" spans="1:6">
      <c r="A32" s="65"/>
      <c r="B32" s="60">
        <f>+B30/SUM($B30:$C30)</f>
        <v>0.47660556368931517</v>
      </c>
      <c r="C32" s="60">
        <f>+C30/SUM($B30:$C30)</f>
        <v>0.52339443631068483</v>
      </c>
      <c r="D32" s="67"/>
      <c r="F32" s="72"/>
    </row>
    <row r="33" spans="1:4" ht="15.75" thickBot="1">
      <c r="A33" s="127"/>
      <c r="B33" s="122"/>
      <c r="C33" s="122"/>
      <c r="D33" s="123"/>
    </row>
    <row r="34" spans="1:4" ht="15.75" thickTop="1">
      <c r="A34" s="79"/>
      <c r="B34" s="68"/>
      <c r="C34" s="68"/>
      <c r="D34" s="68"/>
    </row>
    <row r="35" spans="1:4">
      <c r="A35" s="4" t="s">
        <v>222</v>
      </c>
      <c r="B35" s="24"/>
      <c r="C35" s="24"/>
      <c r="D35" s="24"/>
    </row>
    <row r="36" spans="1:4">
      <c r="A36" s="4"/>
      <c r="B36" s="24"/>
      <c r="C36" s="24"/>
      <c r="D36" s="24"/>
    </row>
    <row r="37" spans="1:4">
      <c r="A37" s="4" t="s">
        <v>322</v>
      </c>
      <c r="B37" s="24"/>
      <c r="C37" s="24"/>
      <c r="D37" s="24"/>
    </row>
    <row r="38" spans="1:4">
      <c r="A38" s="4"/>
      <c r="B38" s="24"/>
      <c r="C38" s="24"/>
      <c r="D38" s="24"/>
    </row>
    <row r="39" spans="1:4">
      <c r="A39" s="108" t="s">
        <v>234</v>
      </c>
    </row>
    <row r="44" spans="1:4">
      <c r="C44" s="108"/>
    </row>
    <row r="45" spans="1:4">
      <c r="C45" s="108"/>
    </row>
  </sheetData>
  <mergeCells count="3">
    <mergeCell ref="A5:D5"/>
    <mergeCell ref="A6:D6"/>
    <mergeCell ref="A7:D7"/>
  </mergeCells>
  <phoneticPr fontId="9" type="noConversion"/>
  <printOptions horizontalCentered="1" verticalCentered="1"/>
  <pageMargins left="0.5" right="0.5" top="0.5" bottom="0.5" header="0.5" footer="0.5"/>
  <pageSetup orientation="portrait" horizontalDpi="360" verticalDpi="36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G40"/>
  <sheetViews>
    <sheetView zoomScaleNormal="100" workbookViewId="0">
      <selection activeCell="F2" sqref="F2"/>
    </sheetView>
  </sheetViews>
  <sheetFormatPr defaultColWidth="8.88671875" defaultRowHeight="15"/>
  <cols>
    <col min="1" max="1" width="8.88671875" style="108"/>
    <col min="2" max="2" width="16.5546875" style="108" customWidth="1"/>
    <col min="3" max="5" width="15.77734375" style="108" customWidth="1"/>
    <col min="6" max="6" width="16.44140625" style="108" customWidth="1"/>
    <col min="7" max="16384" width="8.88671875" style="108"/>
  </cols>
  <sheetData>
    <row r="1" spans="1:7" ht="15.75">
      <c r="A1" s="4"/>
      <c r="B1" s="4"/>
      <c r="C1" s="4"/>
      <c r="D1" s="4"/>
      <c r="E1" s="4"/>
      <c r="F1" s="1" t="str">
        <f>+'DCP-6, P 1'!D1</f>
        <v>Exh. DCP-6</v>
      </c>
    </row>
    <row r="2" spans="1:7" ht="15.75">
      <c r="A2" s="4"/>
      <c r="B2" s="4"/>
      <c r="C2" s="4"/>
      <c r="D2" s="4"/>
      <c r="E2" s="4"/>
      <c r="F2" s="1" t="str">
        <f>+'DCP-6, P 1'!D2</f>
        <v>Docket UG-200568</v>
      </c>
    </row>
    <row r="3" spans="1:7" ht="15.75">
      <c r="A3" s="4"/>
      <c r="B3" s="4"/>
      <c r="C3" s="4"/>
      <c r="D3" s="4"/>
      <c r="E3" s="4"/>
      <c r="F3" s="1" t="s">
        <v>97</v>
      </c>
    </row>
    <row r="4" spans="1:7">
      <c r="A4" s="4"/>
      <c r="B4" s="4"/>
      <c r="C4" s="4"/>
      <c r="D4" s="4"/>
      <c r="E4" s="4"/>
      <c r="F4" s="4"/>
    </row>
    <row r="5" spans="1:7" ht="20.25">
      <c r="B5" s="252" t="s">
        <v>235</v>
      </c>
      <c r="C5" s="252"/>
      <c r="D5" s="252"/>
      <c r="E5" s="252"/>
      <c r="F5" s="252"/>
    </row>
    <row r="6" spans="1:7" ht="20.25">
      <c r="A6" s="4"/>
      <c r="B6" s="2" t="s">
        <v>11</v>
      </c>
      <c r="C6" s="3"/>
      <c r="D6" s="3"/>
      <c r="E6" s="3"/>
      <c r="F6" s="3"/>
    </row>
    <row r="7" spans="1:7" ht="20.25">
      <c r="A7" s="4"/>
      <c r="B7" s="2" t="s">
        <v>232</v>
      </c>
      <c r="C7" s="3"/>
      <c r="D7" s="3"/>
      <c r="E7" s="3"/>
      <c r="F7" s="3"/>
    </row>
    <row r="8" spans="1:7" ht="20.25">
      <c r="A8" s="4"/>
      <c r="B8" s="182" t="s">
        <v>177</v>
      </c>
      <c r="C8" s="3"/>
      <c r="D8" s="3"/>
      <c r="E8" s="3"/>
      <c r="F8" s="3"/>
    </row>
    <row r="9" spans="1:7" ht="15.75" thickBot="1">
      <c r="A9" s="4"/>
      <c r="B9" s="183"/>
      <c r="C9" s="183"/>
      <c r="D9" s="183"/>
      <c r="E9" s="183"/>
      <c r="F9" s="183"/>
    </row>
    <row r="10" spans="1:7" ht="15.75" thickTop="1">
      <c r="A10" s="4"/>
      <c r="B10" s="93"/>
      <c r="C10" s="93"/>
      <c r="D10" s="93"/>
      <c r="E10" s="93"/>
      <c r="F10" s="93"/>
    </row>
    <row r="11" spans="1:7">
      <c r="A11" s="4"/>
      <c r="B11" s="93"/>
      <c r="C11" s="33" t="s">
        <v>12</v>
      </c>
      <c r="D11" s="33" t="s">
        <v>197</v>
      </c>
      <c r="E11" s="33" t="s">
        <v>14</v>
      </c>
      <c r="F11" s="33" t="s">
        <v>15</v>
      </c>
    </row>
    <row r="12" spans="1:7">
      <c r="A12" s="4"/>
      <c r="B12" s="33" t="s">
        <v>0</v>
      </c>
      <c r="C12" s="33" t="s">
        <v>223</v>
      </c>
      <c r="D12" s="33" t="s">
        <v>13</v>
      </c>
      <c r="E12" s="33" t="s">
        <v>176</v>
      </c>
      <c r="F12" s="33" t="s">
        <v>175</v>
      </c>
      <c r="G12" s="109"/>
    </row>
    <row r="13" spans="1:7">
      <c r="A13" s="4"/>
      <c r="B13" s="184"/>
      <c r="C13" s="184"/>
      <c r="D13" s="184"/>
      <c r="E13" s="184"/>
      <c r="F13" s="184"/>
      <c r="G13" s="109"/>
    </row>
    <row r="14" spans="1:7">
      <c r="A14" s="4"/>
      <c r="B14" s="4"/>
      <c r="C14" s="6"/>
      <c r="D14" s="6"/>
      <c r="E14" s="6"/>
      <c r="F14" s="185"/>
    </row>
    <row r="15" spans="1:7">
      <c r="A15" s="4"/>
      <c r="B15" s="33">
        <v>2015</v>
      </c>
      <c r="C15" s="232">
        <v>2381505</v>
      </c>
      <c r="D15" s="232">
        <v>15000</v>
      </c>
      <c r="E15" s="232">
        <v>1557624</v>
      </c>
      <c r="F15" s="232">
        <v>238539</v>
      </c>
    </row>
    <row r="16" spans="1:7">
      <c r="A16" s="4"/>
      <c r="B16" s="93"/>
      <c r="C16" s="6">
        <f>+C15/SUM($C15:$F15)</f>
        <v>0.56801659468386245</v>
      </c>
      <c r="D16" s="6">
        <f t="shared" ref="D16" si="0">+D15/SUM($C15:$F15)</f>
        <v>3.5776741683338628E-3</v>
      </c>
      <c r="E16" s="6">
        <f t="shared" ref="E16" si="1">+E15/SUM($C15:$F15)</f>
        <v>0.37151140991845766</v>
      </c>
      <c r="F16" s="6">
        <f t="shared" ref="F16" si="2">+F15/SUM($C15:$F15)</f>
        <v>5.6894321229346088E-2</v>
      </c>
    </row>
    <row r="17" spans="1:6">
      <c r="A17" s="4"/>
      <c r="B17" s="93"/>
      <c r="C17" s="6">
        <f>+C15/(SUM($C15:$E15))</f>
        <v>0.60228308181144319</v>
      </c>
      <c r="D17" s="6">
        <f t="shared" ref="D17:E17" si="3">+D15/(SUM($C15:$E15))</f>
        <v>3.7935029433789338E-3</v>
      </c>
      <c r="E17" s="6">
        <f t="shared" si="3"/>
        <v>0.39392341524517788</v>
      </c>
      <c r="F17" s="185"/>
    </row>
    <row r="18" spans="1:6">
      <c r="A18" s="4"/>
      <c r="B18" s="93"/>
      <c r="C18" s="6"/>
      <c r="D18" s="6"/>
      <c r="E18" s="6"/>
      <c r="F18" s="185"/>
    </row>
    <row r="19" spans="1:6">
      <c r="A19" s="4"/>
      <c r="B19" s="33">
        <v>2016</v>
      </c>
      <c r="C19" s="232">
        <v>2301244</v>
      </c>
      <c r="D19" s="232">
        <v>15000</v>
      </c>
      <c r="E19" s="232">
        <v>1746561</v>
      </c>
      <c r="F19" s="232">
        <v>43598</v>
      </c>
    </row>
    <row r="20" spans="1:6">
      <c r="A20" s="4"/>
      <c r="B20" s="93"/>
      <c r="C20" s="6">
        <f>+C19/SUM($C19:$F19)</f>
        <v>0.56040383761652235</v>
      </c>
      <c r="D20" s="6">
        <f t="shared" ref="D20" si="4">+D19/SUM($C19:$F19)</f>
        <v>3.6528319310111549E-3</v>
      </c>
      <c r="E20" s="6">
        <f t="shared" ref="E20" si="5">+E19/SUM($C19:$F19)</f>
        <v>0.42532625268391827</v>
      </c>
      <c r="F20" s="6">
        <f t="shared" ref="F20" si="6">+F19/SUM($C19:$F19)</f>
        <v>1.0617077768548288E-2</v>
      </c>
    </row>
    <row r="21" spans="1:6">
      <c r="A21" s="4"/>
      <c r="B21" s="93"/>
      <c r="C21" s="6">
        <f>+C19/(SUM($C19:$E19))</f>
        <v>0.56641753665263284</v>
      </c>
      <c r="D21" s="6">
        <f t="shared" ref="D21:E21" si="7">+D19/(SUM($C19:$E19))</f>
        <v>3.6920305060173944E-3</v>
      </c>
      <c r="E21" s="6">
        <f t="shared" si="7"/>
        <v>0.42989043284134976</v>
      </c>
      <c r="F21" s="185"/>
    </row>
    <row r="22" spans="1:6">
      <c r="A22" s="4"/>
      <c r="B22" s="93"/>
      <c r="C22" s="6"/>
      <c r="D22" s="6"/>
      <c r="E22" s="6"/>
      <c r="F22" s="185"/>
    </row>
    <row r="23" spans="1:6">
      <c r="A23" s="4"/>
      <c r="B23" s="33">
        <v>2017</v>
      </c>
      <c r="C23" s="232">
        <v>2429043</v>
      </c>
      <c r="D23" s="232"/>
      <c r="E23" s="232">
        <v>1566354</v>
      </c>
      <c r="F23" s="232">
        <v>148499</v>
      </c>
    </row>
    <row r="24" spans="1:6">
      <c r="A24" s="4"/>
      <c r="B24" s="93"/>
      <c r="C24" s="6">
        <f>+C23/SUM($C23:$F23)</f>
        <v>0.58617373602040201</v>
      </c>
      <c r="D24" s="6">
        <f t="shared" ref="D24" si="8">+D23/SUM($C23:$F23)</f>
        <v>0</v>
      </c>
      <c r="E24" s="6">
        <f t="shared" ref="E24" si="9">+E23/SUM($C23:$F23)</f>
        <v>0.37799066385835939</v>
      </c>
      <c r="F24" s="6">
        <f t="shared" ref="F24" si="10">+F23/SUM($C23:$F23)</f>
        <v>3.5835600121238563E-2</v>
      </c>
    </row>
    <row r="25" spans="1:6">
      <c r="A25" s="4"/>
      <c r="B25" s="93"/>
      <c r="C25" s="6">
        <f>+C23/(SUM($C23:$E23))</f>
        <v>0.60796036038471268</v>
      </c>
      <c r="D25" s="6">
        <f>+D23/(SUM($C23:$E23))</f>
        <v>0</v>
      </c>
      <c r="E25" s="6">
        <f t="shared" ref="E25" si="11">+E23/(SUM($C23:$E23))</f>
        <v>0.39203963961528732</v>
      </c>
      <c r="F25" s="185"/>
    </row>
    <row r="26" spans="1:6">
      <c r="A26" s="4"/>
      <c r="B26" s="93"/>
      <c r="C26" s="6"/>
      <c r="D26" s="6"/>
      <c r="E26" s="6"/>
      <c r="F26" s="185"/>
    </row>
    <row r="27" spans="1:6">
      <c r="A27" s="4"/>
      <c r="B27" s="233">
        <v>2018</v>
      </c>
      <c r="C27" s="232">
        <v>2566775</v>
      </c>
      <c r="D27" s="232"/>
      <c r="E27" s="232">
        <v>1856841</v>
      </c>
      <c r="F27" s="232">
        <v>251854</v>
      </c>
    </row>
    <row r="28" spans="1:6">
      <c r="A28" s="4"/>
      <c r="B28" s="93"/>
      <c r="C28" s="6">
        <f>+C27/SUM($C27:$F27)</f>
        <v>0.5489875884135712</v>
      </c>
      <c r="D28" s="6">
        <f t="shared" ref="D28" si="12">+D27/SUM($C27:$F27)</f>
        <v>0</v>
      </c>
      <c r="E28" s="6">
        <f t="shared" ref="E28:F28" si="13">+E27/SUM($C27:$F27)</f>
        <v>0.39714531373316481</v>
      </c>
      <c r="F28" s="6">
        <f t="shared" si="13"/>
        <v>5.3867097853263948E-2</v>
      </c>
    </row>
    <row r="29" spans="1:6">
      <c r="A29" s="4"/>
      <c r="B29" s="93"/>
      <c r="C29" s="6">
        <f>+C27/(SUM($C27:$E27))</f>
        <v>0.5802436287417353</v>
      </c>
      <c r="D29" s="6">
        <f>+D27/(SUM($C27:$E27))</f>
        <v>0</v>
      </c>
      <c r="E29" s="6">
        <f t="shared" ref="E29" si="14">+E27/(SUM($C27:$E27))</f>
        <v>0.4197563712582647</v>
      </c>
      <c r="F29" s="185"/>
    </row>
    <row r="30" spans="1:6">
      <c r="A30" s="4"/>
      <c r="B30" s="93"/>
      <c r="C30" s="6"/>
      <c r="D30" s="6"/>
      <c r="E30" s="6"/>
      <c r="F30" s="185"/>
    </row>
    <row r="31" spans="1:6">
      <c r="A31" s="4"/>
      <c r="B31" s="33">
        <v>2019</v>
      </c>
      <c r="C31" s="232">
        <v>2847246</v>
      </c>
      <c r="D31" s="232"/>
      <c r="E31" s="232">
        <v>2226567</v>
      </c>
      <c r="F31" s="232">
        <v>16540</v>
      </c>
    </row>
    <row r="32" spans="1:6">
      <c r="A32" s="4"/>
      <c r="B32" s="33"/>
      <c r="C32" s="6">
        <f>+C31/SUM($C31:$F31)</f>
        <v>0.55934156236316024</v>
      </c>
      <c r="D32" s="6">
        <f t="shared" ref="D32" si="15">+D31/SUM($C31:$F31)</f>
        <v>0</v>
      </c>
      <c r="E32" s="6">
        <f t="shared" ref="E32:F32" si="16">+E31/SUM($C31:$F31)</f>
        <v>0.43740915413921194</v>
      </c>
      <c r="F32" s="6">
        <f t="shared" si="16"/>
        <v>3.2492834976277675E-3</v>
      </c>
    </row>
    <row r="33" spans="1:7">
      <c r="A33" s="4"/>
      <c r="B33" s="93"/>
      <c r="C33" s="6">
        <f>+C31/(SUM($C31:$E31))</f>
        <v>0.56116494636282421</v>
      </c>
      <c r="D33" s="6">
        <f>+D31/(SUM($C31:$E31))</f>
        <v>0</v>
      </c>
      <c r="E33" s="6">
        <f t="shared" ref="E33" si="17">+E31/(SUM($C31:$E31))</f>
        <v>0.43883505363717584</v>
      </c>
      <c r="F33" s="185"/>
    </row>
    <row r="34" spans="1:7" ht="15.75" thickBot="1">
      <c r="A34" s="4"/>
      <c r="B34" s="183"/>
      <c r="C34" s="186"/>
      <c r="D34" s="186"/>
      <c r="E34" s="186"/>
      <c r="F34" s="186"/>
      <c r="G34" s="187"/>
    </row>
    <row r="35" spans="1:7" ht="15.75" thickTop="1">
      <c r="A35" s="4"/>
      <c r="B35" s="4"/>
      <c r="C35" s="188"/>
      <c r="D35" s="188"/>
      <c r="E35" s="188"/>
      <c r="F35" s="188"/>
      <c r="G35" s="187"/>
    </row>
    <row r="36" spans="1:7">
      <c r="A36" s="4"/>
      <c r="B36" s="4" t="s">
        <v>227</v>
      </c>
      <c r="C36" s="4"/>
      <c r="D36" s="4"/>
      <c r="E36" s="4"/>
      <c r="F36" s="4"/>
    </row>
    <row r="37" spans="1:7">
      <c r="A37" s="4"/>
      <c r="B37" s="4"/>
      <c r="C37" s="4"/>
      <c r="D37" s="4"/>
      <c r="E37" s="4"/>
      <c r="F37" s="4"/>
    </row>
    <row r="38" spans="1:7">
      <c r="A38" s="4"/>
      <c r="B38" s="4" t="s">
        <v>224</v>
      </c>
      <c r="C38" s="4"/>
      <c r="D38" s="4"/>
      <c r="E38" s="4"/>
      <c r="F38" s="4"/>
    </row>
    <row r="40" spans="1:7">
      <c r="B40" s="4" t="str">
        <f>+'DCP-6, P 1'!A39</f>
        <v>Source:  WUTC Staff Data Request No. 61.</v>
      </c>
    </row>
  </sheetData>
  <mergeCells count="1">
    <mergeCell ref="B5:F5"/>
  </mergeCells>
  <pageMargins left="0.75" right="0.75" top="1" bottom="1" header="0.5" footer="0.5"/>
  <pageSetup scale="83" orientation="portrait" horizontalDpi="360" verticalDpi="36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H32"/>
  <sheetViews>
    <sheetView workbookViewId="0">
      <selection activeCell="H29" sqref="H29"/>
    </sheetView>
  </sheetViews>
  <sheetFormatPr defaultRowHeight="15"/>
  <cols>
    <col min="1" max="1" width="24.21875" customWidth="1"/>
    <col min="7" max="7" width="10" customWidth="1"/>
    <col min="8" max="8" width="10.109375" customWidth="1"/>
  </cols>
  <sheetData>
    <row r="1" spans="1:8" ht="15.75">
      <c r="G1" s="106" t="s">
        <v>251</v>
      </c>
    </row>
    <row r="2" spans="1:8" ht="15.75">
      <c r="G2" s="106" t="str">
        <f>+'DCP-6, P 2 '!F2</f>
        <v>Docket UG-200568</v>
      </c>
    </row>
    <row r="3" spans="1:8" ht="15.75">
      <c r="G3" s="106" t="s">
        <v>320</v>
      </c>
    </row>
    <row r="5" spans="1:8" ht="17.45" customHeight="1">
      <c r="A5" s="254" t="s">
        <v>102</v>
      </c>
      <c r="B5" s="254"/>
      <c r="C5" s="254"/>
      <c r="D5" s="254"/>
      <c r="E5" s="254"/>
      <c r="F5" s="254"/>
      <c r="G5" s="254"/>
      <c r="H5" s="254"/>
    </row>
    <row r="6" spans="1:8" ht="17.45" customHeight="1">
      <c r="A6" s="254" t="s">
        <v>226</v>
      </c>
      <c r="B6" s="254"/>
      <c r="C6" s="254"/>
      <c r="D6" s="254"/>
      <c r="E6" s="254"/>
      <c r="F6" s="254"/>
      <c r="G6" s="254"/>
      <c r="H6" s="254"/>
    </row>
    <row r="8" spans="1:8" ht="15.75" thickBot="1">
      <c r="A8" s="84"/>
      <c r="B8" s="84"/>
      <c r="C8" s="84"/>
      <c r="D8" s="84"/>
      <c r="E8" s="84"/>
      <c r="F8" s="84"/>
      <c r="G8" s="84"/>
      <c r="H8" s="84"/>
    </row>
    <row r="9" spans="1:8" ht="15.75" thickTop="1"/>
    <row r="10" spans="1:8">
      <c r="B10" s="27"/>
      <c r="C10" s="27"/>
      <c r="D10" s="27"/>
      <c r="E10" s="27"/>
      <c r="F10" s="27"/>
      <c r="G10" s="107" t="s">
        <v>230</v>
      </c>
      <c r="H10" s="27"/>
    </row>
    <row r="11" spans="1:8">
      <c r="B11" s="27">
        <v>2015</v>
      </c>
      <c r="C11" s="27">
        <v>2016</v>
      </c>
      <c r="D11" s="27">
        <v>2017</v>
      </c>
      <c r="E11" s="27">
        <v>2018</v>
      </c>
      <c r="F11" s="27">
        <v>2019</v>
      </c>
      <c r="G11" s="107" t="s">
        <v>28</v>
      </c>
      <c r="H11" s="107" t="s">
        <v>231</v>
      </c>
    </row>
    <row r="12" spans="1:8">
      <c r="A12" s="30"/>
      <c r="B12" s="223"/>
      <c r="C12" s="223"/>
      <c r="D12" s="223"/>
      <c r="E12" s="223"/>
      <c r="F12" s="223"/>
      <c r="G12" s="222"/>
      <c r="H12" s="222"/>
    </row>
    <row r="14" spans="1:8" ht="15.75">
      <c r="A14" s="106" t="str">
        <f>+'DCP-8'!A14</f>
        <v>Proxy Group</v>
      </c>
      <c r="B14" s="224"/>
      <c r="C14" s="224"/>
      <c r="D14" s="224"/>
      <c r="E14" s="224"/>
      <c r="F14" s="224"/>
      <c r="G14" s="224"/>
      <c r="H14" s="224"/>
    </row>
    <row r="15" spans="1:8">
      <c r="B15" s="224"/>
      <c r="C15" s="224"/>
      <c r="D15" s="224"/>
      <c r="E15" s="224"/>
      <c r="F15" s="224"/>
      <c r="G15" s="224"/>
      <c r="H15" s="224"/>
    </row>
    <row r="16" spans="1:8">
      <c r="A16" t="str">
        <f>+'DCP-8'!A16</f>
        <v>Atmos Energy Corp.</v>
      </c>
      <c r="B16" s="224">
        <v>0.56499999999999995</v>
      </c>
      <c r="C16" s="224">
        <v>0.61299999999999999</v>
      </c>
      <c r="D16" s="224">
        <v>0.56000000000000005</v>
      </c>
      <c r="E16" s="224">
        <v>0.65700000000000003</v>
      </c>
      <c r="F16" s="224">
        <v>0.62</v>
      </c>
      <c r="G16" s="224">
        <f>AVERAGE(B16:F16)</f>
        <v>0.60299999999999998</v>
      </c>
      <c r="H16" s="224">
        <v>0.6</v>
      </c>
    </row>
    <row r="17" spans="1:8">
      <c r="A17" t="str">
        <f>+'DCP-8'!A17</f>
        <v>New Jersey Resources Corp.</v>
      </c>
      <c r="B17" s="224">
        <v>0.56799999999999995</v>
      </c>
      <c r="C17" s="224">
        <v>0.52300000000000002</v>
      </c>
      <c r="D17" s="224">
        <v>0.55400000000000005</v>
      </c>
      <c r="E17" s="224">
        <v>0.54600000000000004</v>
      </c>
      <c r="F17" s="224">
        <v>0.502</v>
      </c>
      <c r="G17" s="224">
        <f t="shared" ref="G17:G21" si="0">AVERAGE(B17:F17)</f>
        <v>0.53859999999999997</v>
      </c>
      <c r="H17" s="224">
        <v>0.56499999999999995</v>
      </c>
    </row>
    <row r="18" spans="1:8">
      <c r="A18" t="str">
        <f>+'DCP-8'!A18</f>
        <v>Northwest Natural Holding Co.</v>
      </c>
      <c r="B18" s="224">
        <v>0.57499999999999996</v>
      </c>
      <c r="C18" s="224">
        <v>0.55600000000000005</v>
      </c>
      <c r="D18" s="224">
        <v>0.52100000000000002</v>
      </c>
      <c r="E18" s="224">
        <v>0.51900000000000002</v>
      </c>
      <c r="F18" s="224">
        <v>0.51800000000000002</v>
      </c>
      <c r="G18" s="224">
        <f t="shared" si="0"/>
        <v>0.53780000000000006</v>
      </c>
      <c r="H18" s="224">
        <v>0.52500000000000002</v>
      </c>
    </row>
    <row r="19" spans="1:8">
      <c r="A19" t="str">
        <f>+'DCP-8'!A19</f>
        <v>One Gas Inc.</v>
      </c>
      <c r="B19" s="224">
        <v>0.60499999999999998</v>
      </c>
      <c r="C19" s="224">
        <v>0.61299999999999999</v>
      </c>
      <c r="D19" s="224">
        <v>0.622</v>
      </c>
      <c r="E19" s="224">
        <v>0.61399999999999999</v>
      </c>
      <c r="F19" s="224">
        <v>0.623</v>
      </c>
      <c r="G19" s="224">
        <f t="shared" si="0"/>
        <v>0.61539999999999995</v>
      </c>
      <c r="H19" s="224">
        <v>0.62</v>
      </c>
    </row>
    <row r="20" spans="1:8">
      <c r="A20" t="str">
        <f>+'DCP-8'!A20</f>
        <v>South Jersey Industries, Inc.</v>
      </c>
      <c r="B20" s="224">
        <v>0.50800000000000001</v>
      </c>
      <c r="C20" s="224">
        <v>0.61499999999999999</v>
      </c>
      <c r="D20" s="224">
        <v>0.51500000000000001</v>
      </c>
      <c r="E20" s="224">
        <v>0.376</v>
      </c>
      <c r="F20" s="224">
        <v>0.40799999999999997</v>
      </c>
      <c r="G20" s="224">
        <f t="shared" si="0"/>
        <v>0.48439999999999994</v>
      </c>
      <c r="H20" s="224">
        <v>0.41</v>
      </c>
    </row>
    <row r="21" spans="1:8">
      <c r="A21" t="str">
        <f>+'DCP-8'!A21</f>
        <v>Southwest Gas Holdings, Inc.</v>
      </c>
      <c r="B21" s="224">
        <v>0.50700000000000001</v>
      </c>
      <c r="C21" s="224">
        <v>0.51800000000000002</v>
      </c>
      <c r="D21" s="224">
        <v>0.502</v>
      </c>
      <c r="E21" s="224">
        <v>0.51700000000000002</v>
      </c>
      <c r="F21" s="224">
        <v>0.52100000000000002</v>
      </c>
      <c r="G21" s="224">
        <f t="shared" si="0"/>
        <v>0.51300000000000001</v>
      </c>
      <c r="H21" s="224">
        <v>0.55500000000000005</v>
      </c>
    </row>
    <row r="22" spans="1:8">
      <c r="A22" t="str">
        <f>+'DCP-8'!A22</f>
        <v>Spire Inc.</v>
      </c>
      <c r="B22" s="224">
        <v>0.47</v>
      </c>
      <c r="C22" s="224">
        <v>0.49099999999999999</v>
      </c>
      <c r="D22" s="224">
        <v>0.5</v>
      </c>
      <c r="E22" s="224">
        <v>0.54300000000000004</v>
      </c>
      <c r="F22" s="224">
        <v>0.55000000000000004</v>
      </c>
      <c r="G22" s="224">
        <f>AVERAGE(B22:F22)</f>
        <v>0.51080000000000003</v>
      </c>
      <c r="H22" s="224">
        <v>0.55000000000000004</v>
      </c>
    </row>
    <row r="23" spans="1:8">
      <c r="A23" s="30"/>
      <c r="B23" s="225"/>
      <c r="C23" s="225"/>
      <c r="D23" s="225"/>
      <c r="E23" s="225"/>
      <c r="F23" s="225"/>
      <c r="G23" s="225"/>
      <c r="H23" s="225"/>
    </row>
    <row r="24" spans="1:8">
      <c r="B24" s="224"/>
      <c r="C24" s="224"/>
      <c r="D24" s="224"/>
      <c r="E24" s="224"/>
      <c r="F24" s="224"/>
      <c r="G24" s="224"/>
      <c r="H24" s="224"/>
    </row>
    <row r="25" spans="1:8" ht="15.75">
      <c r="A25" s="108" t="s">
        <v>28</v>
      </c>
      <c r="B25" s="6">
        <f>AVERAGE(B16:B22)</f>
        <v>0.54257142857142859</v>
      </c>
      <c r="C25" s="6">
        <f t="shared" ref="C25:F25" si="1">AVERAGE(C16:C22)</f>
        <v>0.56128571428571428</v>
      </c>
      <c r="D25" s="6">
        <f t="shared" si="1"/>
        <v>0.53914285714285715</v>
      </c>
      <c r="E25" s="6">
        <f t="shared" si="1"/>
        <v>0.53885714285714281</v>
      </c>
      <c r="F25" s="6">
        <f t="shared" si="1"/>
        <v>0.53457142857142859</v>
      </c>
      <c r="G25" s="14">
        <f>AVERAGE(G16:G22)</f>
        <v>0.54328571428571426</v>
      </c>
      <c r="H25" s="14">
        <f>AVERAGE(H16:H22)</f>
        <v>0.54642857142857149</v>
      </c>
    </row>
    <row r="26" spans="1:8" ht="15.75">
      <c r="A26" s="108"/>
      <c r="B26" s="6"/>
      <c r="C26" s="6"/>
      <c r="D26" s="6"/>
      <c r="E26" s="6"/>
      <c r="F26" s="6"/>
      <c r="G26" s="14"/>
      <c r="H26" s="14"/>
    </row>
    <row r="27" spans="1:8" ht="15.75">
      <c r="A27" s="108" t="s">
        <v>75</v>
      </c>
      <c r="B27" s="6">
        <f>MEDIAN(B16:B22)</f>
        <v>0.56499999999999995</v>
      </c>
      <c r="C27" s="6">
        <f t="shared" ref="C27:F27" si="2">MEDIAN(C16:C22)</f>
        <v>0.55600000000000005</v>
      </c>
      <c r="D27" s="6">
        <f t="shared" si="2"/>
        <v>0.52100000000000002</v>
      </c>
      <c r="E27" s="6">
        <f t="shared" si="2"/>
        <v>0.54300000000000004</v>
      </c>
      <c r="F27" s="6">
        <f t="shared" si="2"/>
        <v>0.52100000000000002</v>
      </c>
      <c r="G27" s="14">
        <f>MEDIAN(G16:G22)</f>
        <v>0.53780000000000006</v>
      </c>
      <c r="H27" s="14">
        <f>MEDIAN(H16:H22)</f>
        <v>0.55500000000000005</v>
      </c>
    </row>
    <row r="28" spans="1:8" ht="15.75" thickBot="1">
      <c r="A28" s="84"/>
      <c r="B28" s="42"/>
      <c r="C28" s="42"/>
      <c r="D28" s="42"/>
      <c r="E28" s="42"/>
      <c r="F28" s="42"/>
      <c r="G28" s="42"/>
      <c r="H28" s="42"/>
    </row>
    <row r="29" spans="1:8" ht="15.75" thickTop="1"/>
    <row r="30" spans="1:8">
      <c r="A30" s="108" t="s">
        <v>180</v>
      </c>
    </row>
    <row r="32" spans="1:8">
      <c r="A32" s="108" t="s">
        <v>27</v>
      </c>
    </row>
  </sheetData>
  <mergeCells count="2">
    <mergeCell ref="A6:H6"/>
    <mergeCell ref="A5:H5"/>
  </mergeCells>
  <pageMargins left="0.7" right="0.7" top="0.75" bottom="0.75" header="0.3" footer="0.3"/>
  <pageSetup scale="85" orientation="portrait" horizontalDpi="360" verticalDpi="36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I25"/>
  <sheetViews>
    <sheetView zoomScaleNormal="100" workbookViewId="0">
      <selection activeCell="F22" sqref="F22"/>
    </sheetView>
  </sheetViews>
  <sheetFormatPr defaultRowHeight="15"/>
  <cols>
    <col min="1" max="1" width="27.5546875" customWidth="1"/>
    <col min="2" max="2" width="12" customWidth="1"/>
    <col min="3" max="4" width="10.5546875" customWidth="1"/>
    <col min="5" max="5" width="9.44140625" customWidth="1"/>
    <col min="6" max="6" width="9.5546875" customWidth="1"/>
  </cols>
  <sheetData>
    <row r="1" spans="1:9" ht="15.75">
      <c r="E1" s="106" t="s">
        <v>252</v>
      </c>
    </row>
    <row r="2" spans="1:9" ht="15.75">
      <c r="E2" s="106" t="str">
        <f>+'DCP-7'!G2</f>
        <v>Docket UG-200568</v>
      </c>
    </row>
    <row r="3" spans="1:9" ht="15.75">
      <c r="E3" s="106" t="s">
        <v>320</v>
      </c>
    </row>
    <row r="4" spans="1:9" ht="15.75">
      <c r="E4" s="106"/>
    </row>
    <row r="5" spans="1:9" ht="18">
      <c r="A5" s="256" t="s">
        <v>102</v>
      </c>
      <c r="B5" s="256"/>
      <c r="C5" s="256"/>
      <c r="D5" s="256"/>
      <c r="E5" s="256"/>
      <c r="F5" s="256"/>
      <c r="G5" s="121"/>
      <c r="H5" s="121"/>
    </row>
    <row r="6" spans="1:9" ht="18">
      <c r="A6" s="255" t="s">
        <v>105</v>
      </c>
      <c r="B6" s="255"/>
      <c r="C6" s="255"/>
      <c r="D6" s="255"/>
      <c r="E6" s="255"/>
      <c r="F6" s="255"/>
    </row>
    <row r="7" spans="1:9" ht="15.75" thickBot="1">
      <c r="A7" s="84"/>
      <c r="B7" s="84"/>
      <c r="C7" s="84"/>
      <c r="D7" s="84"/>
      <c r="E7" s="84"/>
      <c r="F7" s="84"/>
    </row>
    <row r="8" spans="1:9" ht="15.75" thickTop="1"/>
    <row r="9" spans="1:9">
      <c r="B9" s="107" t="s">
        <v>100</v>
      </c>
      <c r="C9" s="27" t="s">
        <v>88</v>
      </c>
      <c r="D9" s="27" t="s">
        <v>89</v>
      </c>
      <c r="E9" s="27" t="s">
        <v>9</v>
      </c>
      <c r="F9" s="27" t="s">
        <v>87</v>
      </c>
    </row>
    <row r="10" spans="1:9">
      <c r="B10" s="107" t="s">
        <v>101</v>
      </c>
      <c r="C10" s="27" t="s">
        <v>91</v>
      </c>
      <c r="D10" s="27" t="s">
        <v>92</v>
      </c>
      <c r="E10" s="27" t="s">
        <v>90</v>
      </c>
      <c r="F10" s="27" t="str">
        <f>+E10</f>
        <v>Bond</v>
      </c>
    </row>
    <row r="11" spans="1:9">
      <c r="A11" t="s">
        <v>206</v>
      </c>
      <c r="B11" s="221" t="s">
        <v>177</v>
      </c>
      <c r="C11" s="27" t="s">
        <v>94</v>
      </c>
      <c r="D11" s="27" t="s">
        <v>95</v>
      </c>
      <c r="E11" s="27" t="s">
        <v>93</v>
      </c>
      <c r="F11" s="27" t="str">
        <f>+E11</f>
        <v>Rating</v>
      </c>
    </row>
    <row r="12" spans="1:9">
      <c r="A12" s="30"/>
      <c r="B12" s="30"/>
      <c r="C12" s="30"/>
      <c r="D12" s="30"/>
      <c r="E12" s="30"/>
      <c r="F12" s="30"/>
    </row>
    <row r="13" spans="1:9">
      <c r="A13" s="29"/>
      <c r="B13" s="29"/>
      <c r="C13" s="29"/>
      <c r="D13" s="29"/>
      <c r="E13" s="29"/>
      <c r="F13" s="29"/>
    </row>
    <row r="14" spans="1:9" ht="15.75">
      <c r="A14" s="202" t="s">
        <v>179</v>
      </c>
      <c r="B14" s="112"/>
      <c r="C14" s="29"/>
      <c r="D14" s="29"/>
      <c r="E14" s="29"/>
      <c r="F14" s="29"/>
    </row>
    <row r="15" spans="1:9">
      <c r="A15" s="29"/>
      <c r="B15" s="111"/>
      <c r="C15" s="29"/>
      <c r="D15" s="29"/>
      <c r="E15" s="29"/>
      <c r="F15" s="29"/>
    </row>
    <row r="16" spans="1:9">
      <c r="A16" s="108" t="s">
        <v>188</v>
      </c>
      <c r="B16" s="98">
        <v>12800000</v>
      </c>
      <c r="C16" s="224">
        <v>0.62</v>
      </c>
      <c r="D16" s="27">
        <v>1</v>
      </c>
      <c r="E16" s="107" t="s">
        <v>60</v>
      </c>
      <c r="F16" s="107" t="s">
        <v>317</v>
      </c>
      <c r="I16" s="27"/>
    </row>
    <row r="17" spans="1:9">
      <c r="A17" s="109" t="s">
        <v>189</v>
      </c>
      <c r="B17" s="98">
        <v>3100000</v>
      </c>
      <c r="C17" s="224">
        <v>0.502</v>
      </c>
      <c r="D17" s="27">
        <v>2</v>
      </c>
      <c r="E17" s="107"/>
      <c r="F17" s="107" t="s">
        <v>317</v>
      </c>
      <c r="I17" s="27"/>
    </row>
    <row r="18" spans="1:9">
      <c r="A18" s="108" t="s">
        <v>213</v>
      </c>
      <c r="B18" s="98">
        <v>1600000</v>
      </c>
      <c r="C18" s="224">
        <v>0.51800000000000002</v>
      </c>
      <c r="D18" s="120">
        <v>1</v>
      </c>
      <c r="E18" s="107" t="s">
        <v>165</v>
      </c>
      <c r="F18" s="107" t="s">
        <v>182</v>
      </c>
      <c r="I18" s="27"/>
    </row>
    <row r="19" spans="1:9">
      <c r="A19" s="108" t="s">
        <v>204</v>
      </c>
      <c r="B19" s="98">
        <v>4000000</v>
      </c>
      <c r="C19" s="224">
        <v>0.623</v>
      </c>
      <c r="D19" s="120">
        <v>2</v>
      </c>
      <c r="E19" s="107" t="s">
        <v>60</v>
      </c>
      <c r="F19" s="107" t="s">
        <v>174</v>
      </c>
      <c r="I19" s="27"/>
    </row>
    <row r="20" spans="1:9">
      <c r="A20" s="108" t="s">
        <v>190</v>
      </c>
      <c r="B20" s="98">
        <v>2400000</v>
      </c>
      <c r="C20" s="224">
        <v>0.40799999999999997</v>
      </c>
      <c r="D20" s="27">
        <v>3</v>
      </c>
      <c r="E20" s="107" t="s">
        <v>205</v>
      </c>
      <c r="F20" s="107" t="s">
        <v>104</v>
      </c>
      <c r="I20" s="27"/>
    </row>
    <row r="21" spans="1:9">
      <c r="A21" s="108" t="s">
        <v>191</v>
      </c>
      <c r="B21" s="98">
        <v>3900000</v>
      </c>
      <c r="C21" s="224">
        <v>0.52100000000000002</v>
      </c>
      <c r="D21" s="27">
        <v>3</v>
      </c>
      <c r="E21" s="107" t="s">
        <v>184</v>
      </c>
      <c r="F21" s="107" t="s">
        <v>182</v>
      </c>
      <c r="I21" s="27"/>
    </row>
    <row r="22" spans="1:9">
      <c r="A22" s="108" t="s">
        <v>192</v>
      </c>
      <c r="B22" s="98">
        <v>3100000</v>
      </c>
      <c r="C22" s="224">
        <v>0.55000000000000004</v>
      </c>
      <c r="D22" s="27">
        <v>2</v>
      </c>
      <c r="E22" s="107" t="s">
        <v>17</v>
      </c>
      <c r="F22" s="107" t="s">
        <v>183</v>
      </c>
      <c r="I22" s="27"/>
    </row>
    <row r="23" spans="1:9" ht="15.75" thickBot="1">
      <c r="A23" s="84"/>
      <c r="B23" s="84"/>
      <c r="C23" s="177"/>
      <c r="D23" s="177"/>
      <c r="E23" s="85"/>
      <c r="F23" s="85"/>
      <c r="G23" s="178"/>
      <c r="H23" s="133"/>
    </row>
    <row r="24" spans="1:9" ht="15.75" thickTop="1">
      <c r="A24" s="29"/>
      <c r="B24" s="29"/>
      <c r="C24" s="101"/>
      <c r="D24" s="101"/>
      <c r="E24" s="29"/>
      <c r="F24" s="29"/>
      <c r="G24" s="29"/>
      <c r="H24" s="29"/>
    </row>
    <row r="25" spans="1:9">
      <c r="A25" s="108" t="s">
        <v>193</v>
      </c>
      <c r="C25" s="102"/>
      <c r="D25" s="102"/>
    </row>
  </sheetData>
  <mergeCells count="2">
    <mergeCell ref="A6:F6"/>
    <mergeCell ref="A5:F5"/>
  </mergeCells>
  <phoneticPr fontId="9" type="noConversion"/>
  <pageMargins left="0.75" right="0.75" top="1" bottom="1" header="0.5" footer="0.5"/>
  <pageSetup scale="93" orientation="portrait" horizontalDpi="360" verticalDpi="36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A9B141868A9DE943AC0520515758323A" ma:contentTypeVersion="52" ma:contentTypeDescription="" ma:contentTypeScope="" ma:versionID="a01e1694838e990fd531486eedd7e1d3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Visibility xmlns="dc463f71-b30c-4ab2-9473-d307f9d35888">Full Visibility</Visibility>
    <DocumentSetType xmlns="dc463f71-b30c-4ab2-9473-d307f9d35888">Testimony</DocumentSetType>
    <IsConfidential xmlns="dc463f71-b30c-4ab2-9473-d307f9d35888">false</IsConfidential>
    <CaseType xmlns="dc463f71-b30c-4ab2-9473-d307f9d35888">Tariff Revision</CaseType>
    <IndustryCode xmlns="dc463f71-b30c-4ab2-9473-d307f9d35888">150</IndustryCode>
    <CaseStatus xmlns="dc463f71-b30c-4ab2-9473-d307f9d35888">Formal</CaseStatus>
    <OpenedDate xmlns="dc463f71-b30c-4ab2-9473-d307f9d35888">2020-06-19T07:00:00+00:00</OpenedDate>
    <Date1 xmlns="dc463f71-b30c-4ab2-9473-d307f9d35888">2020-11-19T22:53:30+00:00</Date1>
    <IsDocumentOrder xmlns="dc463f71-b30c-4ab2-9473-d307f9d35888">false</IsDocumentOrder>
    <IsHighlyConfidential xmlns="dc463f71-b30c-4ab2-9473-d307f9d35888">false</IsHighlyConfidential>
    <CaseCompanyNames xmlns="dc463f71-b30c-4ab2-9473-d307f9d35888">Cascade Natural Gas Corporation</CaseCompanyNames>
    <Nickname xmlns="http://schemas.microsoft.com/sharepoint/v3" xsi:nil="true"/>
    <DocketNumber xmlns="dc463f71-b30c-4ab2-9473-d307f9d35888">200568</DocketNumber>
    <AgendaOrder xmlns="dc463f71-b30c-4ab2-9473-d307f9d35888">false</AgendaOrder>
    <SignificantOrder xmlns="dc463f71-b30c-4ab2-9473-d307f9d35888">false</SignificantOrd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096CAD32-6446-4B82-8A63-546CE4DA79A5}"/>
</file>

<file path=customXml/itemProps2.xml><?xml version="1.0" encoding="utf-8"?>
<ds:datastoreItem xmlns:ds="http://schemas.openxmlformats.org/officeDocument/2006/customXml" ds:itemID="{283D7638-342C-414C-BEFE-F69784A3103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07B5005-14C4-46C3-BBBD-08B775B0745C}">
  <ds:schemaRefs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www.w3.org/XML/1998/namespace"/>
    <ds:schemaRef ds:uri="89a46536-e78d-4d6c-8a03-83d02364c101"/>
    <ds:schemaRef ds:uri="7f951e58-41a2-4bf3-9155-aa863c7baa62"/>
    <ds:schemaRef ds:uri="http://schemas.microsoft.com/office/2006/metadata/properties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12EEF297-3A4B-452E-98FA-28A3D79179A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24</vt:i4>
      </vt:variant>
      <vt:variant>
        <vt:lpstr>Named Ranges</vt:lpstr>
      </vt:variant>
      <vt:variant>
        <vt:i4>16</vt:i4>
      </vt:variant>
    </vt:vector>
  </HeadingPairs>
  <TitlesOfParts>
    <vt:vector size="40" baseType="lpstr">
      <vt:lpstr>DCP-3</vt:lpstr>
      <vt:lpstr>DCP-4, P 1</vt:lpstr>
      <vt:lpstr>DCP-4, P 2</vt:lpstr>
      <vt:lpstr>DCP-4, P 3</vt:lpstr>
      <vt:lpstr>DCP-5</vt:lpstr>
      <vt:lpstr>DCP-6, P 1</vt:lpstr>
      <vt:lpstr>DCP-6, P 2 </vt:lpstr>
      <vt:lpstr>DCP-7</vt:lpstr>
      <vt:lpstr>DCP-8</vt:lpstr>
      <vt:lpstr>DCP-9, P 1</vt:lpstr>
      <vt:lpstr>DCP-9, P 2</vt:lpstr>
      <vt:lpstr>DCP-9, P 3</vt:lpstr>
      <vt:lpstr>DCP-9, p 4</vt:lpstr>
      <vt:lpstr>DCP-9, P 5</vt:lpstr>
      <vt:lpstr>DCP-10</vt:lpstr>
      <vt:lpstr>DCP-11</vt:lpstr>
      <vt:lpstr>DCP-12, P 1</vt:lpstr>
      <vt:lpstr>DCP-12, P 2</vt:lpstr>
      <vt:lpstr>DCP-13</vt:lpstr>
      <vt:lpstr>DCP-14, P 1</vt:lpstr>
      <vt:lpstr>DCP-14, P 2</vt:lpstr>
      <vt:lpstr>DCP-15, P 1</vt:lpstr>
      <vt:lpstr>DCP-15 P 2</vt:lpstr>
      <vt:lpstr>Sheet5</vt:lpstr>
      <vt:lpstr>'DCP-4, P 1'!AAA</vt:lpstr>
      <vt:lpstr>'DCP-4, P 2'!BBB</vt:lpstr>
      <vt:lpstr>'DCP-4, P 3'!CCC</vt:lpstr>
      <vt:lpstr>'DCP-13'!PPP</vt:lpstr>
      <vt:lpstr>'DCP-12, P 1'!Print_Area</vt:lpstr>
      <vt:lpstr>'DCP-12, P 2'!Print_Area</vt:lpstr>
      <vt:lpstr>'DCP-4, P 1'!Print_Area</vt:lpstr>
      <vt:lpstr>'DCP-4, P 2'!Print_Area</vt:lpstr>
      <vt:lpstr>'DCP-4, P 3'!Print_Area</vt:lpstr>
      <vt:lpstr>'DCP-6, P 1'!Print_Area</vt:lpstr>
      <vt:lpstr>'DCP-9, P 2'!Print_Area</vt:lpstr>
      <vt:lpstr>'DCP-9, P 3'!Print_Area</vt:lpstr>
      <vt:lpstr>'DCP-4, P 1'!Print_Titles</vt:lpstr>
      <vt:lpstr>'DCP-4, P 2'!Print_Titles</vt:lpstr>
      <vt:lpstr>'DCP-4, P 3'!Print_Titles</vt:lpstr>
      <vt:lpstr>RRR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gaw</dc:creator>
  <cp:lastModifiedBy>David Parcell</cp:lastModifiedBy>
  <cp:lastPrinted>2020-10-29T20:58:40Z</cp:lastPrinted>
  <dcterms:created xsi:type="dcterms:W3CDTF">2001-11-16T16:54:37Z</dcterms:created>
  <dcterms:modified xsi:type="dcterms:W3CDTF">2020-11-10T15:17:23Z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0x0101006E56B4D1795A2E4DB2F0B01679ED314A00A9B141868A9DE943AC0520515758323A</vt:lpwstr>
  </property>
  <property fmtid="{D5CDD505-2E9C-101B-9397-08002B2CF9AE}" pid="4" name="EfsecDocumentType">
    <vt:lpwstr>Documents</vt:lpwstr>
  </property>
  <property fmtid="{D5CDD505-2E9C-101B-9397-08002B2CF9AE}" pid="10" name="IsOfficialRecord">
    <vt:bool>false</vt:bool>
  </property>
  <property fmtid="{D5CDD505-2E9C-101B-9397-08002B2CF9AE}" pid="11" name="IsVisibleToEfsecCouncil">
    <vt:bool>false</vt:bool>
  </property>
  <property fmtid="{D5CDD505-2E9C-101B-9397-08002B2CF9AE}" pid="18" name="_docset_NoMedatataSyncRequired">
    <vt:lpwstr>False</vt:lpwstr>
  </property>
  <property fmtid="{D5CDD505-2E9C-101B-9397-08002B2CF9AE}" pid="19" name="IsEFSEC">
    <vt:bool>false</vt:bool>
  </property>
</Properties>
</file>