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Dirty 2021 CBR WP\"/>
    </mc:Choice>
  </mc:AlternateContent>
  <bookViews>
    <workbookView xWindow="2670" yWindow="870" windowWidth="16560" windowHeight="11250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</externalReferences>
  <calcPr calcId="162913" calcMode="autoNoTable"/>
</workbook>
</file>

<file path=xl/calcChain.xml><?xml version="1.0" encoding="utf-8"?>
<calcChain xmlns="http://schemas.openxmlformats.org/spreadsheetml/2006/main">
  <c r="E13" i="6" l="1"/>
  <c r="E14" i="3" l="1"/>
  <c r="D15" i="6" l="1"/>
  <c r="E14" i="6" l="1"/>
  <c r="E15" i="6" l="1"/>
  <c r="B7" i="6" l="1"/>
  <c r="E15" i="3" l="1"/>
  <c r="B15" i="6"/>
  <c r="D16" i="3"/>
  <c r="E16" i="3" s="1"/>
  <c r="E18" i="3" l="1"/>
  <c r="B16" i="3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<sst xmlns="http://schemas.openxmlformats.org/spreadsheetml/2006/main" count="61" uniqueCount="50">
  <si>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</si>
  <si>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</si>
  <si>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</si>
  <si>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</si>
  <si>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</si>
  <si>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</si>
  <si>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</si>
  <si>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</si>
  <si>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</si>
  <si>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</si>
  <si>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</si>
  <si>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>CONVERSION FACTOR - GAS</t>
  </si>
  <si>
    <t xml:space="preserve">CONVERSION FACTOR INCL FEDERAL INCOME TAX ( LINE 5 + LINE 8 ) </t>
  </si>
  <si>
    <t>COMMISSION BASIS REPORT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</si>
  <si>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</si>
  <si>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</si>
  <si>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</si>
  <si>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</si>
  <si>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</si>
  <si>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</si>
  <si>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</si>
  <si>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</si>
  <si>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</si>
  <si>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</si>
  <si>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</si>
  <si>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</si>
  <si>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</si>
  <si>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</si>
  <si>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</si>
  <si>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</si>
  <si>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</si>
  <si>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</si>
  <si>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</si>
  <si>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</si>
  <si>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</si>
  <si>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</si>
  <si>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</si>
  <si>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</si>
  <si>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</si>
  <si>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</si>
  <si>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</si>
  <si>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</si>
  <si>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</si>
  <si>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</si>
  <si>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</si>
  <si>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</si>
  <si>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</si>
  <si>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FEDERAL INCOME TAX ( LINE 7 * 21%)</t>
  </si>
  <si>
    <t>Checked on 1-25-2021</t>
  </si>
  <si>
    <t>FOR THE TWELVE MONTHS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</si>
</sst>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%"/>
    <numFmt numFmtId="166" formatCode="0.0000000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Alignment="1"/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9" fontId="1" fillId="0" borderId="0" xfId="0" applyNumberFormat="1" applyFont="1" applyFill="1" applyAlignment="1"/>
    <xf numFmtId="164" fontId="1" fillId="0" borderId="0" xfId="0" applyNumberFormat="1" applyFont="1" applyFill="1" applyAlignment="1"/>
    <xf numFmtId="164" fontId="1" fillId="0" borderId="2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6" fontId="2" fillId="0" borderId="0" xfId="0" applyNumberFormat="1" applyFont="1" applyAlignment="1"/>
    <xf numFmtId="164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NumberFormat="1" applyFont="1" applyFill="1"/>
    <xf numFmtId="16" fontId="5" fillId="0" borderId="0" xfId="0" applyNumberFormat="1" applyFont="1" applyFill="1"/>
    <xf numFmtId="0" fontId="7" fillId="0" borderId="0" xfId="0" applyNumberFormat="1" applyFont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38100</xdr:rowOff>
    </xdr:from>
    <xdr:to>
      <xdr:col>11</xdr:col>
      <xdr:colOff>266169</xdr:colOff>
      <xdr:row>34</xdr:row>
      <xdr:rowOff>130448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9620"/>
          <a:ext cx="6971769" cy="5578748"/>
        </a:xfrm>
        <a:prstGeom prst="rect">
          <a:avLst/>
        </a:prstGeom>
      </xdr:spPr>
    </xdr:pic>
    <xdr:clientData/>
  </xdr:twoCellAnchor>
  <xdr:twoCellAnchor>
    <xdr:from>
      <xdr:col>9</xdr:col>
      <xdr:colOff>190500</xdr:colOff>
      <xdr:row>23</xdr:row>
      <xdr:rowOff>121920</xdr:rowOff>
    </xdr:from>
    <xdr:to>
      <xdr:col>11</xdr:col>
      <xdr:colOff>15240</xdr:colOff>
      <xdr:row>29</xdr:row>
      <xdr:rowOff>68580</xdr:rowOff>
    </xdr:to>
    <xdr:sp macro="" textlink="">
      <xdr:nvSpPr>
        <xdr:cNvPr id="3" name="Rounded Rectangle 2"/>
        <xdr:cNvSpPr/>
      </xdr:nvSpPr>
      <xdr:spPr>
        <a:xfrm>
          <a:off x="5676900" y="4328160"/>
          <a:ext cx="1043940" cy="1043940"/>
        </a:xfrm>
        <a:prstGeom prst="roundRect">
          <a:avLst/>
        </a:prstGeom>
        <a:noFill/>
        <a:ln w="3492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21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1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ZO12"/>
      <sheetName val="FERC Module"/>
      <sheetName val="SOE 12 ME 8-2021"/>
      <sheetName val="2021 AllocFct"/>
      <sheetName val="2020 AllocFactrs"/>
      <sheetName val="2019 Allocation Factors"/>
      <sheetName val="Sheet1"/>
    </sheetNames>
    <sheetDataSet>
      <sheetData sheetId="0">
        <row r="18">
          <cell r="I18">
            <v>6.149E-3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21"/>
      <sheetName val="2021 AllocFct"/>
      <sheetName val="2020 AllocFactrs"/>
      <sheetName val="2019 Allocation Factors"/>
    </sheetNames>
    <sheetDataSet>
      <sheetData sheetId="0">
        <row r="18">
          <cell r="G18">
            <v>3.6350000000000002E-3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zoomScaleNormal="100" workbookViewId="0"/>
  </sheetViews>
  <sheetFormatPr defaultColWidth="9.140625" defaultRowHeight="12.75" x14ac:dyDescent="0.2"/>
  <cols>
    <col min="1" max="1" width="5.42578125" style="3" customWidth="1"/>
    <col min="2" max="2" width="63.140625" style="3" customWidth="1"/>
    <col min="3" max="3" width="1.28515625" style="3" customWidth="1"/>
    <col min="4" max="4" width="7.85546875" style="3" customWidth="1"/>
    <col min="5" max="5" width="15.42578125" style="3" customWidth="1"/>
    <col min="6" max="16384" width="9.140625" style="3"/>
  </cols>
  <sheetData>
    <row r="3" spans="1:7" x14ac:dyDescent="0.2">
      <c r="A3" s="1"/>
      <c r="B3" s="2"/>
      <c r="C3" s="2"/>
      <c r="D3" s="2"/>
      <c r="E3" s="19"/>
    </row>
    <row r="4" spans="1:7" x14ac:dyDescent="0.2">
      <c r="A4" s="1"/>
      <c r="B4" s="1"/>
      <c r="C4" s="1"/>
      <c r="D4" s="1"/>
      <c r="E4" s="19"/>
    </row>
    <row r="5" spans="1:7" x14ac:dyDescent="0.2">
      <c r="A5" s="1"/>
      <c r="B5" s="1"/>
      <c r="C5" s="1"/>
      <c r="D5" s="1"/>
    </row>
    <row r="6" spans="1:7" x14ac:dyDescent="0.2">
      <c r="B6" s="27" t="s">
        <v>2</v>
      </c>
      <c r="C6" s="27"/>
      <c r="D6" s="27"/>
      <c r="E6" s="27"/>
    </row>
    <row r="7" spans="1:7" x14ac:dyDescent="0.2">
      <c r="A7" s="4"/>
      <c r="B7" s="28" t="s">
        <v>3</v>
      </c>
      <c r="C7" s="28"/>
      <c r="D7" s="28"/>
      <c r="E7" s="28"/>
    </row>
    <row r="8" spans="1:7" x14ac:dyDescent="0.2">
      <c r="A8" s="5"/>
      <c r="B8" s="29" t="s">
        <v>49</v>
      </c>
      <c r="C8" s="29"/>
      <c r="D8" s="29"/>
      <c r="E8" s="29"/>
    </row>
    <row r="9" spans="1:7" x14ac:dyDescent="0.2">
      <c r="A9" s="5"/>
      <c r="B9" s="29" t="s">
        <v>13</v>
      </c>
      <c r="C9" s="29"/>
      <c r="D9" s="29"/>
      <c r="E9" s="29"/>
    </row>
    <row r="10" spans="1:7" x14ac:dyDescent="0.2">
      <c r="A10" s="1"/>
      <c r="B10" s="1"/>
      <c r="C10" s="1"/>
      <c r="D10" s="1"/>
      <c r="E10" s="1"/>
    </row>
    <row r="11" spans="1:7" x14ac:dyDescent="0.2">
      <c r="A11" s="6" t="s">
        <v>1</v>
      </c>
      <c r="B11" s="1"/>
      <c r="C11" s="1"/>
      <c r="D11" s="1"/>
      <c r="E11" s="1"/>
    </row>
    <row r="12" spans="1:7" x14ac:dyDescent="0.2">
      <c r="A12" s="7" t="s">
        <v>0</v>
      </c>
      <c r="B12" s="8" t="s">
        <v>4</v>
      </c>
      <c r="C12" s="9"/>
      <c r="D12" s="9"/>
      <c r="E12" s="10" t="s">
        <v>5</v>
      </c>
    </row>
    <row r="13" spans="1:7" x14ac:dyDescent="0.2">
      <c r="A13" s="2"/>
      <c r="B13" s="2"/>
      <c r="C13" s="2"/>
      <c r="D13" s="2"/>
      <c r="E13" s="11"/>
    </row>
    <row r="14" spans="1:7" x14ac:dyDescent="0.2">
      <c r="A14" s="11">
        <v>1</v>
      </c>
      <c r="B14" s="12" t="s">
        <v>6</v>
      </c>
      <c r="C14" s="2"/>
      <c r="D14" s="2"/>
      <c r="E14" s="14">
        <f>[1]Lead!$I$18</f>
        <v>6.149E-3</v>
      </c>
      <c r="G14" s="26"/>
    </row>
    <row r="15" spans="1:7" x14ac:dyDescent="0.2">
      <c r="A15" s="11">
        <v>2</v>
      </c>
      <c r="B15" s="12" t="s">
        <v>7</v>
      </c>
      <c r="C15" s="2"/>
      <c r="D15" s="2"/>
      <c r="E15" s="14">
        <f>'Annual Filing Fee'!A1</f>
        <v>2E-3</v>
      </c>
    </row>
    <row r="16" spans="1:7" x14ac:dyDescent="0.2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20">
        <f>'Pub Util Tax'!D3</f>
        <v>3.8733999999999998E-2</v>
      </c>
      <c r="E16" s="15">
        <f>ROUND(D16-(D16*E14),6)</f>
        <v>3.8496000000000002E-2</v>
      </c>
    </row>
    <row r="17" spans="1:5" x14ac:dyDescent="0.2">
      <c r="A17" s="11">
        <v>4</v>
      </c>
      <c r="B17" s="12"/>
      <c r="C17" s="2"/>
      <c r="D17" s="2"/>
      <c r="E17" s="16"/>
    </row>
    <row r="18" spans="1:5" x14ac:dyDescent="0.2">
      <c r="A18" s="11">
        <v>5</v>
      </c>
      <c r="B18" s="12" t="s">
        <v>8</v>
      </c>
      <c r="C18" s="2"/>
      <c r="D18" s="2"/>
      <c r="E18" s="14">
        <f>ROUND(SUM(E14:E16),6)</f>
        <v>4.6644999999999999E-2</v>
      </c>
    </row>
    <row r="19" spans="1:5" x14ac:dyDescent="0.2">
      <c r="A19" s="11">
        <v>6</v>
      </c>
      <c r="B19" s="2"/>
      <c r="C19" s="2"/>
      <c r="D19" s="2"/>
      <c r="E19" s="14"/>
    </row>
    <row r="20" spans="1:5" x14ac:dyDescent="0.2">
      <c r="A20" s="11">
        <v>7</v>
      </c>
      <c r="B20" s="2" t="s">
        <v>9</v>
      </c>
      <c r="C20" s="2"/>
      <c r="D20" s="2"/>
      <c r="E20" s="14">
        <f>ROUND(1-E18,6)</f>
        <v>0.95335499999999995</v>
      </c>
    </row>
    <row r="21" spans="1:5" x14ac:dyDescent="0.2">
      <c r="A21" s="11">
        <v>8</v>
      </c>
      <c r="B21" s="12" t="s">
        <v>47</v>
      </c>
      <c r="C21" s="2"/>
      <c r="D21" s="13">
        <v>0.21</v>
      </c>
      <c r="E21" s="14">
        <f>ROUND((E20)*D21,6)</f>
        <v>0.20020499999999999</v>
      </c>
    </row>
    <row r="22" spans="1:5" x14ac:dyDescent="0.2">
      <c r="A22" s="11">
        <v>9</v>
      </c>
      <c r="B22" s="12" t="s">
        <v>12</v>
      </c>
      <c r="C22" s="2"/>
      <c r="D22" s="2"/>
      <c r="E22" s="17">
        <f>ROUND(1-E21-E18,6)</f>
        <v>0.75314999999999999</v>
      </c>
    </row>
    <row r="23" spans="1:5" x14ac:dyDescent="0.2">
      <c r="A23" s="2"/>
      <c r="B23" s="2"/>
      <c r="C23" s="2"/>
      <c r="D23" s="2"/>
      <c r="E23" s="11"/>
    </row>
    <row r="26" spans="1:5" x14ac:dyDescent="0.2">
      <c r="E26" s="18"/>
    </row>
  </sheetData>
  <mergeCells count="4">
    <mergeCell ref="B6:E6"/>
    <mergeCell ref="B7:E7"/>
    <mergeCell ref="B8:E8"/>
    <mergeCell ref="B9:E9"/>
  </mergeCells>
  <phoneticPr fontId="0" type="noConversion"/>
  <printOptions horizontalCentered="1"/>
  <pageMargins left="0.68" right="0.5600000000000000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/>
  </sheetViews>
  <sheetFormatPr defaultColWidth="9.140625" defaultRowHeight="12.75" x14ac:dyDescent="0.2"/>
  <cols>
    <col min="1" max="1" width="5.42578125" style="3" customWidth="1"/>
    <col min="2" max="2" width="63.28515625" style="3" bestFit="1" customWidth="1"/>
    <col min="3" max="3" width="3.42578125" style="3" customWidth="1"/>
    <col min="4" max="4" width="10" style="3" bestFit="1" customWidth="1"/>
    <col min="5" max="5" width="18.140625" style="3" customWidth="1"/>
    <col min="6" max="16384" width="9.140625" style="3"/>
  </cols>
  <sheetData>
    <row r="2" spans="1:7" x14ac:dyDescent="0.2">
      <c r="A2" s="1"/>
      <c r="B2" s="2"/>
      <c r="C2" s="2"/>
      <c r="D2" s="2"/>
      <c r="E2" s="19"/>
    </row>
    <row r="3" spans="1:7" x14ac:dyDescent="0.2">
      <c r="A3" s="1"/>
      <c r="B3" s="1"/>
      <c r="C3" s="1"/>
      <c r="D3" s="1"/>
      <c r="E3" s="19"/>
    </row>
    <row r="4" spans="1:7" x14ac:dyDescent="0.2">
      <c r="A4" s="1"/>
      <c r="B4" s="1"/>
      <c r="C4" s="1"/>
      <c r="D4" s="1"/>
    </row>
    <row r="5" spans="1:7" x14ac:dyDescent="0.2">
      <c r="B5" s="27" t="s">
        <v>10</v>
      </c>
      <c r="C5" s="27"/>
      <c r="D5" s="27"/>
      <c r="E5" s="27"/>
    </row>
    <row r="6" spans="1:7" x14ac:dyDescent="0.2">
      <c r="A6" s="4"/>
      <c r="B6" s="28" t="s">
        <v>11</v>
      </c>
      <c r="C6" s="28"/>
      <c r="D6" s="28"/>
      <c r="E6" s="28"/>
    </row>
    <row r="7" spans="1:7" x14ac:dyDescent="0.2">
      <c r="A7" s="5"/>
      <c r="B7" s="29" t="str">
        <f>+'4.01 E'!B8:E8</f>
        <v>FOR THE TWELVE MONTHS ENDED DECEMBER 31, 2021</v>
      </c>
      <c r="C7" s="29"/>
      <c r="D7" s="29"/>
      <c r="E7" s="29"/>
    </row>
    <row r="8" spans="1:7" x14ac:dyDescent="0.2">
      <c r="A8" s="5"/>
      <c r="B8" s="29" t="s">
        <v>13</v>
      </c>
      <c r="C8" s="29"/>
      <c r="D8" s="29"/>
      <c r="E8" s="29"/>
    </row>
    <row r="9" spans="1:7" x14ac:dyDescent="0.2">
      <c r="A9" s="1"/>
      <c r="B9" s="1"/>
      <c r="C9" s="1"/>
      <c r="D9" s="1"/>
      <c r="E9" s="1"/>
    </row>
    <row r="10" spans="1:7" x14ac:dyDescent="0.2">
      <c r="A10" s="6" t="s">
        <v>1</v>
      </c>
      <c r="B10" s="1"/>
      <c r="C10" s="1"/>
      <c r="D10" s="1"/>
      <c r="E10" s="1"/>
    </row>
    <row r="11" spans="1:7" x14ac:dyDescent="0.2">
      <c r="A11" s="7" t="s">
        <v>0</v>
      </c>
      <c r="B11" s="8" t="s">
        <v>4</v>
      </c>
      <c r="C11" s="9"/>
      <c r="D11" s="9"/>
      <c r="E11" s="10" t="s">
        <v>5</v>
      </c>
    </row>
    <row r="12" spans="1:7" x14ac:dyDescent="0.2">
      <c r="A12" s="2"/>
      <c r="B12" s="2"/>
      <c r="C12" s="2"/>
      <c r="D12" s="2"/>
      <c r="E12" s="11"/>
    </row>
    <row r="13" spans="1:7" x14ac:dyDescent="0.2">
      <c r="A13" s="11">
        <v>1</v>
      </c>
      <c r="B13" s="12" t="s">
        <v>6</v>
      </c>
      <c r="C13" s="2"/>
      <c r="D13" s="2"/>
      <c r="E13" s="14">
        <f>'[2]Lead Sheet'!$G$18</f>
        <v>3.6350000000000002E-3</v>
      </c>
      <c r="G13" s="26"/>
    </row>
    <row r="14" spans="1:7" x14ac:dyDescent="0.2">
      <c r="A14" s="11">
        <v>2</v>
      </c>
      <c r="B14" s="12" t="s">
        <v>7</v>
      </c>
      <c r="C14" s="2"/>
      <c r="D14" s="2"/>
      <c r="E14" s="14">
        <f>'Annual Filing Fee'!A1</f>
        <v>2E-3</v>
      </c>
    </row>
    <row r="15" spans="1:7" x14ac:dyDescent="0.2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20">
        <f>'Pub Util Tax'!D4</f>
        <v>3.8519999999999999E-2</v>
      </c>
      <c r="E15" s="15">
        <f>ROUND(D15-(D15*E13),6)</f>
        <v>3.8379999999999997E-2</v>
      </c>
    </row>
    <row r="16" spans="1:7" x14ac:dyDescent="0.2">
      <c r="A16" s="11">
        <v>4</v>
      </c>
      <c r="B16" s="12"/>
      <c r="C16" s="2"/>
      <c r="D16" s="2"/>
      <c r="E16" s="16"/>
    </row>
    <row r="17" spans="1:5" x14ac:dyDescent="0.2">
      <c r="A17" s="11">
        <v>5</v>
      </c>
      <c r="B17" s="12" t="s">
        <v>8</v>
      </c>
      <c r="C17" s="2"/>
      <c r="D17" s="2"/>
      <c r="E17" s="14">
        <f>ROUND(SUM(E13:E15),6)</f>
        <v>4.4014999999999999E-2</v>
      </c>
    </row>
    <row r="18" spans="1:5" x14ac:dyDescent="0.2">
      <c r="A18" s="11">
        <v>6</v>
      </c>
      <c r="B18" s="2"/>
      <c r="C18" s="2"/>
      <c r="D18" s="2"/>
      <c r="E18" s="14"/>
    </row>
    <row r="19" spans="1:5" x14ac:dyDescent="0.2">
      <c r="A19" s="11">
        <v>7</v>
      </c>
      <c r="B19" s="2" t="s">
        <v>9</v>
      </c>
      <c r="C19" s="2"/>
      <c r="D19" s="2"/>
      <c r="E19" s="14">
        <f>ROUND(1-E17,6)</f>
        <v>0.95598499999999997</v>
      </c>
    </row>
    <row r="20" spans="1:5" x14ac:dyDescent="0.2">
      <c r="A20" s="11">
        <v>8</v>
      </c>
      <c r="B20" s="12" t="s">
        <v>47</v>
      </c>
      <c r="C20" s="2"/>
      <c r="D20" s="13">
        <v>0.21</v>
      </c>
      <c r="E20" s="14">
        <f>ROUND((E19)*D20,6)</f>
        <v>0.20075699999999999</v>
      </c>
    </row>
    <row r="21" spans="1:5" x14ac:dyDescent="0.2">
      <c r="A21" s="11">
        <v>9</v>
      </c>
      <c r="B21" s="12" t="s">
        <v>12</v>
      </c>
      <c r="C21" s="2"/>
      <c r="D21" s="2"/>
      <c r="E21" s="17">
        <f>ROUND(1-E20-E17,6)</f>
        <v>0.75522800000000001</v>
      </c>
    </row>
    <row r="22" spans="1:5" x14ac:dyDescent="0.2">
      <c r="A22" s="2"/>
      <c r="B22" s="2"/>
      <c r="C22" s="2"/>
      <c r="D22" s="2"/>
      <c r="E22" s="11"/>
    </row>
    <row r="25" spans="1:5" x14ac:dyDescent="0.2">
      <c r="E25" s="18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defaultColWidth="8.85546875" defaultRowHeight="15" x14ac:dyDescent="0.25"/>
  <cols>
    <col min="1" max="16384" width="8.85546875" style="23"/>
  </cols>
  <sheetData>
    <row r="1" spans="1:3" x14ac:dyDescent="0.25">
      <c r="A1" s="22">
        <v>2E-3</v>
      </c>
      <c r="B1" s="23" t="s">
        <v>43</v>
      </c>
    </row>
    <row r="2" spans="1:3" ht="5.45" customHeight="1" x14ac:dyDescent="0.25">
      <c r="A2" s="22"/>
    </row>
    <row r="3" spans="1:3" x14ac:dyDescent="0.25">
      <c r="A3" s="22" t="s">
        <v>14</v>
      </c>
      <c r="C3" s="23" t="s">
        <v>48</v>
      </c>
    </row>
    <row r="4" spans="1:3" x14ac:dyDescent="0.25">
      <c r="A4" s="22" t="s">
        <v>17</v>
      </c>
    </row>
    <row r="6" spans="1:3" x14ac:dyDescent="0.25">
      <c r="A6" s="24" t="s">
        <v>19</v>
      </c>
    </row>
    <row r="7" spans="1:3" x14ac:dyDescent="0.25">
      <c r="A7" s="24" t="s">
        <v>20</v>
      </c>
    </row>
    <row r="8" spans="1:3" x14ac:dyDescent="0.25">
      <c r="A8" s="24" t="s">
        <v>21</v>
      </c>
    </row>
    <row r="9" spans="1:3" x14ac:dyDescent="0.25">
      <c r="A9" s="24" t="s">
        <v>22</v>
      </c>
    </row>
    <row r="10" spans="1:3" x14ac:dyDescent="0.25">
      <c r="A10" s="24" t="s">
        <v>23</v>
      </c>
    </row>
    <row r="11" spans="1:3" x14ac:dyDescent="0.25">
      <c r="A11" s="24" t="s">
        <v>45</v>
      </c>
    </row>
    <row r="12" spans="1:3" x14ac:dyDescent="0.25">
      <c r="A12" s="23" t="s">
        <v>46</v>
      </c>
    </row>
    <row r="13" spans="1:3" x14ac:dyDescent="0.25">
      <c r="A13" s="23" t="s">
        <v>24</v>
      </c>
    </row>
    <row r="14" spans="1:3" x14ac:dyDescent="0.25">
      <c r="A14" s="23" t="s">
        <v>25</v>
      </c>
    </row>
    <row r="16" spans="1:3" x14ac:dyDescent="0.25">
      <c r="A16" s="24" t="s">
        <v>26</v>
      </c>
    </row>
    <row r="17" spans="1:14" x14ac:dyDescent="0.25">
      <c r="A17" s="23" t="s">
        <v>27</v>
      </c>
    </row>
    <row r="18" spans="1:14" x14ac:dyDescent="0.25">
      <c r="A18" s="23" t="s">
        <v>28</v>
      </c>
    </row>
    <row r="19" spans="1:14" x14ac:dyDescent="0.25">
      <c r="A19" s="23" t="s">
        <v>29</v>
      </c>
      <c r="N19" s="25"/>
    </row>
    <row r="21" spans="1:14" x14ac:dyDescent="0.25">
      <c r="A21" s="24" t="s">
        <v>30</v>
      </c>
    </row>
    <row r="22" spans="1:14" x14ac:dyDescent="0.25">
      <c r="A22" s="24" t="s">
        <v>31</v>
      </c>
    </row>
    <row r="23" spans="1:14" x14ac:dyDescent="0.25">
      <c r="A23" s="23" t="s">
        <v>32</v>
      </c>
    </row>
    <row r="24" spans="1:14" x14ac:dyDescent="0.25">
      <c r="A24" s="23" t="s">
        <v>33</v>
      </c>
    </row>
    <row r="26" spans="1:14" x14ac:dyDescent="0.25">
      <c r="A26" s="23" t="s">
        <v>34</v>
      </c>
    </row>
    <row r="27" spans="1:14" x14ac:dyDescent="0.25">
      <c r="A27" s="23" t="s">
        <v>35</v>
      </c>
    </row>
    <row r="28" spans="1:14" x14ac:dyDescent="0.25">
      <c r="A28" s="23" t="s">
        <v>36</v>
      </c>
    </row>
    <row r="30" spans="1:14" x14ac:dyDescent="0.25">
      <c r="A30" s="23" t="s">
        <v>37</v>
      </c>
    </row>
    <row r="31" spans="1:14" x14ac:dyDescent="0.25">
      <c r="A31" s="23" t="s">
        <v>38</v>
      </c>
    </row>
    <row r="32" spans="1:14" x14ac:dyDescent="0.25">
      <c r="A32" s="23" t="s">
        <v>39</v>
      </c>
    </row>
    <row r="34" spans="1:1" x14ac:dyDescent="0.25">
      <c r="A34" s="23" t="s">
        <v>15</v>
      </c>
    </row>
    <row r="35" spans="1:1" x14ac:dyDescent="0.25">
      <c r="A35" s="23" t="s">
        <v>18</v>
      </c>
    </row>
    <row r="36" spans="1:1" x14ac:dyDescent="0.25">
      <c r="A36" s="23" t="s">
        <v>16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defaultRowHeight="15" x14ac:dyDescent="0.25"/>
  <sheetData>
    <row r="1" spans="1:4" x14ac:dyDescent="0.25">
      <c r="A1" t="s">
        <v>42</v>
      </c>
    </row>
    <row r="2" spans="1:4" x14ac:dyDescent="0.25">
      <c r="A2" t="s">
        <v>44</v>
      </c>
    </row>
    <row r="3" spans="1:4" x14ac:dyDescent="0.25">
      <c r="C3" t="s">
        <v>40</v>
      </c>
      <c r="D3">
        <v>3.8733999999999998E-2</v>
      </c>
    </row>
    <row r="4" spans="1:4" x14ac:dyDescent="0.25">
      <c r="C4" t="s">
        <v>41</v>
      </c>
      <c r="D4" s="21">
        <v>3.8519999999999999E-2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D914338-4F55-42D1-BD97-8B966C1382E0}"/>
</file>

<file path=customXml/itemProps2.xml><?xml version="1.0" encoding="utf-8"?>
<ds:datastoreItem xmlns:ds="http://schemas.openxmlformats.org/officeDocument/2006/customXml" ds:itemID="{28B5313E-955A-401D-BF31-5CB1D49AF354}"/>
</file>

<file path=customXml/itemProps3.xml><?xml version="1.0" encoding="utf-8"?>
<ds:datastoreItem xmlns:ds="http://schemas.openxmlformats.org/officeDocument/2006/customXml" ds:itemID="{DE0E612A-4435-4BE3-AB7A-A87FF86EC3A6}"/>
</file>

<file path=customXml/itemProps4.xml><?xml version="1.0" encoding="utf-8"?>
<ds:datastoreItem xmlns:ds="http://schemas.openxmlformats.org/officeDocument/2006/customXml" ds:itemID="{A6904FE2-9E6B-41DE-A544-E389BFC917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Puget Sound Energy</cp:lastModifiedBy>
  <cp:lastPrinted>2013-10-08T16:45:25Z</cp:lastPrinted>
  <dcterms:created xsi:type="dcterms:W3CDTF">2010-03-22T20:07:48Z</dcterms:created>
  <dcterms:modified xsi:type="dcterms:W3CDTF">2022-03-24T22:01:42Z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