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48" windowWidth="14316" windowHeight="7332"/>
  </bookViews>
  <sheets>
    <sheet name="3.04 E" sheetId="3" r:id="rId1"/>
    <sheet name="3.05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13" i="6" l="1"/>
  <c r="B7" i="6" l="1"/>
  <c r="E15" i="3" l="1"/>
  <c r="D15" i="6"/>
  <c r="B15" i="6" s="1"/>
  <c r="E14" i="6"/>
  <c r="D16" i="3"/>
  <c r="B16" i="3" l="1"/>
  <c r="E15" i="6" l="1"/>
  <c r="E17" i="6" s="1"/>
  <c r="E19" i="6" s="1"/>
  <c r="E20" i="6" s="1"/>
  <c r="E21" i="6" l="1"/>
  <c r="E14" i="3" l="1"/>
  <c r="E16" i="3" s="1"/>
  <c r="E18" i="3" s="1"/>
  <c r="E20" i="3" s="1"/>
  <c r="E21" i="3" s="1"/>
  <c r="E22" i="3" s="1"/>
</calcChain>
</file>

<file path=xl/sharedStrings.xml><?xml version="1.0" encoding="utf-8"?>
<sst xmlns="http://schemas.openxmlformats.org/spreadsheetml/2006/main" count="60" uniqueCount="50">
  <si>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</si>
  <si>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</si>
  <si>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</si>
  <si>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</si>
  <si>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</si>
  <si>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</si>
  <si>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</si>
  <si>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</si>
  <si>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</si>
  <si>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</si>
  <si>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</si>
  <si>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PUGET SOUND ENERGY-GAS</t>
  </si>
  <si>
    <t>CONVERSION FACTOR - 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</si>
  <si>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</si>
  <si>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</si>
  <si>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</si>
  <si>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</si>
  <si>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</si>
  <si>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</si>
  <si>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</si>
  <si>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</si>
  <si>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</si>
  <si>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</si>
  <si>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</si>
  <si>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</si>
  <si>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</si>
  <si>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</si>
  <si>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</si>
  <si>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</si>
  <si>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</si>
  <si>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</si>
  <si>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</si>
  <si>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</si>
  <si>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</si>
  <si>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</si>
  <si>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</si>
  <si>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</si>
  <si>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</si>
  <si>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</si>
  <si>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</si>
  <si>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r>
      <t>revenue,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plus </t>
    </r>
    <r>
      <rPr>
        <b/>
        <sz val="11"/>
        <color rgb="FFFF0000"/>
        <rFont val="Calibri"/>
        <family val="2"/>
      </rPr>
      <t xml:space="preserve">two-tenths of one percent of any gross operating revenue in excess of fifty </t>
    </r>
  </si>
  <si>
    <r>
      <rPr>
        <b/>
        <sz val="11"/>
        <color rgb="FFFF0000"/>
        <rFont val="Calibri"/>
        <family val="2"/>
      </rPr>
      <t>thousand dollars</t>
    </r>
    <r>
      <rPr>
        <sz val="11"/>
        <color theme="1"/>
        <rFont val="Calibri"/>
        <family val="2"/>
        <scheme val="minor"/>
      </rPr>
      <t xml:space="preserve">: PROVIDED, That the commission may, by rule, set minimum fees that do </t>
    </r>
  </si>
  <si>
    <t>http://dor.wa.gov/content/FindTaxesAndRates/OtherTaxes/tax_pubutil.aspx</t>
  </si>
  <si>
    <t>Electric</t>
  </si>
  <si>
    <t>Gas</t>
  </si>
  <si>
    <t>State Utility Tax</t>
  </si>
  <si>
    <t>http://apps.leg.wa.gov/rcw/default.aspx?cite=80.24.010</t>
  </si>
  <si>
    <t>Page 3.05</t>
  </si>
  <si>
    <t>FOR THE TWELVE MONTHS ENDED SEPTEMBER 30, 2016</t>
  </si>
  <si>
    <t>Page 3.04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</si>
</sst>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%"/>
    <numFmt numFmtId="180" formatCode="0.00000000"/>
    <numFmt numFmtId="181" formatCode="0.00000%"/>
    <numFmt numFmtId="182" formatCode="_-* #,##0.00\ _D_M_-;\-* #,##0.00\ _D_M_-;_-* &quot;-&quot;??\ _D_M_-;_-@_-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00000"/>
    <numFmt numFmtId="189" formatCode="###,000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14"/>
      <name val="Calibri"/>
      <family val="2"/>
    </font>
    <font>
      <b/>
      <i/>
      <sz val="10"/>
      <color rgb="FF0000FF"/>
      <name val="Times New Roman"/>
      <family val="1"/>
    </font>
  </fonts>
  <fills count="1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54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4" fontId="46" fillId="0" borderId="0">
      <alignment horizontal="left"/>
    </xf>
    <xf numFmtId="185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1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2" fillId="60" borderId="21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0" fontId="64" fillId="61" borderId="24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0" fillId="59" borderId="21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62" borderId="25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0" fontId="61" fillId="60" borderId="22" applyNumberFormat="0" applyAlignment="0" applyProtection="0"/>
    <xf numFmtId="4" fontId="32" fillId="87" borderId="27" applyNumberFormat="0" applyProtection="0">
      <alignment vertical="center"/>
    </xf>
    <xf numFmtId="4" fontId="69" fillId="29" borderId="27" applyNumberFormat="0" applyProtection="0">
      <alignment vertical="center"/>
    </xf>
    <xf numFmtId="4" fontId="32" fillId="29" borderId="27" applyNumberFormat="0" applyProtection="0">
      <alignment horizontal="left" vertical="center" indent="1"/>
    </xf>
    <xf numFmtId="0" fontId="32" fillId="29" borderId="27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7" applyNumberFormat="0" applyProtection="0">
      <alignment horizontal="right" vertical="center"/>
    </xf>
    <xf numFmtId="4" fontId="30" fillId="9" borderId="27" applyNumberFormat="0" applyProtection="0">
      <alignment horizontal="right" vertical="center"/>
    </xf>
    <xf numFmtId="4" fontId="30" fillId="89" borderId="27" applyNumberFormat="0" applyProtection="0">
      <alignment horizontal="right" vertical="center"/>
    </xf>
    <xf numFmtId="4" fontId="30" fillId="11" borderId="27" applyNumberFormat="0" applyProtection="0">
      <alignment horizontal="right" vertical="center"/>
    </xf>
    <xf numFmtId="4" fontId="30" fillId="90" borderId="27" applyNumberFormat="0" applyProtection="0">
      <alignment horizontal="right" vertical="center"/>
    </xf>
    <xf numFmtId="4" fontId="30" fillId="91" borderId="27" applyNumberFormat="0" applyProtection="0">
      <alignment horizontal="right" vertical="center"/>
    </xf>
    <xf numFmtId="4" fontId="30" fillId="92" borderId="27" applyNumberFormat="0" applyProtection="0">
      <alignment horizontal="right" vertical="center"/>
    </xf>
    <xf numFmtId="4" fontId="30" fillId="93" borderId="27" applyNumberFormat="0" applyProtection="0">
      <alignment horizontal="right" vertical="center"/>
    </xf>
    <xf numFmtId="4" fontId="30" fillId="10" borderId="27" applyNumberFormat="0" applyProtection="0">
      <alignment horizontal="right" vertical="center"/>
    </xf>
    <xf numFmtId="4" fontId="32" fillId="94" borderId="28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7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top" indent="1"/>
    </xf>
    <xf numFmtId="0" fontId="2" fillId="88" borderId="27" applyNumberFormat="0" applyProtection="0">
      <alignment horizontal="left" vertical="center" indent="1"/>
    </xf>
    <xf numFmtId="0" fontId="2" fillId="88" borderId="27" applyNumberFormat="0" applyProtection="0">
      <alignment horizontal="left" vertical="top" indent="1"/>
    </xf>
    <xf numFmtId="0" fontId="2" fillId="97" borderId="27" applyNumberFormat="0" applyProtection="0">
      <alignment horizontal="left" vertical="center" indent="1"/>
    </xf>
    <xf numFmtId="0" fontId="2" fillId="97" borderId="27" applyNumberFormat="0" applyProtection="0">
      <alignment horizontal="left" vertical="top" indent="1"/>
    </xf>
    <xf numFmtId="0" fontId="2" fillId="32" borderId="27" applyNumberFormat="0" applyProtection="0">
      <alignment horizontal="left" vertical="center" indent="1"/>
    </xf>
    <xf numFmtId="0" fontId="2" fillId="32" borderId="27" applyNumberFormat="0" applyProtection="0">
      <alignment horizontal="left" vertical="top" indent="1"/>
    </xf>
    <xf numFmtId="4" fontId="30" fillId="52" borderId="27" applyNumberFormat="0" applyProtection="0">
      <alignment vertical="center"/>
    </xf>
    <xf numFmtId="4" fontId="31" fillId="52" borderId="27" applyNumberFormat="0" applyProtection="0">
      <alignment vertical="center"/>
    </xf>
    <xf numFmtId="4" fontId="30" fillId="52" borderId="27" applyNumberFormat="0" applyProtection="0">
      <alignment horizontal="left" vertical="center" indent="1"/>
    </xf>
    <xf numFmtId="0" fontId="30" fillId="52" borderId="27" applyNumberFormat="0" applyProtection="0">
      <alignment horizontal="left" vertical="top" indent="1"/>
    </xf>
    <xf numFmtId="4" fontId="30" fillId="95" borderId="27" applyNumberFormat="0" applyProtection="0">
      <alignment horizontal="right" vertical="center"/>
    </xf>
    <xf numFmtId="4" fontId="31" fillId="95" borderId="27" applyNumberFormat="0" applyProtection="0">
      <alignment horizontal="right" vertical="center"/>
    </xf>
    <xf numFmtId="4" fontId="30" fillId="96" borderId="27" applyNumberFormat="0" applyProtection="0">
      <alignment horizontal="left" vertical="center" indent="1"/>
    </xf>
    <xf numFmtId="0" fontId="30" fillId="88" borderId="27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7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99" borderId="0" applyNumberFormat="0" applyBorder="0" applyAlignment="0" applyProtection="0"/>
    <xf numFmtId="0" fontId="1" fillId="20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5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4" borderId="0" applyNumberFormat="0" applyBorder="0" applyAlignment="0" applyProtection="0"/>
    <xf numFmtId="0" fontId="5" fillId="105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5" fillId="10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108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74" fillId="21" borderId="0" applyNumberFormat="0" applyBorder="0" applyAlignment="0" applyProtection="0"/>
    <xf numFmtId="0" fontId="75" fillId="110" borderId="29" applyNumberFormat="0" applyAlignment="0" applyProtection="0"/>
    <xf numFmtId="0" fontId="76" fillId="107" borderId="30" applyNumberForma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3" fillId="111" borderId="0" applyNumberFormat="0" applyBorder="0" applyAlignment="0" applyProtection="0"/>
    <xf numFmtId="0" fontId="13" fillId="112" borderId="0" applyNumberFormat="0" applyBorder="0" applyAlignment="0" applyProtection="0"/>
    <xf numFmtId="188" fontId="2" fillId="0" borderId="0"/>
    <xf numFmtId="0" fontId="1" fillId="104" borderId="0" applyNumberFormat="0" applyBorder="0" applyAlignment="0" applyProtection="0"/>
    <xf numFmtId="0" fontId="77" fillId="0" borderId="31" applyNumberFormat="0" applyFill="0" applyAlignment="0" applyProtection="0"/>
    <xf numFmtId="0" fontId="78" fillId="0" borderId="32" applyNumberFormat="0" applyFill="0" applyAlignment="0" applyProtection="0"/>
    <xf numFmtId="0" fontId="79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0" fillId="22" borderId="29" applyNumberFormat="0" applyAlignment="0" applyProtection="0"/>
    <xf numFmtId="0" fontId="81" fillId="0" borderId="34" applyNumberFormat="0" applyFill="0" applyAlignment="0" applyProtection="0"/>
    <xf numFmtId="0" fontId="81" fillId="22" borderId="0" applyNumberFormat="0" applyBorder="0" applyAlignment="0" applyProtection="0"/>
    <xf numFmtId="0" fontId="2" fillId="0" borderId="0"/>
    <xf numFmtId="0" fontId="2" fillId="0" borderId="0"/>
    <xf numFmtId="0" fontId="15" fillId="30" borderId="0"/>
    <xf numFmtId="0" fontId="15" fillId="30" borderId="0"/>
    <xf numFmtId="0" fontId="2" fillId="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30" borderId="0"/>
    <xf numFmtId="0" fontId="15" fillId="21" borderId="29" applyNumberFormat="0" applyFont="0" applyAlignment="0" applyProtection="0"/>
    <xf numFmtId="0" fontId="82" fillId="110" borderId="9" applyNumberFormat="0" applyAlignment="0" applyProtection="0"/>
    <xf numFmtId="4" fontId="15" fillId="87" borderId="29" applyNumberFormat="0" applyProtection="0">
      <alignment vertical="center"/>
    </xf>
    <xf numFmtId="4" fontId="15" fillId="87" borderId="29" applyNumberFormat="0" applyProtection="0">
      <alignment vertical="center"/>
    </xf>
    <xf numFmtId="4" fontId="15" fillId="29" borderId="29" applyNumberFormat="0" applyProtection="0">
      <alignment horizontal="left" vertical="center" indent="1"/>
    </xf>
    <xf numFmtId="0" fontId="83" fillId="87" borderId="27" applyNumberFormat="0" applyProtection="0">
      <alignment horizontal="left" vertical="top" indent="1"/>
    </xf>
    <xf numFmtId="4" fontId="15" fillId="113" borderId="29" applyNumberFormat="0" applyProtection="0">
      <alignment horizontal="left" vertical="center" indent="1"/>
    </xf>
    <xf numFmtId="4" fontId="15" fillId="3" borderId="29" applyNumberFormat="0" applyProtection="0">
      <alignment horizontal="right" vertical="center"/>
    </xf>
    <xf numFmtId="4" fontId="15" fillId="114" borderId="29" applyNumberFormat="0" applyProtection="0">
      <alignment horizontal="right" vertical="center"/>
    </xf>
    <xf numFmtId="4" fontId="15" fillId="89" borderId="35" applyNumberFormat="0" applyProtection="0">
      <alignment horizontal="right" vertical="center"/>
    </xf>
    <xf numFmtId="4" fontId="15" fillId="11" borderId="29" applyNumberFormat="0" applyProtection="0">
      <alignment horizontal="right" vertical="center"/>
    </xf>
    <xf numFmtId="4" fontId="15" fillId="90" borderId="29" applyNumberFormat="0" applyProtection="0">
      <alignment horizontal="right" vertical="center"/>
    </xf>
    <xf numFmtId="4" fontId="15" fillId="91" borderId="29" applyNumberFormat="0" applyProtection="0">
      <alignment horizontal="right" vertical="center"/>
    </xf>
    <xf numFmtId="4" fontId="15" fillId="92" borderId="29" applyNumberFormat="0" applyProtection="0">
      <alignment horizontal="right" vertical="center"/>
    </xf>
    <xf numFmtId="4" fontId="15" fillId="93" borderId="29" applyNumberFormat="0" applyProtection="0">
      <alignment horizontal="right" vertical="center"/>
    </xf>
    <xf numFmtId="4" fontId="15" fillId="10" borderId="29" applyNumberFormat="0" applyProtection="0">
      <alignment horizontal="right" vertical="center"/>
    </xf>
    <xf numFmtId="4" fontId="15" fillId="94" borderId="35" applyNumberFormat="0" applyProtection="0">
      <alignment horizontal="left" vertical="center" indent="1"/>
    </xf>
    <xf numFmtId="4" fontId="2" fillId="51" borderId="35" applyNumberFormat="0" applyProtection="0">
      <alignment horizontal="left" vertical="center" indent="1"/>
    </xf>
    <xf numFmtId="4" fontId="2" fillId="51" borderId="35" applyNumberFormat="0" applyProtection="0">
      <alignment horizontal="left" vertical="center" indent="1"/>
    </xf>
    <xf numFmtId="4" fontId="15" fillId="96" borderId="29" applyNumberFormat="0" applyProtection="0">
      <alignment horizontal="right" vertical="center"/>
    </xf>
    <xf numFmtId="4" fontId="15" fillId="95" borderId="35" applyNumberFormat="0" applyProtection="0">
      <alignment horizontal="left" vertical="center" indent="1"/>
    </xf>
    <xf numFmtId="4" fontId="15" fillId="96" borderId="35" applyNumberFormat="0" applyProtection="0">
      <alignment horizontal="left" vertical="center" indent="1"/>
    </xf>
    <xf numFmtId="0" fontId="15" fillId="115" borderId="29" applyNumberFormat="0" applyProtection="0">
      <alignment horizontal="left" vertical="center" indent="1"/>
    </xf>
    <xf numFmtId="0" fontId="15" fillId="51" borderId="27" applyNumberFormat="0" applyProtection="0">
      <alignment horizontal="left" vertical="top" indent="1"/>
    </xf>
    <xf numFmtId="0" fontId="15" fillId="116" borderId="29" applyNumberFormat="0" applyProtection="0">
      <alignment horizontal="left" vertical="center" indent="1"/>
    </xf>
    <xf numFmtId="0" fontId="15" fillId="96" borderId="27" applyNumberFormat="0" applyProtection="0">
      <alignment horizontal="left" vertical="top" indent="1"/>
    </xf>
    <xf numFmtId="0" fontId="15" fillId="8" borderId="29" applyNumberFormat="0" applyProtection="0">
      <alignment horizontal="left" vertical="center" indent="1"/>
    </xf>
    <xf numFmtId="0" fontId="15" fillId="8" borderId="27" applyNumberFormat="0" applyProtection="0">
      <alignment horizontal="left" vertical="top" indent="1"/>
    </xf>
    <xf numFmtId="0" fontId="15" fillId="95" borderId="29" applyNumberFormat="0" applyProtection="0">
      <alignment horizontal="left" vertical="center" indent="1"/>
    </xf>
    <xf numFmtId="0" fontId="15" fillId="95" borderId="27" applyNumberFormat="0" applyProtection="0">
      <alignment horizontal="left" vertical="top" indent="1"/>
    </xf>
    <xf numFmtId="0" fontId="15" fillId="50" borderId="36" applyNumberFormat="0">
      <protection locked="0"/>
    </xf>
    <xf numFmtId="4" fontId="84" fillId="31" borderId="27" applyNumberFormat="0" applyProtection="0">
      <alignment vertical="center"/>
    </xf>
    <xf numFmtId="4" fontId="15" fillId="31" borderId="4" applyNumberFormat="0" applyProtection="0">
      <alignment vertical="center"/>
    </xf>
    <xf numFmtId="4" fontId="84" fillId="115" borderId="27" applyNumberFormat="0" applyProtection="0">
      <alignment horizontal="left" vertical="center" indent="1"/>
    </xf>
    <xf numFmtId="0" fontId="84" fillId="31" borderId="2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113" borderId="29" applyNumberFormat="0" applyProtection="0">
      <alignment horizontal="left" vertical="center" indent="1"/>
    </xf>
    <xf numFmtId="0" fontId="84" fillId="96" borderId="27" applyNumberFormat="0" applyProtection="0">
      <alignment horizontal="left" vertical="top" indent="1"/>
    </xf>
    <xf numFmtId="4" fontId="85" fillId="98" borderId="35" applyNumberFormat="0" applyProtection="0">
      <alignment horizontal="left" vertical="center" indent="1"/>
    </xf>
    <xf numFmtId="4" fontId="86" fillId="50" borderId="29" applyNumberFormat="0" applyProtection="0">
      <alignment horizontal="right" vertical="center"/>
    </xf>
    <xf numFmtId="0" fontId="87" fillId="0" borderId="37" applyNumberFormat="0" applyFont="0" applyFill="0" applyAlignment="0" applyProtection="0"/>
    <xf numFmtId="189" fontId="88" fillId="0" borderId="38" applyNumberFormat="0" applyProtection="0">
      <alignment horizontal="right" vertical="center"/>
    </xf>
    <xf numFmtId="189" fontId="89" fillId="0" borderId="39" applyNumberFormat="0" applyProtection="0">
      <alignment horizontal="right" vertical="center"/>
    </xf>
    <xf numFmtId="0" fontId="89" fillId="117" borderId="37" applyNumberFormat="0" applyAlignment="0" applyProtection="0">
      <alignment horizontal="left" vertical="center" indent="1"/>
    </xf>
    <xf numFmtId="0" fontId="90" fillId="118" borderId="39" applyNumberFormat="0" applyAlignment="0" applyProtection="0">
      <alignment horizontal="left" vertical="center" indent="1"/>
    </xf>
    <xf numFmtId="0" fontId="90" fillId="118" borderId="39" applyNumberFormat="0" applyAlignment="0" applyProtection="0">
      <alignment horizontal="left" vertical="center" indent="1"/>
    </xf>
    <xf numFmtId="0" fontId="91" fillId="0" borderId="40" applyNumberFormat="0" applyFill="0" applyBorder="0" applyAlignment="0" applyProtection="0"/>
    <xf numFmtId="0" fontId="92" fillId="0" borderId="40" applyBorder="0" applyAlignment="0" applyProtection="0"/>
    <xf numFmtId="189" fontId="93" fillId="119" borderId="41" applyNumberFormat="0" applyBorder="0" applyAlignment="0" applyProtection="0">
      <alignment horizontal="right" vertical="center" indent="1"/>
    </xf>
    <xf numFmtId="189" fontId="94" fillId="120" borderId="41" applyNumberFormat="0" applyBorder="0" applyAlignment="0" applyProtection="0">
      <alignment horizontal="right" vertical="center" indent="1"/>
    </xf>
    <xf numFmtId="189" fontId="94" fillId="121" borderId="41" applyNumberFormat="0" applyBorder="0" applyAlignment="0" applyProtection="0">
      <alignment horizontal="right" vertical="center" indent="1"/>
    </xf>
    <xf numFmtId="189" fontId="95" fillId="122" borderId="41" applyNumberFormat="0" applyBorder="0" applyAlignment="0" applyProtection="0">
      <alignment horizontal="right" vertical="center" indent="1"/>
    </xf>
    <xf numFmtId="189" fontId="95" fillId="123" borderId="41" applyNumberFormat="0" applyBorder="0" applyAlignment="0" applyProtection="0">
      <alignment horizontal="right" vertical="center" indent="1"/>
    </xf>
    <xf numFmtId="189" fontId="95" fillId="124" borderId="41" applyNumberFormat="0" applyBorder="0" applyAlignment="0" applyProtection="0">
      <alignment horizontal="right" vertical="center" indent="1"/>
    </xf>
    <xf numFmtId="189" fontId="96" fillId="125" borderId="41" applyNumberFormat="0" applyBorder="0" applyAlignment="0" applyProtection="0">
      <alignment horizontal="right" vertical="center" indent="1"/>
    </xf>
    <xf numFmtId="189" fontId="96" fillId="126" borderId="41" applyNumberFormat="0" applyBorder="0" applyAlignment="0" applyProtection="0">
      <alignment horizontal="right" vertical="center" indent="1"/>
    </xf>
    <xf numFmtId="189" fontId="96" fillId="127" borderId="41" applyNumberFormat="0" applyBorder="0" applyAlignment="0" applyProtection="0">
      <alignment horizontal="right" vertical="center" indent="1"/>
    </xf>
    <xf numFmtId="0" fontId="90" fillId="128" borderId="37" applyNumberFormat="0" applyAlignment="0" applyProtection="0">
      <alignment horizontal="left" vertical="center" indent="1"/>
    </xf>
    <xf numFmtId="0" fontId="90" fillId="129" borderId="37" applyNumberFormat="0" applyAlignment="0" applyProtection="0">
      <alignment horizontal="left" vertical="center" indent="1"/>
    </xf>
    <xf numFmtId="0" fontId="90" fillId="130" borderId="37" applyNumberFormat="0" applyAlignment="0" applyProtection="0">
      <alignment horizontal="left" vertical="center" indent="1"/>
    </xf>
    <xf numFmtId="0" fontId="90" fillId="131" borderId="37" applyNumberFormat="0" applyAlignment="0" applyProtection="0">
      <alignment horizontal="left" vertical="center" indent="1"/>
    </xf>
    <xf numFmtId="0" fontId="90" fillId="132" borderId="39" applyNumberFormat="0" applyAlignment="0" applyProtection="0">
      <alignment horizontal="left" vertical="center" indent="1"/>
    </xf>
    <xf numFmtId="189" fontId="88" fillId="131" borderId="38" applyNumberFormat="0" applyBorder="0" applyProtection="0">
      <alignment horizontal="right" vertical="center"/>
    </xf>
    <xf numFmtId="189" fontId="89" fillId="131" borderId="39" applyNumberFormat="0" applyBorder="0" applyProtection="0">
      <alignment horizontal="right" vertical="center"/>
    </xf>
    <xf numFmtId="189" fontId="88" fillId="133" borderId="37" applyNumberFormat="0" applyAlignment="0" applyProtection="0">
      <alignment horizontal="left" vertical="center" indent="1"/>
    </xf>
    <xf numFmtId="0" fontId="89" fillId="117" borderId="39" applyNumberFormat="0" applyAlignment="0" applyProtection="0">
      <alignment horizontal="left" vertical="center" indent="1"/>
    </xf>
    <xf numFmtId="0" fontId="90" fillId="132" borderId="39" applyNumberFormat="0" applyAlignment="0" applyProtection="0">
      <alignment horizontal="left" vertical="center" indent="1"/>
    </xf>
    <xf numFmtId="189" fontId="89" fillId="132" borderId="39" applyNumberFormat="0" applyProtection="0">
      <alignment horizontal="right" vertical="center"/>
    </xf>
    <xf numFmtId="0" fontId="13" fillId="0" borderId="42" applyNumberFormat="0" applyFill="0" applyAlignment="0" applyProtection="0"/>
    <xf numFmtId="0" fontId="97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5" fillId="3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80" fontId="42" fillId="0" borderId="0" xfId="241" applyNumberFormat="1" applyAlignment="1"/>
    <xf numFmtId="179" fontId="41" fillId="0" borderId="0" xfId="241" applyNumberFormat="1" applyFont="1" applyFill="1" applyAlignment="1"/>
    <xf numFmtId="164" fontId="43" fillId="0" borderId="0" xfId="0" applyNumberFormat="1" applyFont="1" applyFill="1" applyAlignment="1">
      <alignment horizontal="right"/>
    </xf>
    <xf numFmtId="0" fontId="43" fillId="0" borderId="17" xfId="0" applyNumberFormat="1" applyFont="1" applyFill="1" applyBorder="1" applyAlignment="1">
      <alignment horizontal="right"/>
    </xf>
    <xf numFmtId="178" fontId="41" fillId="0" borderId="0" xfId="241" applyNumberFormat="1" applyFont="1" applyFill="1" applyAlignment="1"/>
    <xf numFmtId="0" fontId="0" fillId="0" borderId="0" xfId="0" applyNumberFormat="1"/>
    <xf numFmtId="0" fontId="67" fillId="0" borderId="0" xfId="0" applyFont="1"/>
    <xf numFmtId="0" fontId="73" fillId="0" borderId="0" xfId="878"/>
    <xf numFmtId="0" fontId="43" fillId="0" borderId="0" xfId="241" applyNumberFormat="1" applyFont="1" applyFill="1" applyAlignment="1">
      <alignment horizontal="center"/>
    </xf>
    <xf numFmtId="9" fontId="98" fillId="0" borderId="0" xfId="241" applyNumberFormat="1" applyFont="1" applyFill="1" applyAlignment="1"/>
    <xf numFmtId="164" fontId="98" fillId="0" borderId="4" xfId="241" applyNumberFormat="1" applyFont="1" applyFill="1" applyBorder="1" applyAlignment="1" applyProtection="1">
      <protection locked="0"/>
    </xf>
    <xf numFmtId="9" fontId="41" fillId="0" borderId="0" xfId="241" applyNumberFormat="1" applyFont="1" applyFill="1" applyAlignment="1"/>
    <xf numFmtId="164" fontId="41" fillId="0" borderId="4" xfId="241" applyNumberFormat="1" applyFont="1" applyFill="1" applyBorder="1" applyAlignment="1" applyProtection="1">
      <protection locked="0"/>
    </xf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1054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20% 2" xfId="879"/>
    <cellStyle name="Accent1 - 40%" xfId="86"/>
    <cellStyle name="Accent1 - 40% 2" xfId="880"/>
    <cellStyle name="Accent1 - 60%" xfId="87"/>
    <cellStyle name="Accent1 - 60% 2" xfId="881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23" xfId="882"/>
    <cellStyle name="Accent1 24" xfId="883"/>
    <cellStyle name="Accent1 25" xfId="884"/>
    <cellStyle name="Accent1 26" xfId="885"/>
    <cellStyle name="Accent1 27" xfId="886"/>
    <cellStyle name="Accent1 28" xfId="887"/>
    <cellStyle name="Accent1 29" xfId="888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20% 2" xfId="889"/>
    <cellStyle name="Accent2 - 40%" xfId="89"/>
    <cellStyle name="Accent2 - 40% 2" xfId="890"/>
    <cellStyle name="Accent2 - 60%" xfId="90"/>
    <cellStyle name="Accent2 - 60% 2" xfId="891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23" xfId="892"/>
    <cellStyle name="Accent2 24" xfId="893"/>
    <cellStyle name="Accent2 25" xfId="894"/>
    <cellStyle name="Accent2 26" xfId="895"/>
    <cellStyle name="Accent2 27" xfId="896"/>
    <cellStyle name="Accent2 28" xfId="897"/>
    <cellStyle name="Accent2 29" xfId="898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20% 2" xfId="899"/>
    <cellStyle name="Accent3 - 40%" xfId="92"/>
    <cellStyle name="Accent3 - 40% 2" xfId="900"/>
    <cellStyle name="Accent3 - 60%" xfId="93"/>
    <cellStyle name="Accent3 - 60% 2" xfId="901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20% 2" xfId="909"/>
    <cellStyle name="Accent4 - 40%" xfId="95"/>
    <cellStyle name="Accent4 - 40% 2" xfId="910"/>
    <cellStyle name="Accent4 - 60%" xfId="96"/>
    <cellStyle name="Accent4 - 60% 2" xfId="911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23" xfId="912"/>
    <cellStyle name="Accent4 24" xfId="913"/>
    <cellStyle name="Accent4 25" xfId="914"/>
    <cellStyle name="Accent4 26" xfId="915"/>
    <cellStyle name="Accent4 27" xfId="916"/>
    <cellStyle name="Accent4 28" xfId="917"/>
    <cellStyle name="Accent4 29" xfId="918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20% 2" xfId="919"/>
    <cellStyle name="Accent5 - 40%" xfId="98"/>
    <cellStyle name="Accent5 - 40% 2" xfId="920"/>
    <cellStyle name="Accent5 - 60%" xfId="99"/>
    <cellStyle name="Accent5 - 60% 2" xfId="921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20% 2" xfId="929"/>
    <cellStyle name="Accent6 - 40%" xfId="101"/>
    <cellStyle name="Accent6 - 40% 2" xfId="930"/>
    <cellStyle name="Accent6 - 60%" xfId="102"/>
    <cellStyle name="Accent6 - 60% 2" xfId="931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23" xfId="932"/>
    <cellStyle name="Accent6 24" xfId="933"/>
    <cellStyle name="Accent6 25" xfId="934"/>
    <cellStyle name="Accent6 26" xfId="935"/>
    <cellStyle name="Accent6 27" xfId="936"/>
    <cellStyle name="Accent6 28" xfId="937"/>
    <cellStyle name="Accent6 29" xfId="938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10" xfId="939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10" xfId="940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10" xfId="941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19 2" xfId="1044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25 2" xfId="942"/>
    <cellStyle name="Comma 26" xfId="1045"/>
    <cellStyle name="Comma 27" xfId="1046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7 2" xfId="1047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23 2" xfId="943"/>
    <cellStyle name="Currency 24" xfId="1048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1 2" xfId="944"/>
    <cellStyle name="Emphasis 2" xfId="172"/>
    <cellStyle name="Emphasis 2 2" xfId="945"/>
    <cellStyle name="Emphasis 3" xfId="173"/>
    <cellStyle name="Entered" xfId="174"/>
    <cellStyle name="Entered 2" xfId="946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10" xfId="947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10" xfId="948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10" xfId="949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10" xfId="950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10" xfId="951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Hyperlink" xfId="878" builtinId="8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23" xfId="952"/>
    <cellStyle name="Input 24" xfId="953"/>
    <cellStyle name="Input 25" xfId="954"/>
    <cellStyle name="Input 26" xfId="955"/>
    <cellStyle name="Input 27" xfId="956"/>
    <cellStyle name="Input 28" xfId="957"/>
    <cellStyle name="Input 29" xfId="958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10" xfId="95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10" xfId="96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7 2" xfId="1049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35" xfId="961"/>
    <cellStyle name="Normal 35 2" xfId="962"/>
    <cellStyle name="Normal 36" xfId="963"/>
    <cellStyle name="Normal 36 2" xfId="964"/>
    <cellStyle name="Normal 37" xfId="965"/>
    <cellStyle name="Normal 38" xfId="966"/>
    <cellStyle name="Normal 39" xfId="967"/>
    <cellStyle name="Normal 4" xfId="235"/>
    <cellStyle name="Normal 4 2" xfId="236"/>
    <cellStyle name="Normal 4 3" xfId="792"/>
    <cellStyle name="Normal 4_Net Classified Plant" xfId="237"/>
    <cellStyle name="Normal 40" xfId="968"/>
    <cellStyle name="Normal 41" xfId="969"/>
    <cellStyle name="Normal 42" xfId="970"/>
    <cellStyle name="Normal 43" xfId="971"/>
    <cellStyle name="Normal 44" xfId="972"/>
    <cellStyle name="Normal 45" xfId="1052"/>
    <cellStyle name="Normal 46" xfId="1053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14" xfId="973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10" xfId="974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11" xfId="105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ercent 9 2" xfId="1051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 3" xfId="975"/>
    <cellStyle name="SAPBEXaggDataEmph" xfId="291"/>
    <cellStyle name="SAPBEXaggDataEmph 2" xfId="818"/>
    <cellStyle name="SAPBEXaggDataEmph 3" xfId="976"/>
    <cellStyle name="SAPBEXaggItem" xfId="292"/>
    <cellStyle name="SAPBEXaggItem 2" xfId="819"/>
    <cellStyle name="SAPBEXaggItem 3" xfId="977"/>
    <cellStyle name="SAPBEXaggItemX" xfId="293"/>
    <cellStyle name="SAPBEXaggItemX 2" xfId="820"/>
    <cellStyle name="SAPBEXaggItemX 3" xfId="978"/>
    <cellStyle name="SAPBEXchaText" xfId="294"/>
    <cellStyle name="SAPBEXchaText 2" xfId="295"/>
    <cellStyle name="SAPBEXchaText 3" xfId="821"/>
    <cellStyle name="SAPBEXchaText 4" xfId="979"/>
    <cellStyle name="SAPBEXexcBad7" xfId="296"/>
    <cellStyle name="SAPBEXexcBad7 2" xfId="822"/>
    <cellStyle name="SAPBEXexcBad7 3" xfId="980"/>
    <cellStyle name="SAPBEXexcBad8" xfId="297"/>
    <cellStyle name="SAPBEXexcBad8 2" xfId="823"/>
    <cellStyle name="SAPBEXexcBad8 3" xfId="981"/>
    <cellStyle name="SAPBEXexcBad9" xfId="298"/>
    <cellStyle name="SAPBEXexcBad9 2" xfId="824"/>
    <cellStyle name="SAPBEXexcBad9 3" xfId="982"/>
    <cellStyle name="SAPBEXexcCritical4" xfId="299"/>
    <cellStyle name="SAPBEXexcCritical4 2" xfId="825"/>
    <cellStyle name="SAPBEXexcCritical4 3" xfId="983"/>
    <cellStyle name="SAPBEXexcCritical5" xfId="300"/>
    <cellStyle name="SAPBEXexcCritical5 2" xfId="826"/>
    <cellStyle name="SAPBEXexcCritical5 3" xfId="984"/>
    <cellStyle name="SAPBEXexcCritical6" xfId="301"/>
    <cellStyle name="SAPBEXexcCritical6 2" xfId="827"/>
    <cellStyle name="SAPBEXexcCritical6 3" xfId="985"/>
    <cellStyle name="SAPBEXexcGood1" xfId="302"/>
    <cellStyle name="SAPBEXexcGood1 2" xfId="828"/>
    <cellStyle name="SAPBEXexcGood1 3" xfId="986"/>
    <cellStyle name="SAPBEXexcGood2" xfId="303"/>
    <cellStyle name="SAPBEXexcGood2 2" xfId="829"/>
    <cellStyle name="SAPBEXexcGood2 3" xfId="987"/>
    <cellStyle name="SAPBEXexcGood3" xfId="304"/>
    <cellStyle name="SAPBEXexcGood3 2" xfId="830"/>
    <cellStyle name="SAPBEXexcGood3 3" xfId="988"/>
    <cellStyle name="SAPBEXfilterDrill" xfId="305"/>
    <cellStyle name="SAPBEXfilterDrill 2" xfId="831"/>
    <cellStyle name="SAPBEXfilterDrill 3" xfId="989"/>
    <cellStyle name="SAPBEXfilterItem" xfId="306"/>
    <cellStyle name="SAPBEXfilterItem 2" xfId="832"/>
    <cellStyle name="SAPBEXfilterItem 3" xfId="990"/>
    <cellStyle name="SAPBEXfilterText" xfId="307"/>
    <cellStyle name="SAPBEXfilterText 2" xfId="991"/>
    <cellStyle name="SAPBEXformats" xfId="308"/>
    <cellStyle name="SAPBEXformats 2" xfId="833"/>
    <cellStyle name="SAPBEXformats 3" xfId="992"/>
    <cellStyle name="SAPBEXheaderItem" xfId="309"/>
    <cellStyle name="SAPBEXheaderItem 2" xfId="834"/>
    <cellStyle name="SAPBEXheaderItem 3" xfId="993"/>
    <cellStyle name="SAPBEXheaderText" xfId="310"/>
    <cellStyle name="SAPBEXheaderText 2" xfId="835"/>
    <cellStyle name="SAPBEXheaderText 3" xfId="994"/>
    <cellStyle name="SAPBEXHLevel0" xfId="311"/>
    <cellStyle name="SAPBEXHLevel0 2" xfId="836"/>
    <cellStyle name="SAPBEXHLevel0 3" xfId="995"/>
    <cellStyle name="SAPBEXHLevel0X" xfId="312"/>
    <cellStyle name="SAPBEXHLevel0X 2" xfId="837"/>
    <cellStyle name="SAPBEXHLevel0X 3" xfId="996"/>
    <cellStyle name="SAPBEXHLevel1" xfId="313"/>
    <cellStyle name="SAPBEXHLevel1 2" xfId="838"/>
    <cellStyle name="SAPBEXHLevel1 3" xfId="997"/>
    <cellStyle name="SAPBEXHLevel1X" xfId="314"/>
    <cellStyle name="SAPBEXHLevel1X 2" xfId="839"/>
    <cellStyle name="SAPBEXHLevel1X 3" xfId="998"/>
    <cellStyle name="SAPBEXHLevel2" xfId="315"/>
    <cellStyle name="SAPBEXHLevel2 2" xfId="840"/>
    <cellStyle name="SAPBEXHLevel2 3" xfId="999"/>
    <cellStyle name="SAPBEXHLevel2X" xfId="316"/>
    <cellStyle name="SAPBEXHLevel2X 2" xfId="841"/>
    <cellStyle name="SAPBEXHLevel2X 3" xfId="1000"/>
    <cellStyle name="SAPBEXHLevel3" xfId="317"/>
    <cellStyle name="SAPBEXHLevel3 2" xfId="842"/>
    <cellStyle name="SAPBEXHLevel3 3" xfId="1001"/>
    <cellStyle name="SAPBEXHLevel3X" xfId="318"/>
    <cellStyle name="SAPBEXHLevel3X 2" xfId="843"/>
    <cellStyle name="SAPBEXHLevel3X 3" xfId="1002"/>
    <cellStyle name="SAPBEXinputData" xfId="319"/>
    <cellStyle name="SAPBEXinputData 2" xfId="1003"/>
    <cellStyle name="SAPBEXItemHeader" xfId="320"/>
    <cellStyle name="SAPBEXresData" xfId="321"/>
    <cellStyle name="SAPBEXresData 2" xfId="844"/>
    <cellStyle name="SAPBEXresData 3" xfId="1004"/>
    <cellStyle name="SAPBEXresDataEmph" xfId="322"/>
    <cellStyle name="SAPBEXresDataEmph 2" xfId="845"/>
    <cellStyle name="SAPBEXresDataEmph 3" xfId="1005"/>
    <cellStyle name="SAPBEXresItem" xfId="323"/>
    <cellStyle name="SAPBEXresItem 2" xfId="846"/>
    <cellStyle name="SAPBEXresItem 3" xfId="1006"/>
    <cellStyle name="SAPBEXresItemX" xfId="324"/>
    <cellStyle name="SAPBEXresItemX 2" xfId="847"/>
    <cellStyle name="SAPBEXresItemX 3" xfId="1007"/>
    <cellStyle name="SAPBEXstdData" xfId="325"/>
    <cellStyle name="SAPBEXstdData 2" xfId="848"/>
    <cellStyle name="SAPBEXstdData 3" xfId="1008"/>
    <cellStyle name="SAPBEXstdDataEmph" xfId="326"/>
    <cellStyle name="SAPBEXstdDataEmph 2" xfId="849"/>
    <cellStyle name="SAPBEXstdDataEmph 3" xfId="1009"/>
    <cellStyle name="SAPBEXstdItem" xfId="327"/>
    <cellStyle name="SAPBEXstdItem 2" xfId="850"/>
    <cellStyle name="SAPBEXstdItem 3" xfId="1010"/>
    <cellStyle name="SAPBEXstdItemX" xfId="328"/>
    <cellStyle name="SAPBEXstdItemX 2" xfId="851"/>
    <cellStyle name="SAPBEXstdItemX 3" xfId="1011"/>
    <cellStyle name="SAPBEXtitle" xfId="329"/>
    <cellStyle name="SAPBEXtitle 2" xfId="852"/>
    <cellStyle name="SAPBEXtitle 3" xfId="1012"/>
    <cellStyle name="SAPBEXunassignedItem" xfId="330"/>
    <cellStyle name="SAPBEXundefined" xfId="331"/>
    <cellStyle name="SAPBEXundefined 2" xfId="853"/>
    <cellStyle name="SAPBEXundefined 3" xfId="1013"/>
    <cellStyle name="SAPBorder" xfId="1014"/>
    <cellStyle name="SAPDataCell" xfId="1015"/>
    <cellStyle name="SAPDataTotalCell" xfId="1016"/>
    <cellStyle name="SAPDimensionCell" xfId="1017"/>
    <cellStyle name="SAPEditableDataCell" xfId="1018"/>
    <cellStyle name="SAPEditableDataTotalCell" xfId="1019"/>
    <cellStyle name="SAPEmphasized" xfId="1020"/>
    <cellStyle name="SAPEmphasizedTotal" xfId="1021"/>
    <cellStyle name="SAPExceptionLevel1" xfId="1022"/>
    <cellStyle name="SAPExceptionLevel2" xfId="1023"/>
    <cellStyle name="SAPExceptionLevel3" xfId="1024"/>
    <cellStyle name="SAPExceptionLevel4" xfId="1025"/>
    <cellStyle name="SAPExceptionLevel5" xfId="1026"/>
    <cellStyle name="SAPExceptionLevel6" xfId="1027"/>
    <cellStyle name="SAPExceptionLevel7" xfId="1028"/>
    <cellStyle name="SAPExceptionLevel8" xfId="1029"/>
    <cellStyle name="SAPExceptionLevel9" xfId="1030"/>
    <cellStyle name="SAPHierarchyCell0" xfId="1031"/>
    <cellStyle name="SAPHierarchyCell1" xfId="1032"/>
    <cellStyle name="SAPHierarchyCell2" xfId="1033"/>
    <cellStyle name="SAPHierarchyCell3" xfId="1034"/>
    <cellStyle name="SAPHierarchyCell4" xfId="1035"/>
    <cellStyle name="SAPLockedDataCell" xfId="1036"/>
    <cellStyle name="SAPLockedDataTotalCell" xfId="1037"/>
    <cellStyle name="SAPMemberCell" xfId="1038"/>
    <cellStyle name="SAPMemberTotalCell" xfId="1039"/>
    <cellStyle name="SAPReadonlyDataCell" xfId="1040"/>
    <cellStyle name="SAPReadonlyDataTotalCell" xfId="1041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10" xfId="1042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10" xfId="1043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28575</xdr:rowOff>
    </xdr:from>
    <xdr:to>
      <xdr:col>15</xdr:col>
      <xdr:colOff>371475</xdr:colOff>
      <xdr:row>42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0075"/>
          <a:ext cx="9458325" cy="7286625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13">
          <cell r="M13">
            <v>7.1570000000000002E-3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/>
      <sheetData sheetId="4">
        <row r="23">
          <cell r="AN23">
            <v>5.1399999999999996E-3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.leg.wa.gov/rcw/default.aspx?cite=80.24.01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topLeftCell="A4" zoomScaleNormal="100" workbookViewId="0">
      <selection activeCell="G21" sqref="G21"/>
    </sheetView>
  </sheetViews>
  <sheetFormatPr defaultColWidth="9.109375" defaultRowHeight="13.2"/>
  <cols>
    <col min="1" max="1" width="5.44140625" style="3" customWidth="1"/>
    <col min="2" max="2" width="58.33203125" style="3" customWidth="1"/>
    <col min="3" max="3" width="3.44140625" style="3" customWidth="1"/>
    <col min="4" max="4" width="7.88671875" style="3" customWidth="1"/>
    <col min="5" max="5" width="18.109375" style="3" customWidth="1"/>
    <col min="6" max="16384" width="9.109375" style="3"/>
  </cols>
  <sheetData>
    <row r="3" spans="1:5">
      <c r="A3" s="1"/>
      <c r="B3" s="2"/>
      <c r="C3" s="2"/>
      <c r="D3" s="2"/>
      <c r="E3" s="18"/>
    </row>
    <row r="4" spans="1:5" ht="13.8" thickBot="1">
      <c r="A4" s="1"/>
      <c r="B4" s="1"/>
      <c r="C4" s="1"/>
      <c r="D4" s="1"/>
      <c r="E4" s="18"/>
    </row>
    <row r="5" spans="1:5" ht="13.8" thickBot="1">
      <c r="A5" s="1"/>
      <c r="B5" s="1"/>
      <c r="C5" s="1"/>
      <c r="D5" s="1"/>
      <c r="E5" s="19" t="s">
        <v>49</v>
      </c>
    </row>
    <row r="6" spans="1:5">
      <c r="B6" s="29" t="s">
        <v>2</v>
      </c>
      <c r="C6" s="29"/>
      <c r="D6" s="29"/>
      <c r="E6" s="29"/>
    </row>
    <row r="7" spans="1:5">
      <c r="A7" s="4"/>
      <c r="B7" s="30" t="s">
        <v>3</v>
      </c>
      <c r="C7" s="30"/>
      <c r="D7" s="30"/>
      <c r="E7" s="30"/>
    </row>
    <row r="8" spans="1:5">
      <c r="A8" s="5"/>
      <c r="B8" s="31" t="s">
        <v>48</v>
      </c>
      <c r="C8" s="31"/>
      <c r="D8" s="31"/>
      <c r="E8" s="31"/>
    </row>
    <row r="9" spans="1:5">
      <c r="A9" s="5"/>
      <c r="B9" s="31"/>
      <c r="C9" s="31"/>
      <c r="D9" s="31"/>
      <c r="E9" s="31"/>
    </row>
    <row r="10" spans="1:5">
      <c r="A10" s="1"/>
      <c r="B10" s="1"/>
      <c r="C10" s="1"/>
      <c r="D10" s="24"/>
      <c r="E10" s="1"/>
    </row>
    <row r="11" spans="1:5">
      <c r="A11" s="6" t="s">
        <v>1</v>
      </c>
      <c r="B11" s="1"/>
      <c r="C11" s="1"/>
      <c r="D11" s="1"/>
      <c r="E11" s="1"/>
    </row>
    <row r="12" spans="1:5">
      <c r="A12" s="7" t="s">
        <v>0</v>
      </c>
      <c r="B12" s="8" t="s">
        <v>4</v>
      </c>
      <c r="C12" s="9"/>
      <c r="D12" s="9"/>
      <c r="E12" s="10" t="s">
        <v>5</v>
      </c>
    </row>
    <row r="13" spans="1:5">
      <c r="A13" s="2"/>
      <c r="B13" s="2"/>
      <c r="C13" s="2"/>
      <c r="D13" s="2"/>
      <c r="E13" s="11"/>
    </row>
    <row r="14" spans="1:5">
      <c r="A14" s="11">
        <v>1</v>
      </c>
      <c r="B14" s="12" t="s">
        <v>6</v>
      </c>
      <c r="C14" s="2"/>
      <c r="D14" s="2"/>
      <c r="E14" s="13">
        <f ca="1">+'[2]KJB-3,11 Def'!$M$13</f>
        <v>7.1570000000000002E-3</v>
      </c>
    </row>
    <row r="15" spans="1:5">
      <c r="A15" s="11">
        <v>2</v>
      </c>
      <c r="B15" s="12" t="s">
        <v>7</v>
      </c>
      <c r="C15" s="2"/>
      <c r="D15" s="2"/>
      <c r="E15" s="13">
        <f>'Annual Filing Fee'!A1</f>
        <v>2E-3</v>
      </c>
    </row>
    <row r="16" spans="1:5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4">
        <f ca="1">ROUND(D16-(D16*E14),6)</f>
        <v>3.8456999999999998E-2</v>
      </c>
    </row>
    <row r="17" spans="1:5">
      <c r="A17" s="11">
        <v>4</v>
      </c>
      <c r="B17" s="12"/>
      <c r="C17" s="2"/>
      <c r="D17" s="2"/>
      <c r="E17" s="15"/>
    </row>
    <row r="18" spans="1:5">
      <c r="A18" s="11">
        <v>5</v>
      </c>
      <c r="B18" s="12" t="s">
        <v>8</v>
      </c>
      <c r="C18" s="2"/>
      <c r="D18" s="2"/>
      <c r="E18" s="13">
        <f ca="1">ROUND(SUM(E14:E16),6)</f>
        <v>4.7613999999999997E-2</v>
      </c>
    </row>
    <row r="19" spans="1:5">
      <c r="A19" s="11">
        <v>6</v>
      </c>
      <c r="B19" s="2"/>
      <c r="C19" s="2"/>
      <c r="D19" s="2"/>
      <c r="E19" s="13"/>
    </row>
    <row r="20" spans="1:5">
      <c r="A20" s="11">
        <v>7</v>
      </c>
      <c r="B20" s="2" t="s">
        <v>9</v>
      </c>
      <c r="C20" s="2"/>
      <c r="D20" s="2"/>
      <c r="E20" s="13">
        <f ca="1">ROUND(1-E18,6)</f>
        <v>0.95238599999999995</v>
      </c>
    </row>
    <row r="21" spans="1:5">
      <c r="A21" s="11">
        <v>8</v>
      </c>
      <c r="B21" s="12" t="s">
        <v>10</v>
      </c>
      <c r="C21" s="2"/>
      <c r="D21" s="27">
        <v>0.21</v>
      </c>
      <c r="E21" s="13">
        <f ca="1">ROUND((E20)*D21,6)</f>
        <v>0.20000100000000001</v>
      </c>
    </row>
    <row r="22" spans="1:5">
      <c r="A22" s="11">
        <v>9</v>
      </c>
      <c r="B22" s="12" t="s">
        <v>13</v>
      </c>
      <c r="C22" s="2"/>
      <c r="D22" s="2"/>
      <c r="E22" s="28">
        <f ca="1">ROUND(1-E21-E18,6)</f>
        <v>0.75238499999999997</v>
      </c>
    </row>
    <row r="23" spans="1:5">
      <c r="A23" s="2"/>
      <c r="B23" s="2"/>
      <c r="C23" s="2"/>
      <c r="D23" s="2"/>
      <c r="E23" s="11"/>
    </row>
    <row r="26" spans="1:5">
      <c r="E26" s="16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5" right="0.5" top="0.25" bottom="0.25" header="0.3" footer="0.3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Normal="100" workbookViewId="0">
      <selection activeCell="D20" sqref="D20"/>
    </sheetView>
  </sheetViews>
  <sheetFormatPr defaultColWidth="9.109375" defaultRowHeight="13.2"/>
  <cols>
    <col min="1" max="1" width="5.44140625" style="3" customWidth="1"/>
    <col min="2" max="2" width="57.44140625" style="3" customWidth="1"/>
    <col min="3" max="3" width="3.44140625" style="3" customWidth="1"/>
    <col min="4" max="4" width="7.88671875" style="3" customWidth="1"/>
    <col min="5" max="5" width="18.109375" style="3" customWidth="1"/>
    <col min="6" max="16384" width="9.109375" style="3"/>
  </cols>
  <sheetData>
    <row r="2" spans="1:5">
      <c r="A2" s="1"/>
      <c r="B2" s="2"/>
      <c r="C2" s="2"/>
      <c r="D2" s="2"/>
      <c r="E2" s="18"/>
    </row>
    <row r="3" spans="1:5" ht="13.8" thickBot="1">
      <c r="A3" s="1"/>
      <c r="B3" s="1"/>
      <c r="C3" s="1"/>
      <c r="D3" s="1"/>
      <c r="E3" s="18"/>
    </row>
    <row r="4" spans="1:5" ht="13.8" thickBot="1">
      <c r="A4" s="1"/>
      <c r="B4" s="1"/>
      <c r="C4" s="1"/>
      <c r="D4" s="1"/>
      <c r="E4" s="19" t="s">
        <v>47</v>
      </c>
    </row>
    <row r="5" spans="1:5">
      <c r="B5" s="29" t="s">
        <v>11</v>
      </c>
      <c r="C5" s="29"/>
      <c r="D5" s="29"/>
      <c r="E5" s="29"/>
    </row>
    <row r="6" spans="1:5">
      <c r="A6" s="4"/>
      <c r="B6" s="30" t="s">
        <v>12</v>
      </c>
      <c r="C6" s="30"/>
      <c r="D6" s="30"/>
      <c r="E6" s="30"/>
    </row>
    <row r="7" spans="1:5">
      <c r="A7" s="5"/>
      <c r="B7" s="31" t="str">
        <f>+'3.04 E'!B8:E8</f>
        <v>FOR THE TWELVE MONTHS ENDED SEPTEMBER 30, 2016</v>
      </c>
      <c r="C7" s="31"/>
      <c r="D7" s="31"/>
      <c r="E7" s="31"/>
    </row>
    <row r="8" spans="1:5">
      <c r="A8" s="5"/>
      <c r="B8" s="31"/>
      <c r="C8" s="31"/>
      <c r="D8" s="31"/>
      <c r="E8" s="31"/>
    </row>
    <row r="9" spans="1:5">
      <c r="A9" s="1"/>
      <c r="B9" s="1"/>
      <c r="C9" s="1"/>
      <c r="D9" s="1"/>
      <c r="E9" s="1"/>
    </row>
    <row r="10" spans="1:5">
      <c r="A10" s="6" t="s">
        <v>1</v>
      </c>
      <c r="B10" s="1"/>
      <c r="C10" s="1"/>
      <c r="D10" s="24"/>
      <c r="E10" s="1"/>
    </row>
    <row r="11" spans="1:5">
      <c r="A11" s="7" t="s">
        <v>0</v>
      </c>
      <c r="B11" s="8" t="s">
        <v>4</v>
      </c>
      <c r="C11" s="9"/>
      <c r="D11" s="9"/>
      <c r="E11" s="10" t="s">
        <v>5</v>
      </c>
    </row>
    <row r="12" spans="1:5">
      <c r="A12" s="2"/>
      <c r="B12" s="2"/>
      <c r="C12" s="2"/>
      <c r="D12" s="2"/>
      <c r="E12" s="11"/>
    </row>
    <row r="13" spans="1:5">
      <c r="A13" s="11">
        <v>1</v>
      </c>
      <c r="B13" s="12" t="s">
        <v>6</v>
      </c>
      <c r="C13" s="2"/>
      <c r="D13" s="2"/>
      <c r="E13" s="13">
        <f ca="1">'[3]Gas Detail Pages'!$AN$23</f>
        <v>5.1399999999999996E-3</v>
      </c>
    </row>
    <row r="14" spans="1:5">
      <c r="A14" s="11">
        <v>2</v>
      </c>
      <c r="B14" s="12" t="s">
        <v>7</v>
      </c>
      <c r="C14" s="2"/>
      <c r="D14" s="2"/>
      <c r="E14" s="13">
        <f>'Annual Filing Fee'!A1</f>
        <v>2E-3</v>
      </c>
    </row>
    <row r="15" spans="1:5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17">
        <f>'Pub Util Tax'!$D$4</f>
        <v>3.8519999999999999E-2</v>
      </c>
      <c r="E15" s="14">
        <f ca="1">ROUND(D15-(D15*E13),6)</f>
        <v>3.8322000000000002E-2</v>
      </c>
    </row>
    <row r="16" spans="1:5">
      <c r="A16" s="11">
        <v>4</v>
      </c>
      <c r="B16" s="12"/>
      <c r="C16" s="2"/>
      <c r="D16" s="2"/>
      <c r="E16" s="15"/>
    </row>
    <row r="17" spans="1:5">
      <c r="A17" s="11">
        <v>5</v>
      </c>
      <c r="B17" s="12" t="s">
        <v>8</v>
      </c>
      <c r="C17" s="2"/>
      <c r="D17" s="2"/>
      <c r="E17" s="13">
        <f ca="1">ROUND(SUM(E13:E15),6)</f>
        <v>4.5462000000000002E-2</v>
      </c>
    </row>
    <row r="18" spans="1:5">
      <c r="A18" s="11">
        <v>6</v>
      </c>
      <c r="B18" s="2"/>
      <c r="C18" s="2"/>
      <c r="D18" s="2"/>
      <c r="E18" s="13"/>
    </row>
    <row r="19" spans="1:5">
      <c r="A19" s="11">
        <v>7</v>
      </c>
      <c r="B19" s="2" t="s">
        <v>9</v>
      </c>
      <c r="C19" s="2"/>
      <c r="D19" s="2"/>
      <c r="E19" s="13">
        <f ca="1">ROUND(1-E17,6)</f>
        <v>0.954538</v>
      </c>
    </row>
    <row r="20" spans="1:5" ht="13.8">
      <c r="A20" s="11">
        <v>8</v>
      </c>
      <c r="B20" s="12" t="s">
        <v>10</v>
      </c>
      <c r="C20" s="2"/>
      <c r="D20" s="25">
        <v>0.21</v>
      </c>
      <c r="E20" s="26">
        <f ca="1">ROUND((E19)*D20,6)</f>
        <v>0.20045299999999999</v>
      </c>
    </row>
    <row r="21" spans="1:5" ht="13.8">
      <c r="A21" s="11">
        <v>9</v>
      </c>
      <c r="B21" s="12" t="s">
        <v>13</v>
      </c>
      <c r="C21" s="2"/>
      <c r="D21" s="2"/>
      <c r="E21" s="26">
        <f ca="1">ROUND(1-E20-E17,6)</f>
        <v>0.75408500000000001</v>
      </c>
    </row>
    <row r="22" spans="1:5">
      <c r="A22" s="2"/>
      <c r="B22" s="2"/>
      <c r="C22" s="2"/>
      <c r="D22" s="2"/>
      <c r="E22" s="11"/>
    </row>
    <row r="25" spans="1:5">
      <c r="E25" s="16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>
      <selection activeCell="G22" sqref="G22"/>
    </sheetView>
  </sheetViews>
  <sheetFormatPr defaultRowHeight="14.4"/>
  <sheetData>
    <row r="1" spans="1:1">
      <c r="A1">
        <v>2E-3</v>
      </c>
    </row>
    <row r="2" spans="1:1">
      <c r="A2" s="22" t="s">
        <v>14</v>
      </c>
    </row>
    <row r="3" spans="1:1">
      <c r="A3" s="22" t="s">
        <v>17</v>
      </c>
    </row>
    <row r="5" spans="1:1">
      <c r="A5" s="21" t="s">
        <v>19</v>
      </c>
    </row>
    <row r="6" spans="1:1">
      <c r="A6" s="21" t="s">
        <v>20</v>
      </c>
    </row>
    <row r="7" spans="1:1">
      <c r="A7" s="21" t="s">
        <v>21</v>
      </c>
    </row>
    <row r="8" spans="1:1">
      <c r="A8" s="21" t="s">
        <v>22</v>
      </c>
    </row>
    <row r="9" spans="1:1">
      <c r="A9" s="21" t="s">
        <v>23</v>
      </c>
    </row>
    <row r="10" spans="1:1">
      <c r="A10" s="21" t="s">
        <v>40</v>
      </c>
    </row>
    <row r="11" spans="1:1">
      <c r="A11" t="s">
        <v>41</v>
      </c>
    </row>
    <row r="12" spans="1:1">
      <c r="A12" t="s">
        <v>24</v>
      </c>
    </row>
    <row r="13" spans="1:1">
      <c r="A13" t="s">
        <v>25</v>
      </c>
    </row>
    <row r="15" spans="1:1">
      <c r="A15" s="21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20" spans="1:1">
      <c r="A20" s="21" t="s">
        <v>30</v>
      </c>
    </row>
    <row r="21" spans="1:1">
      <c r="A21" s="21" t="s">
        <v>31</v>
      </c>
    </row>
    <row r="22" spans="1:1">
      <c r="A22" t="s">
        <v>32</v>
      </c>
    </row>
    <row r="23" spans="1:1">
      <c r="A23" t="s">
        <v>33</v>
      </c>
    </row>
    <row r="25" spans="1:1">
      <c r="A25" t="s">
        <v>34</v>
      </c>
    </row>
    <row r="26" spans="1:1">
      <c r="A26" t="s">
        <v>35</v>
      </c>
    </row>
    <row r="27" spans="1:1">
      <c r="A27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3" spans="1:1">
      <c r="A33" t="s">
        <v>15</v>
      </c>
    </row>
    <row r="34" spans="1:1">
      <c r="A34" t="s">
        <v>18</v>
      </c>
    </row>
    <row r="35" spans="1:1">
      <c r="A35" t="s">
        <v>16</v>
      </c>
    </row>
    <row r="37" spans="1:1">
      <c r="A37" s="23" t="s">
        <v>46</v>
      </c>
    </row>
  </sheetData>
  <hyperlinks>
    <hyperlink ref="A37" r:id="rId1"/>
  </hyperlinks>
  <pageMargins left="0.7" right="0.7" top="0.75" bottom="0.75" header="0.3" footer="0.3"/>
  <pageSetup orientation="portrait" r:id="rId2"/>
  <headerFooter>
    <oddFooter>&amp;L&amp;"Arial,Regular"&amp;12&amp;A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zoomScaleNormal="100" workbookViewId="0">
      <selection activeCell="O32" sqref="O32"/>
    </sheetView>
  </sheetViews>
  <sheetFormatPr defaultRowHeight="14.4"/>
  <sheetData>
    <row r="1" spans="1:4">
      <c r="A1" t="s">
        <v>45</v>
      </c>
    </row>
    <row r="2" spans="1:4">
      <c r="A2" t="s">
        <v>42</v>
      </c>
    </row>
    <row r="3" spans="1:4">
      <c r="C3" t="s">
        <v>43</v>
      </c>
      <c r="D3">
        <v>3.8733999999999998E-2</v>
      </c>
    </row>
    <row r="4" spans="1:4">
      <c r="C4" t="s">
        <v>44</v>
      </c>
      <c r="D4">
        <v>3.8519999999999999E-2</v>
      </c>
    </row>
  </sheetData>
  <pageMargins left="0.7" right="0.7" top="0.75" bottom="0.75" header="0.3" footer="0.3"/>
  <pageSetup scale="63" fitToHeight="0" orientation="portrait" r:id="rId1"/>
  <headerFooter>
    <oddFooter>&amp;L&amp;"Arial,Regular"&amp;12&amp;A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6E3025-7B4B-487D-A7BC-8A7E0F8014C3}"/>
</file>

<file path=customXml/itemProps2.xml><?xml version="1.0" encoding="utf-8"?>
<ds:datastoreItem xmlns:ds="http://schemas.openxmlformats.org/officeDocument/2006/customXml" ds:itemID="{01487B7D-F7FD-434F-BEF8-AC001D4C30E3}"/>
</file>

<file path=customXml/itemProps3.xml><?xml version="1.0" encoding="utf-8"?>
<ds:datastoreItem xmlns:ds="http://schemas.openxmlformats.org/officeDocument/2006/customXml" ds:itemID="{CEB35307-D1E8-48E9-AE05-DDBE034935C4}"/>
</file>

<file path=customXml/itemProps4.xml><?xml version="1.0" encoding="utf-8"?>
<ds:datastoreItem xmlns:ds="http://schemas.openxmlformats.org/officeDocument/2006/customXml" ds:itemID="{1EA2609A-9CD8-441E-A174-DC57404A1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3.04 E</vt:lpstr>
      <vt:lpstr>3.05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2018-02-06T18:58:05Z</cp:lastPrinted>
  <dcterms:created xsi:type="dcterms:W3CDTF">2010-03-22T20:07:48Z</dcterms:created>
  <dcterms:modified xsi:type="dcterms:W3CDTF">2018-04-05T15:28:35Z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