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nme\Documents\Megan's Docs\4 - Energy and Environment\Cascade Natural Gas\2024 MYRC\Zach Harris\Exhibits\"/>
    </mc:Choice>
  </mc:AlternateContent>
  <xr:revisionPtr revIDLastSave="0" documentId="13_ncr:1_{B172FDF1-F87E-46BA-95EA-67E6DD27F33F}" xr6:coauthVersionLast="47" xr6:coauthVersionMax="47" xr10:uidLastSave="{00000000-0000-0000-0000-000000000000}"/>
  <bookViews>
    <workbookView xWindow="2340" yWindow="2340" windowWidth="18900" windowHeight="11055" xr2:uid="{1DDF6500-DF95-43DC-94AD-4EA2A695241C}"/>
  </bookViews>
  <sheets>
    <sheet name="Exhibit ZLH-5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" i="1" l="1"/>
  <c r="J4" i="1"/>
  <c r="J6" i="1" s="1"/>
  <c r="E5" i="1"/>
  <c r="J5" i="1"/>
  <c r="C6" i="1"/>
  <c r="C31" i="1" s="1"/>
  <c r="C47" i="1" s="1"/>
  <c r="D6" i="1"/>
  <c r="E6" i="1"/>
  <c r="G6" i="1"/>
  <c r="H6" i="1"/>
  <c r="H27" i="1" s="1"/>
  <c r="H43" i="1" s="1"/>
  <c r="I6" i="1"/>
  <c r="E7" i="1"/>
  <c r="E45" i="1" s="1"/>
  <c r="J7" i="1"/>
  <c r="E11" i="1"/>
  <c r="E27" i="1" s="1"/>
  <c r="E43" i="1" s="1"/>
  <c r="J11" i="1"/>
  <c r="E12" i="1"/>
  <c r="J12" i="1"/>
  <c r="J23" i="1" s="1"/>
  <c r="E13" i="1"/>
  <c r="J13" i="1"/>
  <c r="E14" i="1"/>
  <c r="J14" i="1"/>
  <c r="E15" i="1"/>
  <c r="J15" i="1"/>
  <c r="E16" i="1"/>
  <c r="E32" i="1" s="1"/>
  <c r="E48" i="1" s="1"/>
  <c r="J16" i="1"/>
  <c r="E17" i="1"/>
  <c r="E33" i="1" s="1"/>
  <c r="E49" i="1" s="1"/>
  <c r="J17" i="1"/>
  <c r="E18" i="1"/>
  <c r="J18" i="1"/>
  <c r="E19" i="1"/>
  <c r="J19" i="1"/>
  <c r="E20" i="1"/>
  <c r="J20" i="1"/>
  <c r="E21" i="1"/>
  <c r="J21" i="1"/>
  <c r="E22" i="1"/>
  <c r="E38" i="1" s="1"/>
  <c r="E54" i="1" s="1"/>
  <c r="J22" i="1"/>
  <c r="C23" i="1"/>
  <c r="E23" i="1" s="1"/>
  <c r="D23" i="1"/>
  <c r="G23" i="1"/>
  <c r="H23" i="1"/>
  <c r="I23" i="1"/>
  <c r="C27" i="1"/>
  <c r="D27" i="1"/>
  <c r="G27" i="1"/>
  <c r="I27" i="1"/>
  <c r="D28" i="1"/>
  <c r="E28" i="1"/>
  <c r="G28" i="1"/>
  <c r="I28" i="1"/>
  <c r="C29" i="1"/>
  <c r="D29" i="1"/>
  <c r="E29" i="1"/>
  <c r="G29" i="1"/>
  <c r="I29" i="1"/>
  <c r="D30" i="1"/>
  <c r="E30" i="1"/>
  <c r="G30" i="1"/>
  <c r="I30" i="1"/>
  <c r="D31" i="1"/>
  <c r="E31" i="1"/>
  <c r="G31" i="1"/>
  <c r="I31" i="1"/>
  <c r="D32" i="1"/>
  <c r="G32" i="1"/>
  <c r="H32" i="1"/>
  <c r="I32" i="1"/>
  <c r="D33" i="1"/>
  <c r="G33" i="1"/>
  <c r="I33" i="1"/>
  <c r="D34" i="1"/>
  <c r="E34" i="1"/>
  <c r="G34" i="1"/>
  <c r="H34" i="1"/>
  <c r="I34" i="1"/>
  <c r="C35" i="1"/>
  <c r="D35" i="1"/>
  <c r="E35" i="1"/>
  <c r="G35" i="1"/>
  <c r="H35" i="1"/>
  <c r="I35" i="1"/>
  <c r="C36" i="1"/>
  <c r="D36" i="1"/>
  <c r="E36" i="1"/>
  <c r="G36" i="1"/>
  <c r="I36" i="1"/>
  <c r="D37" i="1"/>
  <c r="E37" i="1"/>
  <c r="G37" i="1"/>
  <c r="H37" i="1"/>
  <c r="I37" i="1"/>
  <c r="C38" i="1"/>
  <c r="D38" i="1"/>
  <c r="G38" i="1"/>
  <c r="I38" i="1"/>
  <c r="C43" i="1"/>
  <c r="D43" i="1"/>
  <c r="G43" i="1"/>
  <c r="I43" i="1"/>
  <c r="D44" i="1"/>
  <c r="D55" i="1" s="1"/>
  <c r="G44" i="1"/>
  <c r="I44" i="1"/>
  <c r="C45" i="1"/>
  <c r="D45" i="1"/>
  <c r="G45" i="1"/>
  <c r="I45" i="1"/>
  <c r="D46" i="1"/>
  <c r="G46" i="1"/>
  <c r="I46" i="1"/>
  <c r="D47" i="1"/>
  <c r="G47" i="1"/>
  <c r="I47" i="1"/>
  <c r="D48" i="1"/>
  <c r="G48" i="1"/>
  <c r="H48" i="1"/>
  <c r="I48" i="1"/>
  <c r="D49" i="1"/>
  <c r="G49" i="1"/>
  <c r="I49" i="1"/>
  <c r="D50" i="1"/>
  <c r="E50" i="1"/>
  <c r="G50" i="1"/>
  <c r="H50" i="1"/>
  <c r="I50" i="1"/>
  <c r="C51" i="1"/>
  <c r="D51" i="1"/>
  <c r="G51" i="1"/>
  <c r="H51" i="1"/>
  <c r="I51" i="1"/>
  <c r="C52" i="1"/>
  <c r="D52" i="1"/>
  <c r="E52" i="1"/>
  <c r="G52" i="1"/>
  <c r="I52" i="1"/>
  <c r="D53" i="1"/>
  <c r="G53" i="1"/>
  <c r="H53" i="1"/>
  <c r="I53" i="1"/>
  <c r="C54" i="1"/>
  <c r="D54" i="1"/>
  <c r="G54" i="1"/>
  <c r="I54" i="1"/>
  <c r="G55" i="1"/>
  <c r="I55" i="1"/>
  <c r="E55" i="1" l="1"/>
  <c r="J36" i="1"/>
  <c r="J52" i="1" s="1"/>
  <c r="J32" i="1"/>
  <c r="J48" i="1" s="1"/>
  <c r="J27" i="1"/>
  <c r="J43" i="1" s="1"/>
  <c r="J33" i="1"/>
  <c r="J49" i="1" s="1"/>
  <c r="J29" i="1"/>
  <c r="J45" i="1" s="1"/>
  <c r="J35" i="1"/>
  <c r="J51" i="1" s="1"/>
  <c r="J30" i="1"/>
  <c r="J46" i="1" s="1"/>
  <c r="J38" i="1"/>
  <c r="J54" i="1" s="1"/>
  <c r="J37" i="1"/>
  <c r="J53" i="1" s="1"/>
  <c r="J34" i="1"/>
  <c r="J50" i="1" s="1"/>
  <c r="J31" i="1"/>
  <c r="J47" i="1" s="1"/>
  <c r="C34" i="1"/>
  <c r="C50" i="1" s="1"/>
  <c r="H30" i="1"/>
  <c r="H46" i="1" s="1"/>
  <c r="H55" i="1" s="1"/>
  <c r="J28" i="1"/>
  <c r="J44" i="1" s="1"/>
  <c r="E46" i="1"/>
  <c r="C32" i="1"/>
  <c r="C48" i="1" s="1"/>
  <c r="H28" i="1"/>
  <c r="H44" i="1" s="1"/>
  <c r="E53" i="1"/>
  <c r="E51" i="1"/>
  <c r="C37" i="1"/>
  <c r="C53" i="1" s="1"/>
  <c r="H33" i="1"/>
  <c r="H49" i="1" s="1"/>
  <c r="E44" i="1"/>
  <c r="H38" i="1"/>
  <c r="H54" i="1" s="1"/>
  <c r="C30" i="1"/>
  <c r="C46" i="1" s="1"/>
  <c r="H31" i="1"/>
  <c r="H47" i="1" s="1"/>
  <c r="H36" i="1"/>
  <c r="H52" i="1" s="1"/>
  <c r="C28" i="1"/>
  <c r="C44" i="1" s="1"/>
  <c r="E47" i="1"/>
  <c r="C33" i="1"/>
  <c r="C49" i="1" s="1"/>
  <c r="H29" i="1"/>
  <c r="H45" i="1" s="1"/>
  <c r="C55" i="1" l="1"/>
  <c r="J55" i="1"/>
</calcChain>
</file>

<file path=xl/sharedStrings.xml><?xml version="1.0" encoding="utf-8"?>
<sst xmlns="http://schemas.openxmlformats.org/spreadsheetml/2006/main" count="72" uniqueCount="33">
  <si>
    <t>2026 Effective Year</t>
  </si>
  <si>
    <t>Group 1</t>
  </si>
  <si>
    <t>Group 2</t>
  </si>
  <si>
    <t>Sched 503</t>
  </si>
  <si>
    <t>Sched 504</t>
  </si>
  <si>
    <t>Total</t>
  </si>
  <si>
    <t>Sched 505</t>
  </si>
  <si>
    <t>Sched 511</t>
  </si>
  <si>
    <t>Sched 570</t>
  </si>
  <si>
    <t>Margin Revenue</t>
  </si>
  <si>
    <t>Annual Therms</t>
  </si>
  <si>
    <t>Step 1</t>
  </si>
  <si>
    <t>Rate</t>
  </si>
  <si>
    <t>Customer Count</t>
  </si>
  <si>
    <t>Monthly Therms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</si>
  <si>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</si>
  <si>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</si>
  <si>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</si>
  <si>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</si>
  <si>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</si>
  <si>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</si>
  <si>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</si>
  <si>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</si>
  <si>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</si>
  <si>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</si>
  <si>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</si>
  <si>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</si>
  <si>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Step 2</t>
  </si>
  <si>
    <t>Monthly Margin</t>
  </si>
  <si>
    <t>Step 3</t>
  </si>
  <si>
    <t>Authorized Margin Revenue Per Customer - Rule 21</t>
  </si>
  <si>
    <t>Group Rate</t>
  </si>
  <si>
    <t>Average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</si>
</sst>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_(&quot;$&quot;* #,##0.00000_);_(&quot;$&quot;* \(#,##0.00000\);_(&quot;$&quot;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4">
    <xf numFmtId="0" fontId="0" fillId="0" borderId="0" xfId="0"/>
    <xf numFmtId="43" fontId="0" fillId="0" borderId="1" xfId="0" applyNumberFormat="1" applyBorder="1"/>
    <xf numFmtId="43" fontId="0" fillId="0" borderId="2" xfId="0" applyNumberFormat="1" applyBorder="1"/>
    <xf numFmtId="0" fontId="0" fillId="0" borderId="3" xfId="0" applyBorder="1"/>
    <xf numFmtId="44" fontId="2" fillId="0" borderId="4" xfId="2" applyFont="1" applyFill="1" applyBorder="1"/>
    <xf numFmtId="43" fontId="0" fillId="0" borderId="0" xfId="0" applyNumberFormat="1"/>
    <xf numFmtId="44" fontId="2" fillId="0" borderId="0" xfId="2" applyFont="1" applyFill="1" applyBorder="1"/>
    <xf numFmtId="0" fontId="0" fillId="0" borderId="5" xfId="0" applyBorder="1"/>
    <xf numFmtId="44" fontId="2" fillId="0" borderId="6" xfId="2" applyFont="1" applyFill="1" applyBorder="1"/>
    <xf numFmtId="0" fontId="2" fillId="0" borderId="4" xfId="0" applyFont="1" applyBorder="1"/>
    <xf numFmtId="0" fontId="2" fillId="0" borderId="0" xfId="0" applyFont="1"/>
    <xf numFmtId="0" fontId="2" fillId="0" borderId="5" xfId="0" applyFont="1" applyBorder="1"/>
    <xf numFmtId="0" fontId="0" fillId="0" borderId="7" xfId="0" applyBorder="1"/>
    <xf numFmtId="0" fontId="0" fillId="0" borderId="8" xfId="0" applyBorder="1"/>
    <xf numFmtId="0" fontId="2" fillId="0" borderId="9" xfId="0" applyFont="1" applyBorder="1"/>
    <xf numFmtId="164" fontId="0" fillId="0" borderId="0" xfId="2" applyNumberFormat="1" applyFont="1" applyFill="1"/>
    <xf numFmtId="165" fontId="0" fillId="0" borderId="10" xfId="0" applyNumberFormat="1" applyBorder="1"/>
    <xf numFmtId="165" fontId="0" fillId="0" borderId="0" xfId="1" applyNumberFormat="1" applyFont="1" applyFill="1" applyBorder="1"/>
    <xf numFmtId="165" fontId="0" fillId="0" borderId="10" xfId="1" applyNumberFormat="1" applyFont="1" applyFill="1" applyBorder="1"/>
    <xf numFmtId="165" fontId="0" fillId="0" borderId="0" xfId="1" applyNumberFormat="1" applyFont="1" applyFill="1"/>
    <xf numFmtId="166" fontId="3" fillId="0" borderId="0" xfId="0" applyNumberFormat="1" applyFont="1"/>
    <xf numFmtId="166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1" defaultTableStyle="TableStyleMedium2" defaultPivotStyle="PivotStyleLight16">
    <tableStyle name="Invisible" pivot="0" table="0" count="0" xr9:uid="{6DC577B8-29DD-49C0-9A12-805BB391DCAB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7DA7A4-439C-41E3-99BA-29583B9C071E}">
  <dimension ref="A1:J55"/>
  <sheetViews>
    <sheetView tabSelected="1" zoomScale="115" zoomScaleNormal="115" workbookViewId="0">
      <selection activeCell="E19" sqref="E19"/>
    </sheetView>
  </sheetViews>
  <sheetFormatPr defaultRowHeight="15" x14ac:dyDescent="0.25"/>
  <cols>
    <col min="2" max="2" width="15.5703125" bestFit="1" customWidth="1"/>
    <col min="3" max="4" width="15.42578125" bestFit="1" customWidth="1"/>
    <col min="5" max="5" width="16.28515625" bestFit="1" customWidth="1"/>
    <col min="6" max="6" width="5.7109375" customWidth="1"/>
    <col min="7" max="8" width="14.42578125" bestFit="1" customWidth="1"/>
    <col min="9" max="9" width="13.28515625" bestFit="1" customWidth="1"/>
    <col min="10" max="10" width="13.28515625" customWidth="1"/>
  </cols>
  <sheetData>
    <row r="1" spans="1:10" x14ac:dyDescent="0.25">
      <c r="A1" t="s">
        <v>0</v>
      </c>
    </row>
    <row r="2" spans="1:10" x14ac:dyDescent="0.25">
      <c r="C2" s="23" t="s">
        <v>1</v>
      </c>
      <c r="D2" s="23"/>
      <c r="E2" s="22"/>
      <c r="F2" s="22"/>
      <c r="G2" s="23" t="s">
        <v>2</v>
      </c>
      <c r="H2" s="23"/>
      <c r="I2" s="23"/>
      <c r="J2" s="22"/>
    </row>
    <row r="3" spans="1:10" x14ac:dyDescent="0.25">
      <c r="C3" t="s">
        <v>3</v>
      </c>
      <c r="D3" t="s">
        <v>4</v>
      </c>
      <c r="E3" t="s">
        <v>5</v>
      </c>
      <c r="G3" t="s">
        <v>6</v>
      </c>
      <c r="H3" t="s">
        <v>7</v>
      </c>
      <c r="I3" t="s">
        <v>8</v>
      </c>
      <c r="J3" t="s">
        <v>5</v>
      </c>
    </row>
    <row r="4" spans="1:10" x14ac:dyDescent="0.25">
      <c r="B4" t="s">
        <v>9</v>
      </c>
      <c r="C4" s="15">
        <v>59833317.399999999</v>
      </c>
      <c r="D4" s="15">
        <v>31142224.41</v>
      </c>
      <c r="E4" s="15">
        <f>C4+D4</f>
        <v>90975541.810000002</v>
      </c>
      <c r="F4" s="15"/>
      <c r="G4" s="15">
        <v>2816598.57</v>
      </c>
      <c r="H4" s="15">
        <v>3225487.9</v>
      </c>
      <c r="I4" s="15">
        <v>215257.33</v>
      </c>
      <c r="J4" s="15">
        <f>G4+H4+I4</f>
        <v>6257343.7999999998</v>
      </c>
    </row>
    <row r="5" spans="1:10" x14ac:dyDescent="0.25">
      <c r="B5" t="s">
        <v>10</v>
      </c>
      <c r="C5" s="19">
        <v>134450850.29920077</v>
      </c>
      <c r="D5" s="19">
        <v>94864823.966152906</v>
      </c>
      <c r="E5" s="19">
        <f>C5+D5</f>
        <v>229315674.26535368</v>
      </c>
      <c r="F5" s="19"/>
      <c r="G5" s="19">
        <v>12493873.982416963</v>
      </c>
      <c r="H5" s="19">
        <v>16688677.44020408</v>
      </c>
      <c r="I5" s="19">
        <v>2097598</v>
      </c>
      <c r="J5" s="19">
        <f>G5+H5+I5</f>
        <v>31280149.422621042</v>
      </c>
    </row>
    <row r="6" spans="1:10" x14ac:dyDescent="0.25">
      <c r="A6" t="s">
        <v>11</v>
      </c>
      <c r="B6" t="s">
        <v>12</v>
      </c>
      <c r="C6" s="21">
        <f>C4/C5</f>
        <v>0.44501999999888192</v>
      </c>
      <c r="D6" s="21">
        <f>D4/D5</f>
        <v>0.32827999998304241</v>
      </c>
      <c r="E6" s="21">
        <f>E4/E5</f>
        <v>0.39672622511066225</v>
      </c>
      <c r="F6" s="21"/>
      <c r="G6" s="21">
        <f>G4/G5</f>
        <v>0.22543836875286968</v>
      </c>
      <c r="H6" s="21">
        <f>H4/H5</f>
        <v>0.19327402734920116</v>
      </c>
      <c r="I6" s="21">
        <f>I4/I5</f>
        <v>0.1026208692037273</v>
      </c>
      <c r="J6" s="20">
        <f>J4/J5</f>
        <v>0.2000420047697995</v>
      </c>
    </row>
    <row r="7" spans="1:10" x14ac:dyDescent="0.25">
      <c r="B7" t="s">
        <v>13</v>
      </c>
      <c r="C7" s="19">
        <v>211659</v>
      </c>
      <c r="D7" s="19">
        <v>28540</v>
      </c>
      <c r="E7" s="19">
        <f>C7+D7</f>
        <v>240199</v>
      </c>
      <c r="F7" s="19"/>
      <c r="G7" s="19">
        <v>508</v>
      </c>
      <c r="H7" s="19">
        <v>99</v>
      </c>
      <c r="I7" s="19">
        <v>7</v>
      </c>
      <c r="J7" s="19">
        <f>G7+H7+I7</f>
        <v>614</v>
      </c>
    </row>
    <row r="10" spans="1:10" x14ac:dyDescent="0.25">
      <c r="B10" t="s">
        <v>14</v>
      </c>
    </row>
    <row r="11" spans="1:10" x14ac:dyDescent="0.25">
      <c r="B11" t="s">
        <v>15</v>
      </c>
      <c r="C11" s="19">
        <v>22874315.082254101</v>
      </c>
      <c r="D11" s="19">
        <v>15322189.783906693</v>
      </c>
      <c r="E11" s="19">
        <f t="shared" ref="E11:E23" si="0">C11+D11</f>
        <v>38196504.866160795</v>
      </c>
      <c r="F11" s="19"/>
      <c r="G11" s="19">
        <v>1892601.1129032257</v>
      </c>
      <c r="H11" s="19">
        <v>2349439.29</v>
      </c>
      <c r="I11" s="19">
        <v>254735</v>
      </c>
      <c r="J11" s="19">
        <f t="shared" ref="J11:J22" si="1">G11+H11+I11</f>
        <v>4496775.4029032253</v>
      </c>
    </row>
    <row r="12" spans="1:10" x14ac:dyDescent="0.25">
      <c r="B12" t="s">
        <v>16</v>
      </c>
      <c r="C12" s="19">
        <v>17951619.841853518</v>
      </c>
      <c r="D12" s="19">
        <v>12179472.053330461</v>
      </c>
      <c r="E12" s="19">
        <f t="shared" si="0"/>
        <v>30131091.89518398</v>
      </c>
      <c r="F12" s="19"/>
      <c r="G12" s="19">
        <v>1367221.5725806453</v>
      </c>
      <c r="H12" s="19">
        <v>3096067.59</v>
      </c>
      <c r="I12" s="19">
        <v>233311</v>
      </c>
      <c r="J12" s="19">
        <f t="shared" si="1"/>
        <v>4696600.1625806447</v>
      </c>
    </row>
    <row r="13" spans="1:10" x14ac:dyDescent="0.25">
      <c r="B13" t="s">
        <v>17</v>
      </c>
      <c r="C13" s="19">
        <v>15330553.528294871</v>
      </c>
      <c r="D13" s="19">
        <v>9947084.4083366133</v>
      </c>
      <c r="E13" s="19">
        <f t="shared" si="0"/>
        <v>25277637.936631486</v>
      </c>
      <c r="F13" s="19"/>
      <c r="G13">
        <v>1692513.3494949494</v>
      </c>
      <c r="H13">
        <v>1638334.17</v>
      </c>
      <c r="I13">
        <v>244613</v>
      </c>
      <c r="J13" s="19">
        <f t="shared" si="1"/>
        <v>3575460.5194949494</v>
      </c>
    </row>
    <row r="14" spans="1:10" x14ac:dyDescent="0.25">
      <c r="B14" t="s">
        <v>18</v>
      </c>
      <c r="C14" s="19">
        <v>9908836.9804331046</v>
      </c>
      <c r="D14" s="19">
        <v>6389557.6648268942</v>
      </c>
      <c r="E14" s="19">
        <f t="shared" si="0"/>
        <v>16298394.645259999</v>
      </c>
      <c r="F14" s="19"/>
      <c r="G14">
        <v>1177101.1812627292</v>
      </c>
      <c r="H14">
        <v>1157894.0999999999</v>
      </c>
      <c r="I14">
        <v>207895</v>
      </c>
      <c r="J14" s="19">
        <f t="shared" si="1"/>
        <v>2542890.2812627293</v>
      </c>
    </row>
    <row r="15" spans="1:10" x14ac:dyDescent="0.25">
      <c r="B15" t="s">
        <v>19</v>
      </c>
      <c r="C15" s="19">
        <v>6283254.8612540979</v>
      </c>
      <c r="D15" s="19">
        <v>4449231.0974404188</v>
      </c>
      <c r="E15" s="19">
        <f t="shared" si="0"/>
        <v>10732485.958694518</v>
      </c>
      <c r="F15" s="19"/>
      <c r="G15">
        <v>920334.26938775508</v>
      </c>
      <c r="H15">
        <v>897016.22999999986</v>
      </c>
      <c r="I15">
        <v>123718</v>
      </c>
      <c r="J15" s="19">
        <f t="shared" si="1"/>
        <v>1941068.4993877551</v>
      </c>
    </row>
    <row r="16" spans="1:10" x14ac:dyDescent="0.25">
      <c r="B16" t="s">
        <v>20</v>
      </c>
      <c r="C16" s="19">
        <v>3269214.6156385657</v>
      </c>
      <c r="D16" s="19">
        <v>2837879.2451176378</v>
      </c>
      <c r="E16" s="19">
        <f t="shared" si="0"/>
        <v>6107093.8607562035</v>
      </c>
      <c r="F16" s="19"/>
      <c r="G16">
        <v>559261.3469387755</v>
      </c>
      <c r="H16">
        <v>707155.0199999999</v>
      </c>
      <c r="I16">
        <v>98688</v>
      </c>
      <c r="J16" s="19">
        <f t="shared" si="1"/>
        <v>1365104.3669387754</v>
      </c>
    </row>
    <row r="17" spans="1:10" x14ac:dyDescent="0.25">
      <c r="B17" t="s">
        <v>21</v>
      </c>
      <c r="C17" s="19">
        <v>3377556.7046944797</v>
      </c>
      <c r="D17" s="19">
        <v>2932372.1326396842</v>
      </c>
      <c r="E17" s="19">
        <f t="shared" si="0"/>
        <v>6309928.8373341635</v>
      </c>
      <c r="F17" s="19"/>
      <c r="G17">
        <v>456759.52556237218</v>
      </c>
      <c r="H17">
        <v>878127.03</v>
      </c>
      <c r="I17">
        <v>86202</v>
      </c>
      <c r="J17" s="19">
        <f t="shared" si="1"/>
        <v>1421088.5555623723</v>
      </c>
    </row>
    <row r="18" spans="1:10" x14ac:dyDescent="0.25">
      <c r="B18" t="s">
        <v>22</v>
      </c>
      <c r="C18" s="19">
        <v>1772726.4678766094</v>
      </c>
      <c r="D18" s="19">
        <v>2932413.6971674077</v>
      </c>
      <c r="E18" s="19">
        <f t="shared" si="0"/>
        <v>4705140.1650440171</v>
      </c>
      <c r="F18" s="19"/>
      <c r="G18">
        <v>505271.58196721319</v>
      </c>
      <c r="H18">
        <v>968498</v>
      </c>
      <c r="I18">
        <v>85131</v>
      </c>
      <c r="J18" s="19">
        <f t="shared" si="1"/>
        <v>1558900.5819672132</v>
      </c>
    </row>
    <row r="19" spans="1:10" x14ac:dyDescent="0.25">
      <c r="B19" t="s">
        <v>23</v>
      </c>
      <c r="C19" s="19">
        <v>3860790.5536106261</v>
      </c>
      <c r="D19" s="19">
        <v>4120923.9345232039</v>
      </c>
      <c r="E19" s="19">
        <f t="shared" si="0"/>
        <v>7981714.48813383</v>
      </c>
      <c r="F19" s="19"/>
      <c r="G19">
        <v>556706.58196721319</v>
      </c>
      <c r="H19">
        <v>630536.05102040828</v>
      </c>
      <c r="I19">
        <v>107273</v>
      </c>
      <c r="J19" s="19">
        <f t="shared" si="1"/>
        <v>1294515.6329876215</v>
      </c>
    </row>
    <row r="20" spans="1:10" x14ac:dyDescent="0.25">
      <c r="B20" t="s">
        <v>24</v>
      </c>
      <c r="C20" s="19">
        <v>9399351.9629676118</v>
      </c>
      <c r="D20" s="19">
        <v>7516989.8293947699</v>
      </c>
      <c r="E20" s="19">
        <f t="shared" si="0"/>
        <v>16916341.792362381</v>
      </c>
      <c r="F20" s="19"/>
      <c r="G20">
        <v>953333.53469387756</v>
      </c>
      <c r="H20">
        <v>1203514.7142857143</v>
      </c>
      <c r="I20">
        <v>169608</v>
      </c>
      <c r="J20" s="19">
        <f t="shared" si="1"/>
        <v>2326456.2489795918</v>
      </c>
    </row>
    <row r="21" spans="1:10" x14ac:dyDescent="0.25">
      <c r="B21" t="s">
        <v>25</v>
      </c>
      <c r="C21" s="19">
        <v>17638418.025298897</v>
      </c>
      <c r="D21" s="19">
        <v>11140007.646018879</v>
      </c>
      <c r="E21" s="19">
        <f t="shared" si="0"/>
        <v>28778425.671317779</v>
      </c>
      <c r="F21" s="19"/>
      <c r="G21">
        <v>1019508.6004056796</v>
      </c>
      <c r="H21">
        <v>1561254.2448979591</v>
      </c>
      <c r="I21">
        <v>236897</v>
      </c>
      <c r="J21" s="19">
        <f t="shared" si="1"/>
        <v>2817659.8453036388</v>
      </c>
    </row>
    <row r="22" spans="1:10" x14ac:dyDescent="0.25">
      <c r="B22" t="s">
        <v>26</v>
      </c>
      <c r="C22" s="19">
        <v>22784211.675024297</v>
      </c>
      <c r="D22" s="19">
        <v>15096702.473450262</v>
      </c>
      <c r="E22" s="19">
        <f t="shared" si="0"/>
        <v>37880914.148474559</v>
      </c>
      <c r="F22" s="19"/>
      <c r="G22">
        <v>1393261.3252525253</v>
      </c>
      <c r="H22">
        <v>1600841</v>
      </c>
      <c r="I22">
        <v>249527</v>
      </c>
      <c r="J22" s="19">
        <f t="shared" si="1"/>
        <v>3243629.3252525255</v>
      </c>
    </row>
    <row r="23" spans="1:10" x14ac:dyDescent="0.25">
      <c r="B23" t="s">
        <v>5</v>
      </c>
      <c r="C23" s="16">
        <f>SUM(C11:C22)</f>
        <v>134450850.29920077</v>
      </c>
      <c r="D23" s="16">
        <f>SUM(D11:D22)</f>
        <v>94864823.966152906</v>
      </c>
      <c r="E23" s="18">
        <f t="shared" si="0"/>
        <v>229315674.26535368</v>
      </c>
      <c r="F23" s="17"/>
      <c r="G23" s="16">
        <f>SUM(G11:G22)</f>
        <v>12493873.982416963</v>
      </c>
      <c r="H23" s="16">
        <f>SUM(H11:H22)</f>
        <v>16688677.44020408</v>
      </c>
      <c r="I23" s="16">
        <f>SUM(I11:I22)</f>
        <v>2097598</v>
      </c>
      <c r="J23" s="16">
        <f>SUM(J11:J22)</f>
        <v>31280149.422621042</v>
      </c>
    </row>
    <row r="26" spans="1:10" x14ac:dyDescent="0.25">
      <c r="A26" t="s">
        <v>27</v>
      </c>
      <c r="B26" t="s">
        <v>28</v>
      </c>
      <c r="C26" t="s">
        <v>3</v>
      </c>
      <c r="D26" t="s">
        <v>4</v>
      </c>
      <c r="E26" t="s">
        <v>5</v>
      </c>
      <c r="G26" t="s">
        <v>6</v>
      </c>
      <c r="H26" t="s">
        <v>7</v>
      </c>
      <c r="I26" t="s">
        <v>8</v>
      </c>
      <c r="J26" t="s">
        <v>5</v>
      </c>
    </row>
    <row r="27" spans="1:10" x14ac:dyDescent="0.25">
      <c r="B27" t="s">
        <v>15</v>
      </c>
      <c r="C27" s="15">
        <f t="shared" ref="C27:C38" si="2">C11*$C$6</f>
        <v>10179527.697879145</v>
      </c>
      <c r="D27" s="15">
        <f t="shared" ref="D27:D38" si="3">D11*$D$6</f>
        <v>5029968.462001062</v>
      </c>
      <c r="E27" s="15">
        <f t="shared" ref="E27:E38" si="4">E11*$E$6</f>
        <v>15153555.187973013</v>
      </c>
      <c r="F27" s="15"/>
      <c r="G27" s="15">
        <f t="shared" ref="G27:G38" si="5">G11*$G$6</f>
        <v>426664.90759276896</v>
      </c>
      <c r="H27" s="15">
        <f t="shared" ref="H27:H38" si="6">H11*$H$6</f>
        <v>454085.59359074774</v>
      </c>
      <c r="I27" s="15">
        <f t="shared" ref="I27:I38" si="7">I11*$I$6</f>
        <v>26141.127116611475</v>
      </c>
      <c r="J27" s="15">
        <f t="shared" ref="J27:J38" si="8">J11*$J$6</f>
        <v>899543.96659628407</v>
      </c>
    </row>
    <row r="28" spans="1:10" x14ac:dyDescent="0.25">
      <c r="B28" t="s">
        <v>16</v>
      </c>
      <c r="C28" s="15">
        <f t="shared" si="2"/>
        <v>7988829.8620015811</v>
      </c>
      <c r="D28" s="15">
        <f t="shared" si="3"/>
        <v>3998277.085460789</v>
      </c>
      <c r="E28" s="15">
        <f t="shared" si="4"/>
        <v>11953794.346038811</v>
      </c>
      <c r="F28" s="15"/>
      <c r="G28" s="15">
        <f t="shared" si="5"/>
        <v>308224.20104631392</v>
      </c>
      <c r="H28" s="15">
        <f t="shared" si="6"/>
        <v>598389.45206463523</v>
      </c>
      <c r="I28" s="15">
        <f t="shared" si="7"/>
        <v>23942.577614790822</v>
      </c>
      <c r="J28" s="15">
        <f t="shared" si="8"/>
        <v>939517.31212479842</v>
      </c>
    </row>
    <row r="29" spans="1:10" x14ac:dyDescent="0.25">
      <c r="B29" t="s">
        <v>17</v>
      </c>
      <c r="C29" s="15">
        <f t="shared" si="2"/>
        <v>6822402.9311446426</v>
      </c>
      <c r="D29" s="15">
        <f t="shared" si="3"/>
        <v>3265428.8694000649</v>
      </c>
      <c r="E29" s="15">
        <f t="shared" si="4"/>
        <v>10028301.878313879</v>
      </c>
      <c r="F29" s="15"/>
      <c r="G29" s="15">
        <f t="shared" si="5"/>
        <v>381557.448602597</v>
      </c>
      <c r="H29" s="15">
        <f t="shared" si="6"/>
        <v>316647.44317971077</v>
      </c>
      <c r="I29" s="15">
        <f t="shared" si="7"/>
        <v>25102.398678531346</v>
      </c>
      <c r="J29" s="15">
        <f t="shared" si="8"/>
        <v>715242.29029503849</v>
      </c>
    </row>
    <row r="30" spans="1:10" x14ac:dyDescent="0.25">
      <c r="B30" t="s">
        <v>18</v>
      </c>
      <c r="C30" s="15">
        <f t="shared" si="2"/>
        <v>4409630.6330212615</v>
      </c>
      <c r="D30" s="15">
        <f t="shared" si="3"/>
        <v>2097563.9901010212</v>
      </c>
      <c r="E30" s="15">
        <f t="shared" si="4"/>
        <v>6466000.5829778304</v>
      </c>
      <c r="F30" s="15"/>
      <c r="G30" s="15">
        <f t="shared" si="5"/>
        <v>265363.77016094566</v>
      </c>
      <c r="H30" s="15">
        <f t="shared" si="6"/>
        <v>223790.85595087864</v>
      </c>
      <c r="I30" s="15">
        <f t="shared" si="7"/>
        <v>21334.365603108887</v>
      </c>
      <c r="J30" s="15">
        <f t="shared" si="8"/>
        <v>508684.8697734357</v>
      </c>
    </row>
    <row r="31" spans="1:10" x14ac:dyDescent="0.25">
      <c r="B31" t="s">
        <v>19</v>
      </c>
      <c r="C31" s="15">
        <f t="shared" si="2"/>
        <v>2796174.0783482734</v>
      </c>
      <c r="D31" s="15">
        <f t="shared" si="3"/>
        <v>1460593.5845922926</v>
      </c>
      <c r="E31" s="15">
        <f t="shared" si="4"/>
        <v>4257858.6404460631</v>
      </c>
      <c r="F31" s="15"/>
      <c r="G31" s="15">
        <f t="shared" si="5"/>
        <v>207478.65639813963</v>
      </c>
      <c r="H31" s="15">
        <f t="shared" si="6"/>
        <v>173369.9393696973</v>
      </c>
      <c r="I31" s="15">
        <f t="shared" si="7"/>
        <v>12696.048696146734</v>
      </c>
      <c r="J31" s="15">
        <f t="shared" si="8"/>
        <v>388295.23401303287</v>
      </c>
    </row>
    <row r="32" spans="1:10" x14ac:dyDescent="0.25">
      <c r="B32" t="s">
        <v>20</v>
      </c>
      <c r="C32" s="15">
        <f t="shared" si="2"/>
        <v>1454865.8882478194</v>
      </c>
      <c r="D32" s="15">
        <f t="shared" si="3"/>
        <v>931618.99853909458</v>
      </c>
      <c r="E32" s="15">
        <f t="shared" si="4"/>
        <v>2422844.2937743091</v>
      </c>
      <c r="F32" s="15"/>
      <c r="G32" s="15">
        <f t="shared" si="5"/>
        <v>126078.96576041025</v>
      </c>
      <c r="H32" s="15">
        <f t="shared" si="6"/>
        <v>136674.69867560486</v>
      </c>
      <c r="I32" s="15">
        <f t="shared" si="7"/>
        <v>10127.44833997744</v>
      </c>
      <c r="J32" s="15">
        <f t="shared" si="8"/>
        <v>273078.21428244066</v>
      </c>
    </row>
    <row r="33" spans="1:10" x14ac:dyDescent="0.25">
      <c r="B33" t="s">
        <v>21</v>
      </c>
      <c r="C33" s="15">
        <f t="shared" si="2"/>
        <v>1503080.284719361</v>
      </c>
      <c r="D33" s="15">
        <f t="shared" si="3"/>
        <v>962639.12365322956</v>
      </c>
      <c r="E33" s="15">
        <f t="shared" si="4"/>
        <v>2503314.2483524927</v>
      </c>
      <c r="F33" s="15"/>
      <c r="G33" s="15">
        <f t="shared" si="5"/>
        <v>102971.12235511586</v>
      </c>
      <c r="H33" s="15">
        <f t="shared" si="6"/>
        <v>169719.14761229279</v>
      </c>
      <c r="I33" s="15">
        <f t="shared" si="7"/>
        <v>8846.1241670997006</v>
      </c>
      <c r="J33" s="15">
        <f t="shared" si="8"/>
        <v>284277.40361011558</v>
      </c>
    </row>
    <row r="34" spans="1:10" x14ac:dyDescent="0.25">
      <c r="B34" t="s">
        <v>22</v>
      </c>
      <c r="C34" s="15">
        <f t="shared" si="2"/>
        <v>788898.73273246665</v>
      </c>
      <c r="D34" s="15">
        <f t="shared" si="3"/>
        <v>962652.76845638989</v>
      </c>
      <c r="E34" s="15">
        <f t="shared" si="4"/>
        <v>1866652.4962944712</v>
      </c>
      <c r="F34" s="15"/>
      <c r="G34" s="15">
        <f t="shared" si="5"/>
        <v>113907.60121587043</v>
      </c>
      <c r="H34" s="15">
        <f t="shared" si="6"/>
        <v>187185.50893964662</v>
      </c>
      <c r="I34" s="15">
        <f t="shared" si="7"/>
        <v>8736.2172161825092</v>
      </c>
      <c r="J34" s="15">
        <f t="shared" si="8"/>
        <v>311845.5976535285</v>
      </c>
    </row>
    <row r="35" spans="1:10" x14ac:dyDescent="0.25">
      <c r="B35" t="s">
        <v>23</v>
      </c>
      <c r="C35" s="15">
        <f t="shared" si="2"/>
        <v>1718129.0121634842</v>
      </c>
      <c r="D35" s="15">
        <f t="shared" si="3"/>
        <v>1352816.9091553965</v>
      </c>
      <c r="E35" s="15">
        <f t="shared" si="4"/>
        <v>3166555.4587884163</v>
      </c>
      <c r="F35" s="15"/>
      <c r="G35" s="15">
        <f t="shared" si="5"/>
        <v>125503.02371267427</v>
      </c>
      <c r="H35" s="15">
        <f t="shared" si="6"/>
        <v>121866.24196957568</v>
      </c>
      <c r="I35" s="15">
        <f t="shared" si="7"/>
        <v>11008.448502091438</v>
      </c>
      <c r="J35" s="15">
        <f t="shared" si="8"/>
        <v>258957.5024286898</v>
      </c>
    </row>
    <row r="36" spans="1:10" x14ac:dyDescent="0.25">
      <c r="B36" t="s">
        <v>24</v>
      </c>
      <c r="C36" s="15">
        <f t="shared" si="2"/>
        <v>4182899.6105493372</v>
      </c>
      <c r="D36" s="15">
        <f t="shared" si="3"/>
        <v>2467677.4210662451</v>
      </c>
      <c r="E36" s="15">
        <f t="shared" si="4"/>
        <v>6711156.4219656615</v>
      </c>
      <c r="F36" s="15"/>
      <c r="G36" s="15">
        <f t="shared" si="5"/>
        <v>214917.95693879505</v>
      </c>
      <c r="H36" s="15">
        <f t="shared" si="6"/>
        <v>232608.13580402316</v>
      </c>
      <c r="I36" s="15">
        <f t="shared" si="7"/>
        <v>17405.320383905779</v>
      </c>
      <c r="J36" s="15">
        <f t="shared" si="8"/>
        <v>465388.97205510532</v>
      </c>
    </row>
    <row r="37" spans="1:10" x14ac:dyDescent="0.25">
      <c r="B37" t="s">
        <v>25</v>
      </c>
      <c r="C37" s="15">
        <f t="shared" si="2"/>
        <v>7849448.7895987937</v>
      </c>
      <c r="D37" s="15">
        <f t="shared" si="3"/>
        <v>3657041.7098461702</v>
      </c>
      <c r="E37" s="15">
        <f t="shared" si="4"/>
        <v>11417156.181209678</v>
      </c>
      <c r="F37" s="15"/>
      <c r="G37" s="15">
        <f t="shared" si="5"/>
        <v>229836.35580497765</v>
      </c>
      <c r="H37" s="15">
        <f t="shared" si="6"/>
        <v>301749.89562746452</v>
      </c>
      <c r="I37" s="15">
        <f t="shared" si="7"/>
        <v>24310.576051755386</v>
      </c>
      <c r="J37" s="15">
        <f t="shared" si="8"/>
        <v>563650.32421390305</v>
      </c>
    </row>
    <row r="38" spans="1:10" x14ac:dyDescent="0.25">
      <c r="B38" t="s">
        <v>26</v>
      </c>
      <c r="C38" s="15">
        <f t="shared" si="2"/>
        <v>10139429.879593838</v>
      </c>
      <c r="D38" s="15">
        <f t="shared" si="3"/>
        <v>4955945.4877282484</v>
      </c>
      <c r="E38" s="15">
        <f t="shared" si="4"/>
        <v>15028352.073865388</v>
      </c>
      <c r="F38" s="15"/>
      <c r="G38" s="15">
        <f t="shared" si="5"/>
        <v>314094.56041139067</v>
      </c>
      <c r="H38" s="15">
        <f t="shared" si="6"/>
        <v>309400.9872157225</v>
      </c>
      <c r="I38" s="15">
        <f t="shared" si="7"/>
        <v>25606.677629798462</v>
      </c>
      <c r="J38" s="15">
        <f t="shared" si="8"/>
        <v>648862.11295362725</v>
      </c>
    </row>
    <row r="40" spans="1:10" ht="15.75" thickBot="1" x14ac:dyDescent="0.3"/>
    <row r="41" spans="1:10" ht="15.75" thickBot="1" x14ac:dyDescent="0.3">
      <c r="A41" t="s">
        <v>29</v>
      </c>
      <c r="B41" s="14" t="s">
        <v>30</v>
      </c>
      <c r="C41" s="13"/>
      <c r="D41" s="13"/>
      <c r="E41" s="13"/>
      <c r="F41" s="13"/>
      <c r="G41" s="13"/>
      <c r="H41" s="13"/>
      <c r="I41" s="12"/>
    </row>
    <row r="42" spans="1:10" ht="15.75" thickBot="1" x14ac:dyDescent="0.3">
      <c r="B42" s="11"/>
      <c r="C42" t="s">
        <v>3</v>
      </c>
      <c r="D42" t="s">
        <v>4</v>
      </c>
      <c r="E42" s="9" t="s">
        <v>31</v>
      </c>
      <c r="F42" s="10"/>
      <c r="G42" t="s">
        <v>6</v>
      </c>
      <c r="H42" t="s">
        <v>7</v>
      </c>
      <c r="I42" t="s">
        <v>8</v>
      </c>
      <c r="J42" s="9" t="s">
        <v>31</v>
      </c>
    </row>
    <row r="43" spans="1:10" ht="15.75" thickBot="1" x14ac:dyDescent="0.3">
      <c r="B43" s="7" t="s">
        <v>15</v>
      </c>
      <c r="C43" s="5">
        <f t="shared" ref="C43:C54" si="9">C27/$C$7</f>
        <v>48.093998827733024</v>
      </c>
      <c r="D43" s="5">
        <f t="shared" ref="D43:D54" si="10">D27/$D$7</f>
        <v>176.2427632095677</v>
      </c>
      <c r="E43" s="8">
        <f t="shared" ref="E43:E54" si="11">ROUND(E27/$E$7,2)</f>
        <v>63.09</v>
      </c>
      <c r="F43" s="6"/>
      <c r="G43" s="5">
        <f t="shared" ref="G43:G54" si="12">G27/$G$7</f>
        <v>839.89155037946648</v>
      </c>
      <c r="H43" s="5">
        <f t="shared" ref="H43:H54" si="13">H27/$H$7</f>
        <v>4586.7231675833109</v>
      </c>
      <c r="I43" s="5">
        <f t="shared" ref="I43:I54" si="14">I27/$I$7</f>
        <v>3734.4467309444963</v>
      </c>
      <c r="J43" s="4">
        <f t="shared" ref="J43:J54" si="15">ROUND(J27/$J$7,2)</f>
        <v>1465.06</v>
      </c>
    </row>
    <row r="44" spans="1:10" ht="15.75" thickBot="1" x14ac:dyDescent="0.3">
      <c r="B44" s="7" t="s">
        <v>16</v>
      </c>
      <c r="C44" s="5">
        <f t="shared" si="9"/>
        <v>37.743870385863964</v>
      </c>
      <c r="D44" s="5">
        <f t="shared" si="10"/>
        <v>140.09380117241727</v>
      </c>
      <c r="E44" s="8">
        <f t="shared" si="11"/>
        <v>49.77</v>
      </c>
      <c r="F44" s="6"/>
      <c r="G44" s="5">
        <f t="shared" si="12"/>
        <v>606.7405532407754</v>
      </c>
      <c r="H44" s="5">
        <f t="shared" si="13"/>
        <v>6044.33789964278</v>
      </c>
      <c r="I44" s="5">
        <f t="shared" si="14"/>
        <v>3420.368230684403</v>
      </c>
      <c r="J44" s="4">
        <f t="shared" si="15"/>
        <v>1530.16</v>
      </c>
    </row>
    <row r="45" spans="1:10" ht="15.75" thickBot="1" x14ac:dyDescent="0.3">
      <c r="B45" s="7" t="s">
        <v>17</v>
      </c>
      <c r="C45" s="5">
        <f t="shared" si="9"/>
        <v>32.232992365761163</v>
      </c>
      <c r="D45" s="5">
        <f t="shared" si="10"/>
        <v>114.41586788367431</v>
      </c>
      <c r="E45" s="8">
        <f t="shared" si="11"/>
        <v>41.75</v>
      </c>
      <c r="F45" s="6"/>
      <c r="G45" s="5">
        <f t="shared" si="12"/>
        <v>751.09733976889174</v>
      </c>
      <c r="H45" s="5">
        <f t="shared" si="13"/>
        <v>3198.4590220172804</v>
      </c>
      <c r="I45" s="5">
        <f t="shared" si="14"/>
        <v>3586.0569540759066</v>
      </c>
      <c r="J45" s="4">
        <f t="shared" si="15"/>
        <v>1164.8900000000001</v>
      </c>
    </row>
    <row r="46" spans="1:10" ht="15.75" thickBot="1" x14ac:dyDescent="0.3">
      <c r="B46" s="7" t="s">
        <v>18</v>
      </c>
      <c r="C46" s="5">
        <f t="shared" si="9"/>
        <v>20.833655233282126</v>
      </c>
      <c r="D46" s="5">
        <f t="shared" si="10"/>
        <v>73.495584796812238</v>
      </c>
      <c r="E46" s="8">
        <f t="shared" si="11"/>
        <v>26.92</v>
      </c>
      <c r="F46" s="6"/>
      <c r="G46" s="5">
        <f t="shared" si="12"/>
        <v>522.36962630107416</v>
      </c>
      <c r="H46" s="5">
        <f t="shared" si="13"/>
        <v>2260.5136964735216</v>
      </c>
      <c r="I46" s="5">
        <f t="shared" si="14"/>
        <v>3047.7665147298408</v>
      </c>
      <c r="J46" s="4">
        <f t="shared" si="15"/>
        <v>828.48</v>
      </c>
    </row>
    <row r="47" spans="1:10" ht="15.75" thickBot="1" x14ac:dyDescent="0.3">
      <c r="B47" s="7" t="s">
        <v>19</v>
      </c>
      <c r="C47" s="5">
        <f t="shared" si="9"/>
        <v>13.210749735887788</v>
      </c>
      <c r="D47" s="5">
        <f t="shared" si="10"/>
        <v>51.177070237992034</v>
      </c>
      <c r="E47" s="8">
        <f t="shared" si="11"/>
        <v>17.73</v>
      </c>
      <c r="F47" s="6"/>
      <c r="G47" s="5">
        <f t="shared" si="12"/>
        <v>408.42255196484177</v>
      </c>
      <c r="H47" s="5">
        <f t="shared" si="13"/>
        <v>1751.2115087848213</v>
      </c>
      <c r="I47" s="5">
        <f t="shared" si="14"/>
        <v>1813.7212423066762</v>
      </c>
      <c r="J47" s="4">
        <f t="shared" si="15"/>
        <v>632.4</v>
      </c>
    </row>
    <row r="48" spans="1:10" ht="15.75" thickBot="1" x14ac:dyDescent="0.3">
      <c r="B48" s="7" t="s">
        <v>20</v>
      </c>
      <c r="C48" s="5">
        <f t="shared" si="9"/>
        <v>6.8736311153686795</v>
      </c>
      <c r="D48" s="5">
        <f t="shared" si="10"/>
        <v>32.642571777823918</v>
      </c>
      <c r="E48" s="8">
        <f t="shared" si="11"/>
        <v>10.09</v>
      </c>
      <c r="F48" s="6"/>
      <c r="G48" s="5">
        <f t="shared" si="12"/>
        <v>248.18694047324854</v>
      </c>
      <c r="H48" s="5">
        <f t="shared" si="13"/>
        <v>1380.5525118747964</v>
      </c>
      <c r="I48" s="5">
        <f t="shared" si="14"/>
        <v>1446.7783342824914</v>
      </c>
      <c r="J48" s="4">
        <f t="shared" si="15"/>
        <v>444.75</v>
      </c>
    </row>
    <row r="49" spans="2:10" ht="15.75" thickBot="1" x14ac:dyDescent="0.3">
      <c r="B49" s="7" t="s">
        <v>21</v>
      </c>
      <c r="C49" s="5">
        <f t="shared" si="9"/>
        <v>7.1014239163908028</v>
      </c>
      <c r="D49" s="5">
        <f t="shared" si="10"/>
        <v>33.729471746784498</v>
      </c>
      <c r="E49" s="8">
        <f t="shared" si="11"/>
        <v>10.42</v>
      </c>
      <c r="F49" s="6"/>
      <c r="G49" s="5">
        <f t="shared" si="12"/>
        <v>202.69905975416509</v>
      </c>
      <c r="H49" s="5">
        <f t="shared" si="13"/>
        <v>1714.3348243665937</v>
      </c>
      <c r="I49" s="5">
        <f t="shared" si="14"/>
        <v>1263.7320238713858</v>
      </c>
      <c r="J49" s="4">
        <f t="shared" si="15"/>
        <v>462.99</v>
      </c>
    </row>
    <row r="50" spans="2:10" ht="15.75" thickBot="1" x14ac:dyDescent="0.3">
      <c r="B50" s="7" t="s">
        <v>22</v>
      </c>
      <c r="C50" s="5">
        <f t="shared" si="9"/>
        <v>3.7272156285934765</v>
      </c>
      <c r="D50" s="5">
        <f t="shared" si="10"/>
        <v>33.729949840798525</v>
      </c>
      <c r="E50" s="8">
        <f t="shared" si="11"/>
        <v>7.77</v>
      </c>
      <c r="F50" s="6"/>
      <c r="G50" s="5">
        <f t="shared" si="12"/>
        <v>224.22756144856382</v>
      </c>
      <c r="H50" s="5">
        <f t="shared" si="13"/>
        <v>1890.762716562087</v>
      </c>
      <c r="I50" s="5">
        <f t="shared" si="14"/>
        <v>1248.0310308832156</v>
      </c>
      <c r="J50" s="4">
        <f t="shared" si="15"/>
        <v>507.89</v>
      </c>
    </row>
    <row r="51" spans="2:10" ht="15.75" thickBot="1" x14ac:dyDescent="0.3">
      <c r="B51" s="7" t="s">
        <v>23</v>
      </c>
      <c r="C51" s="5">
        <f t="shared" si="9"/>
        <v>8.117438956829071</v>
      </c>
      <c r="D51" s="5">
        <f t="shared" si="10"/>
        <v>47.400732626327837</v>
      </c>
      <c r="E51" s="8">
        <f t="shared" si="11"/>
        <v>13.18</v>
      </c>
      <c r="F51" s="6"/>
      <c r="G51" s="5">
        <f t="shared" si="12"/>
        <v>247.05319628479188</v>
      </c>
      <c r="H51" s="5">
        <f t="shared" si="13"/>
        <v>1230.9721411068251</v>
      </c>
      <c r="I51" s="5">
        <f t="shared" si="14"/>
        <v>1572.6355002987768</v>
      </c>
      <c r="J51" s="4">
        <f t="shared" si="15"/>
        <v>421.75</v>
      </c>
    </row>
    <row r="52" spans="2:10" ht="15.75" thickBot="1" x14ac:dyDescent="0.3">
      <c r="B52" s="7" t="s">
        <v>24</v>
      </c>
      <c r="C52" s="5">
        <f t="shared" si="9"/>
        <v>19.762446248679893</v>
      </c>
      <c r="D52" s="5">
        <f t="shared" si="10"/>
        <v>86.463819939251749</v>
      </c>
      <c r="E52" s="8">
        <f t="shared" si="11"/>
        <v>27.94</v>
      </c>
      <c r="F52" s="6"/>
      <c r="G52" s="5">
        <f t="shared" si="12"/>
        <v>423.06684436770678</v>
      </c>
      <c r="H52" s="5">
        <f t="shared" si="13"/>
        <v>2349.5771293335674</v>
      </c>
      <c r="I52" s="5">
        <f t="shared" si="14"/>
        <v>2486.4743405579684</v>
      </c>
      <c r="J52" s="4">
        <f t="shared" si="15"/>
        <v>757.96</v>
      </c>
    </row>
    <row r="53" spans="2:10" ht="15.75" thickBot="1" x14ac:dyDescent="0.3">
      <c r="B53" s="7" t="s">
        <v>25</v>
      </c>
      <c r="C53" s="5">
        <f t="shared" si="9"/>
        <v>37.085353278616992</v>
      </c>
      <c r="D53" s="5">
        <f t="shared" si="10"/>
        <v>128.13741099671233</v>
      </c>
      <c r="E53" s="8">
        <f t="shared" si="11"/>
        <v>47.53</v>
      </c>
      <c r="F53" s="6"/>
      <c r="G53" s="5">
        <f t="shared" si="12"/>
        <v>452.43377126964106</v>
      </c>
      <c r="H53" s="5">
        <f t="shared" si="13"/>
        <v>3047.9787437117629</v>
      </c>
      <c r="I53" s="5">
        <f t="shared" si="14"/>
        <v>3472.9394359650551</v>
      </c>
      <c r="J53" s="4">
        <f t="shared" si="15"/>
        <v>918</v>
      </c>
    </row>
    <row r="54" spans="2:10" ht="15.75" thickBot="1" x14ac:dyDescent="0.3">
      <c r="B54" s="7" t="s">
        <v>26</v>
      </c>
      <c r="C54" s="5">
        <f t="shared" si="9"/>
        <v>47.904553454347976</v>
      </c>
      <c r="D54" s="5">
        <f t="shared" si="10"/>
        <v>173.64910608718461</v>
      </c>
      <c r="E54" s="4">
        <f t="shared" si="11"/>
        <v>62.57</v>
      </c>
      <c r="F54" s="6"/>
      <c r="G54" s="5">
        <f t="shared" si="12"/>
        <v>618.29637876258005</v>
      </c>
      <c r="H54" s="5">
        <f t="shared" si="13"/>
        <v>3125.2624971285099</v>
      </c>
      <c r="I54" s="5">
        <f t="shared" si="14"/>
        <v>3658.096804256923</v>
      </c>
      <c r="J54" s="4">
        <f t="shared" si="15"/>
        <v>1056.78</v>
      </c>
    </row>
    <row r="55" spans="2:10" ht="15.75" thickBot="1" x14ac:dyDescent="0.3">
      <c r="B55" s="3" t="s">
        <v>32</v>
      </c>
      <c r="C55" s="2">
        <f>AVERAGE(C43:C54)</f>
        <v>23.55727742894625</v>
      </c>
      <c r="D55" s="2">
        <f>AVERAGE(D43:D54)</f>
        <v>90.931512526278922</v>
      </c>
      <c r="E55" s="2">
        <f>AVERAGE(E43:E54)</f>
        <v>31.563333333333336</v>
      </c>
      <c r="F55" s="2"/>
      <c r="G55" s="2">
        <f>AVERAGE(G43:G54)</f>
        <v>462.04044783464548</v>
      </c>
      <c r="H55" s="2">
        <f>AVERAGE(H43:H54)</f>
        <v>2715.0571548821549</v>
      </c>
      <c r="I55" s="2">
        <f>AVERAGE(I43:I54)</f>
        <v>2562.5872619047618</v>
      </c>
      <c r="J55" s="1">
        <f>AVERAGE(J43:J54)</f>
        <v>849.25916666666672</v>
      </c>
    </row>
  </sheetData>
  <mergeCells count="2">
    <mergeCell ref="C2:D2"/>
    <mergeCell ref="G2:I2"/>
  </mergeCells>
  <pageMargins left="0.7" right="0.7" top="0.75" bottom="0.75" header="0.3" footer="0.3"/>
  <pageSetup scale="86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EB8DA041E6AD244B4287ED7B15DC401" ma:contentTypeVersion="16" ma:contentTypeDescription="" ma:contentTypeScope="" ma:versionID="8171100b090f68821dc0f9c719881fbe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Formal</CaseStatus>
    <OpenedDate xmlns="dc463f71-b30c-4ab2-9473-d307f9d35888">2024-01-03T08:00:00+00:00</OpenedDate>
    <SignificantOrder xmlns="dc463f71-b30c-4ab2-9473-d307f9d35888">false</SignificantOrder>
    <Date1 xmlns="dc463f71-b30c-4ab2-9473-d307f9d35888">2024-03-29T07:00:00+00:00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Cascade Natural Gas Corporation</CaseCompanyNames>
    <Nickname xmlns="http://schemas.microsoft.com/sharepoint/v3" xsi:nil="true"/>
    <DocketNumber xmlns="dc463f71-b30c-4ab2-9473-d307f9d35888">240008</DocketNumber>
    <DelegatedOrder xmlns="dc463f71-b30c-4ab2-9473-d307f9d35888">false</DelegatedOrder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75366D43-50EA-4A33-A282-2EDE69CA6E3C}"/>
</file>

<file path=customXml/itemProps2.xml><?xml version="1.0" encoding="utf-8"?>
<ds:datastoreItem xmlns:ds="http://schemas.openxmlformats.org/officeDocument/2006/customXml" ds:itemID="{6AA0C0CB-12E7-4449-ACD1-60CD584DDC93}">
  <ds:schemaRefs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http://purl.org/dc/terms/"/>
    <ds:schemaRef ds:uri="http://schemas.microsoft.com/office/2006/documentManagement/types"/>
    <ds:schemaRef ds:uri="3eb5731f-fd80-43b3-8241-3c206fd1768d"/>
    <ds:schemaRef ds:uri="d5cc8d43-1cbe-4f92-bb7a-9353782eab5b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C05784DA-5EA2-4072-B62E-D0D05F6B9C77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F544B360-BBF7-4BC3-8764-5B3D071BB73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Exhibit ZLH-5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Harris, Zachary</dc:creator>
  <cp:keywords/>
  <dc:description/>
  <cp:lastModifiedBy>Lin, Megan (BEL)</cp:lastModifiedBy>
  <cp:revision/>
  <dcterms:created xsi:type="dcterms:W3CDTF">2024-03-25T23:31:56Z</dcterms:created>
  <dcterms:modified xsi:type="dcterms:W3CDTF">2024-03-27T22:36:17Z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0x0101006E56B4D1795A2E4DB2F0B01679ED314A009EB8DA041E6AD244B4287ED7B15DC401</vt:lpwstr>
  </property>
  <property fmtid="{D5CDD505-2E9C-101B-9397-08002B2CF9AE}" pid="3" name="MediaServiceImageTags">
    <vt:lpwstr/>
  </property>
  <property fmtid="{D5CDD505-2E9C-101B-9397-08002B2CF9AE}" pid="4" name="_docset_NoMedatataSyncRequired">
    <vt:lpwstr>False</vt:lpwstr>
  </property>
</Properties>
</file>