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hkw6\Desktop\2020 WA GRC working files\Rebuttal Testimony\"/>
    </mc:Choice>
  </mc:AlternateContent>
  <xr:revisionPtr revIDLastSave="0" documentId="13_ncr:1_{BE1250D8-CE14-437E-ABCF-C6DD945D8642}" xr6:coauthVersionLast="45" xr6:coauthVersionMax="45" xr10:uidLastSave="{00000000-0000-0000-0000-000000000000}"/>
  <bookViews>
    <workbookView xWindow="1740" yWindow="-120" windowWidth="27180" windowHeight="16440" xr2:uid="{772EB33C-3D81-456D-98E6-55932C87E1B9}"/>
  </bookViews>
  <sheets>
    <sheet name="AMI recap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" l="1"/>
  <c r="H6" i="1"/>
  <c r="I7" i="1"/>
  <c r="I8" i="1"/>
  <c r="H9" i="1"/>
  <c r="I10" i="1"/>
  <c r="I11" i="1"/>
  <c r="E12" i="1"/>
  <c r="F12" i="1"/>
  <c r="H12" i="1"/>
  <c r="H15" i="1"/>
  <c r="H16" i="1"/>
  <c r="I17" i="1"/>
  <c r="I18" i="1" s="1"/>
  <c r="E18" i="1"/>
  <c r="F18" i="1"/>
  <c r="I21" i="1"/>
  <c r="I22" i="1"/>
  <c r="H23" i="1"/>
  <c r="H24" i="1"/>
  <c r="H25" i="1"/>
  <c r="E26" i="1"/>
  <c r="F26" i="1"/>
  <c r="H29" i="1"/>
  <c r="H33" i="1" s="1"/>
  <c r="I30" i="1"/>
  <c r="I33" i="1" s="1"/>
  <c r="I31" i="1"/>
  <c r="H32" i="1"/>
  <c r="E33" i="1"/>
  <c r="F33" i="1"/>
  <c r="I36" i="1"/>
  <c r="I37" i="1"/>
  <c r="I38" i="1"/>
  <c r="H39" i="1"/>
  <c r="H41" i="1" s="1"/>
  <c r="I40" i="1"/>
  <c r="E41" i="1"/>
  <c r="F41" i="1"/>
  <c r="H44" i="1"/>
  <c r="H45" i="1"/>
  <c r="H46" i="1"/>
  <c r="H47" i="1"/>
  <c r="E48" i="1"/>
  <c r="F48" i="1"/>
  <c r="I48" i="1"/>
  <c r="H51" i="1"/>
  <c r="H53" i="1" s="1"/>
  <c r="H52" i="1"/>
  <c r="E53" i="1"/>
  <c r="F53" i="1"/>
  <c r="I53" i="1"/>
  <c r="I41" i="1" l="1"/>
  <c r="I12" i="1"/>
  <c r="I55" i="1" s="1"/>
  <c r="H26" i="1"/>
  <c r="H18" i="1"/>
  <c r="H55" i="1" s="1"/>
  <c r="H48" i="1"/>
  <c r="I26" i="1"/>
  <c r="F55" i="1"/>
  <c r="E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Burgess, Dan</author>
  </authors>
  <commentList>
    <comment ref="E44" authorId="0" shapeId="0" xr:uid="{ADD73E3A-2BD0-4BFD-8E66-6077CB446D43}">
      <text>
        <r>
          <rPr>
            <b/>
            <sz val="9"/>
            <color indexed="81"/>
            <rFont val="Tahoma"/>
            <family val="2"/>
          </rPr>
          <t>Reduced the benefits starting in 2021 by 4.07% to account for the change of gas only areas to Mobile reads from AMI Riva System</t>
        </r>
      </text>
    </comment>
  </commentList>
</comments>
</file>

<file path=xl/sharedStrings.xml><?xml version="1.0" encoding="utf-8"?>
<sst xmlns="http://schemas.openxmlformats.org/spreadsheetml/2006/main" count="83" uniqueCount="50">
  <si>
    <t>Grand Total</t>
  </si>
  <si>
    <t>Total</t>
  </si>
  <si>
    <t>Meter Sampling</t>
  </si>
  <si>
    <t>x</t>
  </si>
  <si>
    <t>Retail Load Analysis</t>
  </si>
  <si>
    <t>Utility Studies</t>
  </si>
  <si>
    <t>Rebilling</t>
  </si>
  <si>
    <t>Billing Analysis</t>
  </si>
  <si>
    <t>Bill Inquiries</t>
  </si>
  <si>
    <t>Estimated Bills</t>
  </si>
  <si>
    <t>Billing Accuracy</t>
  </si>
  <si>
    <t>Loss of Phase</t>
  </si>
  <si>
    <t>Stopped Meters</t>
  </si>
  <si>
    <t>Slow/Failed Meters</t>
  </si>
  <si>
    <t>Unbilled Usage</t>
  </si>
  <si>
    <t>Theft and Diversion</t>
  </si>
  <si>
    <t>Energy Theft &amp; Unbilled Usage</t>
  </si>
  <si>
    <t>Grid-Interactive Efficient Buildings</t>
  </si>
  <si>
    <t>Behavioral Energy Efficiency</t>
  </si>
  <si>
    <t>Customer Energy Efficiency</t>
  </si>
  <si>
    <t>Conservation Voltage Reduction</t>
  </si>
  <si>
    <t xml:space="preserve">  Energy Efficiency</t>
  </si>
  <si>
    <t>Reduced Major Storms Cost</t>
  </si>
  <si>
    <t>Avoided Single Lights Out</t>
  </si>
  <si>
    <t>Reduced Customer Calls</t>
  </si>
  <si>
    <t>More Rapid Restoration</t>
  </si>
  <si>
    <t>Earlier Outage Notification</t>
  </si>
  <si>
    <t>Outage Management</t>
  </si>
  <si>
    <t>After Hours Fees</t>
  </si>
  <si>
    <t>Credit Collections/Connections</t>
  </si>
  <si>
    <t>Account Open/Close/Transfer</t>
  </si>
  <si>
    <t>Remote Service Connectivity</t>
  </si>
  <si>
    <t>Local Economy Jobs</t>
  </si>
  <si>
    <t>Meter Salvage Value</t>
  </si>
  <si>
    <t>Natural Gas Meter Module Refresh</t>
  </si>
  <si>
    <t>Customer Meter Base Repairs</t>
  </si>
  <si>
    <t>Net Metering</t>
  </si>
  <si>
    <t>Reduce Special Meter Reading</t>
  </si>
  <si>
    <t>Eliminate Regular Meter Reading</t>
  </si>
  <si>
    <t>Meter Reading &amp; Meters</t>
  </si>
  <si>
    <t>Direct Customer Benefit</t>
  </si>
  <si>
    <t>Revenue Requirement Reduction</t>
  </si>
  <si>
    <t>Area</t>
  </si>
  <si>
    <t>12ME 09.2022</t>
  </si>
  <si>
    <t>R</t>
  </si>
  <si>
    <t>AMI Benefits in Revenue Requirement/Cost of Service</t>
  </si>
  <si>
    <t>Revised March 2021 Values</t>
  </si>
  <si>
    <t xml:space="preserve">x </t>
  </si>
  <si>
    <t>Sub-Category included in Revenue Requirement</t>
  </si>
  <si>
    <t>Sub-Category to be Redeployed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</si>
</sst>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31869B"/>
        <bgColor rgb="FF000000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5" fontId="3" fillId="0" borderId="0" xfId="1" applyNumberFormat="1" applyFont="1" applyFill="1" applyBorder="1"/>
    <xf numFmtId="165" fontId="0" fillId="0" borderId="0" xfId="1" applyNumberFormat="1" applyFont="1" applyFill="1" applyBorder="1"/>
    <xf numFmtId="0" fontId="5" fillId="0" borderId="0" xfId="2" applyFill="1" applyBorder="1" applyAlignment="1" applyProtection="1"/>
    <xf numFmtId="0" fontId="7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3" fillId="0" borderId="2" xfId="0" applyFont="1" applyBorder="1"/>
    <xf numFmtId="0" fontId="2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6" fontId="0" fillId="0" borderId="0" xfId="0" applyNumberFormat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0" fontId="2" fillId="0" borderId="4" xfId="0" applyFont="1" applyBorder="1"/>
    <xf numFmtId="6" fontId="4" fillId="0" borderId="0" xfId="0" applyNumberFormat="1" applyFont="1" applyBorder="1"/>
    <xf numFmtId="0" fontId="0" fillId="0" borderId="6" xfId="0" applyBorder="1" applyAlignment="1">
      <alignment horizontal="center"/>
    </xf>
    <xf numFmtId="0" fontId="2" fillId="0" borderId="7" xfId="0" applyFont="1" applyBorder="1"/>
    <xf numFmtId="6" fontId="0" fillId="0" borderId="7" xfId="0" applyNumberFormat="1" applyBorder="1"/>
    <xf numFmtId="6" fontId="2" fillId="0" borderId="7" xfId="0" applyNumberFormat="1" applyFont="1" applyBorder="1"/>
    <xf numFmtId="0" fontId="0" fillId="0" borderId="8" xfId="0" applyBorder="1"/>
    <xf numFmtId="0" fontId="0" fillId="0" borderId="0" xfId="0" applyFill="1" applyBorder="1"/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7" fontId="7" fillId="2" borderId="7" xfId="0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C2886-79BB-4406-8C20-B776614C0C0A}">
  <sheetPr>
    <pageSetUpPr fitToPage="1"/>
  </sheetPr>
  <dimension ref="A1:J58"/>
  <sheetViews>
    <sheetView tabSelected="1" topLeftCell="A19" workbookViewId="0">
      <selection activeCell="C59" sqref="C59"/>
    </sheetView>
  </sheetViews>
  <sheetFormatPr defaultRowHeight="15" x14ac:dyDescent="0.25"/>
  <cols>
    <col min="1" max="1" width="3.28515625" customWidth="1"/>
    <col min="2" max="2" width="5.140625" customWidth="1"/>
    <col min="3" max="3" width="32.42578125" customWidth="1"/>
    <col min="4" max="4" width="1.42578125" customWidth="1"/>
    <col min="5" max="5" width="12.140625" customWidth="1"/>
    <col min="6" max="6" width="12.85546875" customWidth="1"/>
    <col min="7" max="7" width="1.7109375" customWidth="1"/>
    <col min="8" max="8" width="16.42578125" customWidth="1"/>
    <col min="9" max="9" width="13.28515625" customWidth="1"/>
    <col min="10" max="10" width="1.42578125" customWidth="1"/>
  </cols>
  <sheetData>
    <row r="1" spans="1:10" ht="18.75" x14ac:dyDescent="0.3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 thickBot="1" x14ac:dyDescent="0.3">
      <c r="A2" s="30" t="s">
        <v>46</v>
      </c>
      <c r="B2" s="30"/>
      <c r="C2" s="30"/>
      <c r="D2" s="6"/>
      <c r="E2" s="6">
        <v>2021</v>
      </c>
      <c r="F2" s="6">
        <v>2022</v>
      </c>
      <c r="G2" s="6"/>
      <c r="H2" s="28" t="s">
        <v>43</v>
      </c>
      <c r="I2" s="28"/>
      <c r="J2" s="6"/>
    </row>
    <row r="3" spans="1:10" ht="46.5" thickTop="1" x14ac:dyDescent="0.3">
      <c r="A3" s="7" t="s">
        <v>42</v>
      </c>
      <c r="B3" s="8"/>
      <c r="C3" s="8"/>
      <c r="D3" s="8"/>
      <c r="E3" s="9"/>
      <c r="F3" s="9"/>
      <c r="G3" s="8"/>
      <c r="H3" s="10" t="s">
        <v>41</v>
      </c>
      <c r="I3" s="10" t="s">
        <v>40</v>
      </c>
      <c r="J3" s="11"/>
    </row>
    <row r="4" spans="1:10" x14ac:dyDescent="0.25">
      <c r="A4" s="12"/>
      <c r="B4" s="13" t="s">
        <v>39</v>
      </c>
      <c r="C4" s="13"/>
      <c r="D4" s="14"/>
      <c r="E4" s="15"/>
      <c r="F4" s="15"/>
      <c r="G4" s="14"/>
      <c r="H4" s="14"/>
      <c r="I4" s="14"/>
      <c r="J4" s="16"/>
    </row>
    <row r="5" spans="1:10" x14ac:dyDescent="0.25">
      <c r="A5" s="12" t="s">
        <v>3</v>
      </c>
      <c r="B5" s="13"/>
      <c r="C5" s="14" t="s">
        <v>38</v>
      </c>
      <c r="D5" s="17"/>
      <c r="E5" s="18">
        <v>4373501.9934327714</v>
      </c>
      <c r="F5" s="18">
        <v>4453336.2220941437</v>
      </c>
      <c r="G5" s="14"/>
      <c r="H5" s="18">
        <f>E5*3/12+F5*9/12</f>
        <v>4433377.6649288004</v>
      </c>
      <c r="I5" s="18"/>
      <c r="J5" s="16"/>
    </row>
    <row r="6" spans="1:10" x14ac:dyDescent="0.25">
      <c r="A6" s="12" t="s">
        <v>3</v>
      </c>
      <c r="B6" s="13"/>
      <c r="C6" s="14" t="s">
        <v>37</v>
      </c>
      <c r="D6" s="17"/>
      <c r="E6" s="18">
        <v>36247.644642857143</v>
      </c>
      <c r="F6" s="18">
        <v>34772.644642857143</v>
      </c>
      <c r="G6" s="14"/>
      <c r="H6" s="18">
        <f>E6*3/12+F6*9/12</f>
        <v>35141.394642857143</v>
      </c>
      <c r="I6" s="18"/>
      <c r="J6" s="16"/>
    </row>
    <row r="7" spans="1:10" x14ac:dyDescent="0.25">
      <c r="A7" s="12"/>
      <c r="B7" s="13"/>
      <c r="C7" s="14" t="s">
        <v>36</v>
      </c>
      <c r="D7" s="17"/>
      <c r="E7" s="18">
        <v>114141.91363136643</v>
      </c>
      <c r="F7" s="18">
        <v>169256.64465734427</v>
      </c>
      <c r="G7" s="14"/>
      <c r="H7" s="18"/>
      <c r="I7" s="18">
        <f>E7*3/12+F7*9/12</f>
        <v>155477.9619008498</v>
      </c>
      <c r="J7" s="16"/>
    </row>
    <row r="8" spans="1:10" x14ac:dyDescent="0.25">
      <c r="A8" s="12"/>
      <c r="B8" s="13"/>
      <c r="C8" s="14" t="s">
        <v>35</v>
      </c>
      <c r="D8" s="17"/>
      <c r="E8" s="18">
        <v>0</v>
      </c>
      <c r="F8" s="18">
        <v>0</v>
      </c>
      <c r="G8" s="14"/>
      <c r="H8" s="18"/>
      <c r="I8" s="18">
        <f>E8*3/12+F8*9/12</f>
        <v>0</v>
      </c>
      <c r="J8" s="16"/>
    </row>
    <row r="9" spans="1:10" x14ac:dyDescent="0.25">
      <c r="A9" s="12" t="s">
        <v>3</v>
      </c>
      <c r="B9" s="13"/>
      <c r="C9" s="14" t="s">
        <v>34</v>
      </c>
      <c r="D9" s="17"/>
      <c r="E9" s="18">
        <v>168825.61981331697</v>
      </c>
      <c r="F9" s="18">
        <v>172555.53343975573</v>
      </c>
      <c r="G9" s="14"/>
      <c r="H9" s="18">
        <f>E9*3/12+F9*9/12</f>
        <v>171623.05503314605</v>
      </c>
      <c r="I9" s="18"/>
      <c r="J9" s="16"/>
    </row>
    <row r="10" spans="1:10" x14ac:dyDescent="0.25">
      <c r="A10" s="12"/>
      <c r="B10" s="13"/>
      <c r="C10" s="14" t="s">
        <v>33</v>
      </c>
      <c r="D10" s="17"/>
      <c r="E10" s="18">
        <v>0</v>
      </c>
      <c r="F10" s="18">
        <v>0</v>
      </c>
      <c r="G10" s="14"/>
      <c r="H10" s="18"/>
      <c r="I10" s="18">
        <f>E10*3/12+F10*9/12</f>
        <v>0</v>
      </c>
      <c r="J10" s="16"/>
    </row>
    <row r="11" spans="1:10" x14ac:dyDescent="0.25">
      <c r="A11" s="12"/>
      <c r="B11" s="13"/>
      <c r="C11" s="14" t="s">
        <v>32</v>
      </c>
      <c r="D11" s="17"/>
      <c r="E11" s="18">
        <v>0</v>
      </c>
      <c r="F11" s="18">
        <v>0</v>
      </c>
      <c r="G11" s="14"/>
      <c r="H11" s="18"/>
      <c r="I11" s="18">
        <f>E11*3/12+F11*9/12</f>
        <v>0</v>
      </c>
      <c r="J11" s="16"/>
    </row>
    <row r="12" spans="1:10" x14ac:dyDescent="0.25">
      <c r="A12" s="12"/>
      <c r="B12" s="13"/>
      <c r="C12" s="13" t="s">
        <v>1</v>
      </c>
      <c r="D12" s="17"/>
      <c r="E12" s="19">
        <f>SUM(E5:E11)</f>
        <v>4692717.1715203114</v>
      </c>
      <c r="F12" s="19">
        <f>SUM(F5:F11)</f>
        <v>4829921.0448341006</v>
      </c>
      <c r="G12" s="13"/>
      <c r="H12" s="19">
        <f>SUM(H5:H11)</f>
        <v>4640142.1146048037</v>
      </c>
      <c r="I12" s="19">
        <f>SUM(I5:I11)</f>
        <v>155477.9619008498</v>
      </c>
      <c r="J12" s="16"/>
    </row>
    <row r="13" spans="1:10" x14ac:dyDescent="0.25">
      <c r="A13" s="12"/>
      <c r="B13" s="13"/>
      <c r="C13" s="13"/>
      <c r="D13" s="14"/>
      <c r="E13" s="18"/>
      <c r="F13" s="18"/>
      <c r="G13" s="14"/>
      <c r="H13" s="18"/>
      <c r="I13" s="18"/>
      <c r="J13" s="16"/>
    </row>
    <row r="14" spans="1:10" x14ac:dyDescent="0.25">
      <c r="A14" s="12"/>
      <c r="B14" s="13" t="s">
        <v>31</v>
      </c>
      <c r="C14" s="13"/>
      <c r="D14" s="14"/>
      <c r="E14" s="18"/>
      <c r="F14" s="18"/>
      <c r="G14" s="14"/>
      <c r="H14" s="18"/>
      <c r="I14" s="18"/>
      <c r="J14" s="16"/>
    </row>
    <row r="15" spans="1:10" x14ac:dyDescent="0.25">
      <c r="A15" s="12" t="s">
        <v>3</v>
      </c>
      <c r="B15" s="14" t="s">
        <v>44</v>
      </c>
      <c r="C15" s="14" t="s">
        <v>30</v>
      </c>
      <c r="D15" s="17"/>
      <c r="E15" s="18">
        <v>789628.7423332578</v>
      </c>
      <c r="F15" s="18">
        <v>821213.89202658809</v>
      </c>
      <c r="G15" s="14"/>
      <c r="H15" s="18">
        <f>E15*3/12+F15*9/12</f>
        <v>813317.60460325563</v>
      </c>
      <c r="I15" s="18"/>
      <c r="J15" s="16"/>
    </row>
    <row r="16" spans="1:10" x14ac:dyDescent="0.25">
      <c r="A16" s="12" t="s">
        <v>3</v>
      </c>
      <c r="B16" s="14"/>
      <c r="C16" s="14" t="s">
        <v>29</v>
      </c>
      <c r="D16" s="17"/>
      <c r="E16" s="18">
        <v>621321.53203072469</v>
      </c>
      <c r="F16" s="18">
        <v>645879.57714933413</v>
      </c>
      <c r="G16" s="14"/>
      <c r="H16" s="18">
        <f>E16*3/12+F16*9/12</f>
        <v>639740.06586968177</v>
      </c>
      <c r="I16" s="18"/>
      <c r="J16" s="16"/>
    </row>
    <row r="17" spans="1:10" x14ac:dyDescent="0.25">
      <c r="A17" s="12"/>
      <c r="B17" s="14"/>
      <c r="C17" s="14" t="s">
        <v>28</v>
      </c>
      <c r="D17" s="17"/>
      <c r="E17" s="18">
        <v>0</v>
      </c>
      <c r="F17" s="18">
        <v>50473.85312</v>
      </c>
      <c r="G17" s="14"/>
      <c r="H17" s="18"/>
      <c r="I17" s="18">
        <f>E17*3/12+F17*9/12</f>
        <v>37855.389839999996</v>
      </c>
      <c r="J17" s="16"/>
    </row>
    <row r="18" spans="1:10" x14ac:dyDescent="0.25">
      <c r="A18" s="20"/>
      <c r="B18" s="13"/>
      <c r="C18" s="13" t="s">
        <v>1</v>
      </c>
      <c r="D18" s="17"/>
      <c r="E18" s="19">
        <f>SUM(E15:E17)</f>
        <v>1410950.2743639825</v>
      </c>
      <c r="F18" s="19">
        <f>SUM(F15:F17)</f>
        <v>1517567.3222959223</v>
      </c>
      <c r="G18" s="13"/>
      <c r="H18" s="19">
        <f>SUM(H15:H17)</f>
        <v>1453057.6704729374</v>
      </c>
      <c r="I18" s="19">
        <f>SUM(I15:I17)</f>
        <v>37855.389839999996</v>
      </c>
      <c r="J18" s="16"/>
    </row>
    <row r="19" spans="1:10" x14ac:dyDescent="0.25">
      <c r="A19" s="12"/>
      <c r="B19" s="13"/>
      <c r="C19" s="13"/>
      <c r="D19" s="14"/>
      <c r="E19" s="18"/>
      <c r="F19" s="18"/>
      <c r="G19" s="14"/>
      <c r="H19" s="18"/>
      <c r="I19" s="18"/>
      <c r="J19" s="16"/>
    </row>
    <row r="20" spans="1:10" x14ac:dyDescent="0.25">
      <c r="A20" s="12"/>
      <c r="B20" s="13" t="s">
        <v>27</v>
      </c>
      <c r="C20" s="13"/>
      <c r="D20" s="14"/>
      <c r="E20" s="18"/>
      <c r="F20" s="18"/>
      <c r="G20" s="14"/>
      <c r="H20" s="18"/>
      <c r="I20" s="18"/>
      <c r="J20" s="16"/>
    </row>
    <row r="21" spans="1:10" x14ac:dyDescent="0.25">
      <c r="A21" s="12"/>
      <c r="B21" s="14"/>
      <c r="C21" s="14" t="s">
        <v>26</v>
      </c>
      <c r="D21" s="17"/>
      <c r="E21" s="18">
        <v>1364001.7764139203</v>
      </c>
      <c r="F21" s="18">
        <v>2115157.554685066</v>
      </c>
      <c r="G21" s="14"/>
      <c r="H21" s="18"/>
      <c r="I21" s="18">
        <f>E21*3/12+F21*9/12</f>
        <v>1927368.6101172797</v>
      </c>
      <c r="J21" s="16"/>
    </row>
    <row r="22" spans="1:10" x14ac:dyDescent="0.25">
      <c r="A22" s="12"/>
      <c r="B22" s="14"/>
      <c r="C22" s="14" t="s">
        <v>25</v>
      </c>
      <c r="D22" s="18"/>
      <c r="E22" s="18">
        <v>909334.37511028803</v>
      </c>
      <c r="F22" s="18">
        <v>1410104.8154835238</v>
      </c>
      <c r="G22" s="14"/>
      <c r="H22" s="18"/>
      <c r="I22" s="18">
        <f>E22*3/12+F22*9/12</f>
        <v>1284912.2053902149</v>
      </c>
      <c r="J22" s="16"/>
    </row>
    <row r="23" spans="1:10" x14ac:dyDescent="0.25">
      <c r="A23" s="12" t="s">
        <v>3</v>
      </c>
      <c r="B23" s="14" t="s">
        <v>44</v>
      </c>
      <c r="C23" s="14" t="s">
        <v>24</v>
      </c>
      <c r="D23" s="18"/>
      <c r="E23" s="18">
        <v>29223.210306401717</v>
      </c>
      <c r="F23" s="18">
        <v>50653.564531096301</v>
      </c>
      <c r="G23" s="14"/>
      <c r="H23" s="18">
        <f>E23*3/12+F23*9/12</f>
        <v>45295.975974922658</v>
      </c>
      <c r="I23" s="18"/>
      <c r="J23" s="16"/>
    </row>
    <row r="24" spans="1:10" x14ac:dyDescent="0.25">
      <c r="A24" s="12" t="s">
        <v>3</v>
      </c>
      <c r="B24" s="14" t="s">
        <v>44</v>
      </c>
      <c r="C24" s="14" t="s">
        <v>23</v>
      </c>
      <c r="D24" s="18"/>
      <c r="E24" s="18">
        <v>62476.861923273886</v>
      </c>
      <c r="F24" s="18">
        <v>108293.22733367473</v>
      </c>
      <c r="G24" s="14"/>
      <c r="H24" s="18">
        <f>E24*3/12+F24*9/12</f>
        <v>96839.13598107452</v>
      </c>
      <c r="I24" s="18"/>
      <c r="J24" s="16"/>
    </row>
    <row r="25" spans="1:10" x14ac:dyDescent="0.25">
      <c r="A25" s="12" t="s">
        <v>3</v>
      </c>
      <c r="B25" s="27" t="s">
        <v>44</v>
      </c>
      <c r="C25" s="14" t="s">
        <v>22</v>
      </c>
      <c r="D25" s="18"/>
      <c r="E25" s="18">
        <v>70637.5413616804</v>
      </c>
      <c r="F25" s="18">
        <v>122438.40502691269</v>
      </c>
      <c r="G25" s="14"/>
      <c r="H25" s="18">
        <f>E25*3/12+F25*9/12</f>
        <v>109488.18911060461</v>
      </c>
      <c r="I25" s="18"/>
      <c r="J25" s="16"/>
    </row>
    <row r="26" spans="1:10" x14ac:dyDescent="0.25">
      <c r="A26" s="12"/>
      <c r="B26" s="13"/>
      <c r="C26" s="13" t="s">
        <v>1</v>
      </c>
      <c r="D26" s="18"/>
      <c r="E26" s="19">
        <f>SUM(E21:E25)</f>
        <v>2435673.7651155647</v>
      </c>
      <c r="F26" s="19">
        <f>SUM(F21:F25)</f>
        <v>3806647.5670602736</v>
      </c>
      <c r="G26" s="13"/>
      <c r="H26" s="19">
        <f>SUM(H21:H25)</f>
        <v>251623.30106660179</v>
      </c>
      <c r="I26" s="19">
        <f>SUM(I21:I25)</f>
        <v>3212280.8155074948</v>
      </c>
      <c r="J26" s="16"/>
    </row>
    <row r="27" spans="1:10" x14ac:dyDescent="0.25">
      <c r="A27" s="12"/>
      <c r="B27" s="14"/>
      <c r="C27" s="5"/>
      <c r="D27" s="17"/>
      <c r="E27" s="2"/>
      <c r="F27" s="2"/>
      <c r="G27" s="14"/>
      <c r="H27" s="18"/>
      <c r="I27" s="18"/>
      <c r="J27" s="16"/>
    </row>
    <row r="28" spans="1:10" x14ac:dyDescent="0.25">
      <c r="A28" s="12"/>
      <c r="B28" s="13" t="s">
        <v>21</v>
      </c>
      <c r="C28" s="13"/>
      <c r="D28" s="14"/>
      <c r="E28" s="18"/>
      <c r="F28" s="18"/>
      <c r="G28" s="14"/>
      <c r="H28" s="18"/>
      <c r="I28" s="18"/>
      <c r="J28" s="16"/>
    </row>
    <row r="29" spans="1:10" x14ac:dyDescent="0.25">
      <c r="A29" s="12" t="s">
        <v>3</v>
      </c>
      <c r="B29" s="14"/>
      <c r="C29" s="14" t="s">
        <v>20</v>
      </c>
      <c r="D29" s="17"/>
      <c r="E29" s="18">
        <v>1118468.6866647801</v>
      </c>
      <c r="F29" s="18">
        <v>1166308.7566461472</v>
      </c>
      <c r="G29" s="14"/>
      <c r="H29" s="18">
        <f>E29*3/12+F29*9/12</f>
        <v>1154348.7391508054</v>
      </c>
      <c r="I29" s="18"/>
      <c r="J29" s="16"/>
    </row>
    <row r="30" spans="1:10" x14ac:dyDescent="0.25">
      <c r="A30" s="12"/>
      <c r="B30" s="14"/>
      <c r="C30" s="14" t="s">
        <v>19</v>
      </c>
      <c r="D30" s="17"/>
      <c r="E30" s="2">
        <v>287072.4210295059</v>
      </c>
      <c r="F30" s="2">
        <v>297694.10060759756</v>
      </c>
      <c r="G30" s="14"/>
      <c r="H30" s="18"/>
      <c r="I30" s="18">
        <f>E30*3/12+F30*9/12</f>
        <v>295038.68071307463</v>
      </c>
      <c r="J30" s="16"/>
    </row>
    <row r="31" spans="1:10" x14ac:dyDescent="0.25">
      <c r="A31" s="12"/>
      <c r="B31" s="14"/>
      <c r="C31" s="14" t="s">
        <v>18</v>
      </c>
      <c r="D31" s="17"/>
      <c r="E31" s="2">
        <v>296000</v>
      </c>
      <c r="F31" s="2">
        <v>592000</v>
      </c>
      <c r="G31" s="14"/>
      <c r="H31" s="18"/>
      <c r="I31" s="18">
        <f>E31*3/12+F31*9/12</f>
        <v>518000</v>
      </c>
      <c r="J31" s="16"/>
    </row>
    <row r="32" spans="1:10" x14ac:dyDescent="0.25">
      <c r="A32" s="12" t="s">
        <v>3</v>
      </c>
      <c r="B32" s="14" t="s">
        <v>44</v>
      </c>
      <c r="C32" s="14" t="s">
        <v>17</v>
      </c>
      <c r="D32" s="17"/>
      <c r="E32" s="2">
        <v>4127.8826760424436</v>
      </c>
      <c r="F32" s="2">
        <v>8420.8806591265857</v>
      </c>
      <c r="G32" s="14"/>
      <c r="H32" s="18">
        <f>E32*3/12+F32*9/12</f>
        <v>7347.6311633555506</v>
      </c>
      <c r="I32" s="18"/>
      <c r="J32" s="16"/>
    </row>
    <row r="33" spans="1:10" x14ac:dyDescent="0.25">
      <c r="A33" s="12"/>
      <c r="B33" s="13"/>
      <c r="C33" s="13" t="s">
        <v>1</v>
      </c>
      <c r="D33" s="18"/>
      <c r="E33" s="19">
        <f>SUM(E29:E32)</f>
        <v>1705668.9903703283</v>
      </c>
      <c r="F33" s="19">
        <f>SUM(F29:F32)</f>
        <v>2064423.7379128714</v>
      </c>
      <c r="G33" s="13"/>
      <c r="H33" s="19">
        <f>SUM(H29:H32)</f>
        <v>1161696.3703141611</v>
      </c>
      <c r="I33" s="19">
        <f>SUM(I29:I32)</f>
        <v>813038.68071307463</v>
      </c>
      <c r="J33" s="16"/>
    </row>
    <row r="34" spans="1:10" x14ac:dyDescent="0.25">
      <c r="A34" s="12"/>
      <c r="B34" s="13"/>
      <c r="C34" s="13"/>
      <c r="D34" s="4"/>
      <c r="E34" s="3"/>
      <c r="F34" s="3"/>
      <c r="G34" s="14"/>
      <c r="H34" s="18"/>
      <c r="I34" s="18"/>
      <c r="J34" s="16"/>
    </row>
    <row r="35" spans="1:10" x14ac:dyDescent="0.25">
      <c r="A35" s="12"/>
      <c r="B35" s="13" t="s">
        <v>16</v>
      </c>
      <c r="C35" s="13"/>
      <c r="D35" s="14"/>
      <c r="E35" s="18"/>
      <c r="F35" s="18"/>
      <c r="G35" s="14"/>
      <c r="H35" s="18"/>
      <c r="I35" s="18"/>
      <c r="J35" s="16"/>
    </row>
    <row r="36" spans="1:10" x14ac:dyDescent="0.25">
      <c r="A36" s="12"/>
      <c r="B36" s="14"/>
      <c r="C36" s="14" t="s">
        <v>15</v>
      </c>
      <c r="D36" s="17"/>
      <c r="E36" s="18">
        <v>349863.27435311995</v>
      </c>
      <c r="F36" s="18">
        <v>362808.21550418541</v>
      </c>
      <c r="G36" s="14"/>
      <c r="H36" s="18"/>
      <c r="I36" s="18">
        <f>E36*3/12+F36*9/12</f>
        <v>359571.98021641903</v>
      </c>
      <c r="J36" s="16"/>
    </row>
    <row r="37" spans="1:10" x14ac:dyDescent="0.25">
      <c r="A37" s="12"/>
      <c r="B37" s="14"/>
      <c r="C37" s="14" t="s">
        <v>14</v>
      </c>
      <c r="D37" s="17"/>
      <c r="E37" s="18">
        <v>148878.95092374351</v>
      </c>
      <c r="F37" s="18">
        <v>154834.10896069324</v>
      </c>
      <c r="G37" s="14"/>
      <c r="H37" s="18"/>
      <c r="I37" s="18">
        <f>E37*3/12+F37*9/12</f>
        <v>153345.31945145581</v>
      </c>
      <c r="J37" s="16"/>
    </row>
    <row r="38" spans="1:10" x14ac:dyDescent="0.25">
      <c r="A38" s="12"/>
      <c r="B38" s="14"/>
      <c r="C38" s="14" t="s">
        <v>13</v>
      </c>
      <c r="D38" s="17"/>
      <c r="E38" s="18">
        <v>289962.68636011658</v>
      </c>
      <c r="F38" s="18">
        <v>300691.3057554409</v>
      </c>
      <c r="G38" s="14"/>
      <c r="H38" s="18"/>
      <c r="I38" s="18">
        <f>E38*3/12+F38*9/12</f>
        <v>298009.15090660984</v>
      </c>
      <c r="J38" s="16"/>
    </row>
    <row r="39" spans="1:10" x14ac:dyDescent="0.25">
      <c r="A39" s="12" t="s">
        <v>3</v>
      </c>
      <c r="B39" s="14" t="s">
        <v>44</v>
      </c>
      <c r="C39" s="14" t="s">
        <v>12</v>
      </c>
      <c r="D39" s="17"/>
      <c r="E39" s="18">
        <v>265846.80805565137</v>
      </c>
      <c r="F39" s="18">
        <v>275683.13995371043</v>
      </c>
      <c r="G39" s="14"/>
      <c r="H39" s="18">
        <f>E39*3/12+F39*9/12</f>
        <v>273224.05697919568</v>
      </c>
      <c r="I39" s="18"/>
      <c r="J39" s="16"/>
    </row>
    <row r="40" spans="1:10" x14ac:dyDescent="0.25">
      <c r="A40" s="12"/>
      <c r="B40" s="14"/>
      <c r="C40" s="14" t="s">
        <v>11</v>
      </c>
      <c r="D40" s="17"/>
      <c r="E40" s="18">
        <v>845509.65311903995</v>
      </c>
      <c r="F40" s="18">
        <v>870874.94271261117</v>
      </c>
      <c r="G40" s="14"/>
      <c r="H40" s="18"/>
      <c r="I40" s="18">
        <f>E40*3/12+F40*9/12</f>
        <v>864533.62031421845</v>
      </c>
      <c r="J40" s="16"/>
    </row>
    <row r="41" spans="1:10" x14ac:dyDescent="0.25">
      <c r="A41" s="12"/>
      <c r="B41" s="13"/>
      <c r="C41" s="13" t="s">
        <v>1</v>
      </c>
      <c r="D41" s="17"/>
      <c r="E41" s="21">
        <f>SUM(E36:E40)</f>
        <v>1900061.3728116713</v>
      </c>
      <c r="F41" s="21">
        <f>SUM(F36:F40)</f>
        <v>1964891.7128866413</v>
      </c>
      <c r="G41" s="13"/>
      <c r="H41" s="19">
        <f>SUM(H36:H40)</f>
        <v>273224.05697919568</v>
      </c>
      <c r="I41" s="19">
        <f>SUM(I36:I40)</f>
        <v>1675460.0708887032</v>
      </c>
      <c r="J41" s="16"/>
    </row>
    <row r="42" spans="1:10" x14ac:dyDescent="0.25">
      <c r="A42" s="12"/>
      <c r="B42" s="13"/>
      <c r="C42" s="13"/>
      <c r="D42" s="14"/>
      <c r="E42" s="18"/>
      <c r="F42" s="18"/>
      <c r="G42" s="14"/>
      <c r="H42" s="18"/>
      <c r="I42" s="18"/>
      <c r="J42" s="16"/>
    </row>
    <row r="43" spans="1:10" x14ac:dyDescent="0.25">
      <c r="A43" s="12"/>
      <c r="B43" s="13" t="s">
        <v>10</v>
      </c>
      <c r="C43" s="13"/>
      <c r="D43" s="14"/>
      <c r="E43" s="18"/>
      <c r="F43" s="18"/>
      <c r="G43" s="14"/>
      <c r="H43" s="18"/>
      <c r="I43" s="18"/>
      <c r="J43" s="16"/>
    </row>
    <row r="44" spans="1:10" x14ac:dyDescent="0.25">
      <c r="A44" s="12" t="s">
        <v>3</v>
      </c>
      <c r="B44" s="14" t="s">
        <v>44</v>
      </c>
      <c r="C44" s="14" t="s">
        <v>9</v>
      </c>
      <c r="D44" s="17"/>
      <c r="E44" s="18">
        <v>504286.06795842142</v>
      </c>
      <c r="F44" s="18">
        <v>524608.79649714578</v>
      </c>
      <c r="G44" s="14"/>
      <c r="H44" s="18">
        <f>E44*3/12+F44*9/12</f>
        <v>519528.11436246464</v>
      </c>
      <c r="I44" s="18"/>
      <c r="J44" s="16"/>
    </row>
    <row r="45" spans="1:10" x14ac:dyDescent="0.25">
      <c r="A45" s="12" t="s">
        <v>3</v>
      </c>
      <c r="B45" s="14" t="s">
        <v>44</v>
      </c>
      <c r="C45" s="14" t="s">
        <v>8</v>
      </c>
      <c r="D45" s="17"/>
      <c r="E45" s="2">
        <v>183838.84488961374</v>
      </c>
      <c r="F45" s="2">
        <v>191247.55033866517</v>
      </c>
      <c r="G45" s="14"/>
      <c r="H45" s="18">
        <f>E45*3/12+F45*9/12</f>
        <v>189395.3739764023</v>
      </c>
      <c r="I45" s="18"/>
      <c r="J45" s="16"/>
    </row>
    <row r="46" spans="1:10" x14ac:dyDescent="0.25">
      <c r="A46" s="12" t="s">
        <v>3</v>
      </c>
      <c r="B46" s="14" t="s">
        <v>44</v>
      </c>
      <c r="C46" s="14" t="s">
        <v>7</v>
      </c>
      <c r="D46" s="17"/>
      <c r="E46" s="2">
        <v>102052.03202000202</v>
      </c>
      <c r="F46" s="2">
        <v>103072.55234020203</v>
      </c>
      <c r="G46" s="14"/>
      <c r="H46" s="18">
        <f>E46*3/12+F46*9/12</f>
        <v>102817.42226015203</v>
      </c>
      <c r="I46" s="18"/>
      <c r="J46" s="16"/>
    </row>
    <row r="47" spans="1:10" x14ac:dyDescent="0.25">
      <c r="A47" s="12" t="s">
        <v>3</v>
      </c>
      <c r="B47" s="14" t="s">
        <v>44</v>
      </c>
      <c r="C47" s="14" t="s">
        <v>6</v>
      </c>
      <c r="D47" s="17"/>
      <c r="E47" s="2">
        <v>75220.314015506665</v>
      </c>
      <c r="F47" s="2">
        <v>78251.692670331584</v>
      </c>
      <c r="G47" s="14"/>
      <c r="H47" s="18">
        <f>E47*3/12+F47*9/12</f>
        <v>77493.848006625354</v>
      </c>
      <c r="I47" s="18"/>
      <c r="J47" s="16"/>
    </row>
    <row r="48" spans="1:10" x14ac:dyDescent="0.25">
      <c r="A48" s="12"/>
      <c r="B48" s="13"/>
      <c r="C48" s="13" t="s">
        <v>1</v>
      </c>
      <c r="D48" s="17"/>
      <c r="E48" s="19">
        <f>SUM(E44:E47)</f>
        <v>865397.25888354378</v>
      </c>
      <c r="F48" s="19">
        <f>SUM(F44:F47)</f>
        <v>897180.59184634453</v>
      </c>
      <c r="G48" s="13"/>
      <c r="H48" s="19">
        <f>SUM(H44:H47)</f>
        <v>889234.75860564434</v>
      </c>
      <c r="I48" s="19">
        <f>SUM(I44:I47)</f>
        <v>0</v>
      </c>
      <c r="J48" s="16"/>
    </row>
    <row r="49" spans="1:10" x14ac:dyDescent="0.25">
      <c r="A49" s="12"/>
      <c r="B49" s="13"/>
      <c r="C49" s="13"/>
      <c r="D49" s="14"/>
      <c r="E49" s="18"/>
      <c r="F49" s="18"/>
      <c r="G49" s="14"/>
      <c r="H49" s="18"/>
      <c r="I49" s="18"/>
      <c r="J49" s="16"/>
    </row>
    <row r="50" spans="1:10" x14ac:dyDescent="0.25">
      <c r="A50" s="12"/>
      <c r="B50" s="13" t="s">
        <v>5</v>
      </c>
      <c r="C50" s="13"/>
      <c r="D50" s="14"/>
      <c r="E50" s="18"/>
      <c r="F50" s="18"/>
      <c r="G50" s="14"/>
      <c r="H50" s="18"/>
      <c r="I50" s="18"/>
      <c r="J50" s="16"/>
    </row>
    <row r="51" spans="1:10" x14ac:dyDescent="0.25">
      <c r="A51" s="12" t="s">
        <v>3</v>
      </c>
      <c r="B51" s="14"/>
      <c r="C51" s="14" t="s">
        <v>4</v>
      </c>
      <c r="D51" s="17"/>
      <c r="E51" s="18">
        <v>42350.962312722295</v>
      </c>
      <c r="F51" s="18">
        <v>43621.491182103964</v>
      </c>
      <c r="G51" s="14"/>
      <c r="H51" s="18">
        <f>E51*3/12+F51*9/12</f>
        <v>43303.858964758547</v>
      </c>
      <c r="I51" s="18"/>
      <c r="J51" s="16"/>
    </row>
    <row r="52" spans="1:10" x14ac:dyDescent="0.25">
      <c r="A52" s="12" t="s">
        <v>3</v>
      </c>
      <c r="B52" s="14" t="s">
        <v>44</v>
      </c>
      <c r="C52" s="14" t="s">
        <v>2</v>
      </c>
      <c r="D52" s="17"/>
      <c r="E52" s="18">
        <v>52643.377649370545</v>
      </c>
      <c r="F52" s="18">
        <v>54222.678978851669</v>
      </c>
      <c r="G52" s="14"/>
      <c r="H52" s="18">
        <f>E52*3/12+F52*9/12</f>
        <v>53827.853646481388</v>
      </c>
      <c r="I52" s="18"/>
      <c r="J52" s="16"/>
    </row>
    <row r="53" spans="1:10" x14ac:dyDescent="0.25">
      <c r="A53" s="12"/>
      <c r="B53" s="13"/>
      <c r="C53" s="13" t="s">
        <v>1</v>
      </c>
      <c r="D53" s="17"/>
      <c r="E53" s="1">
        <f>SUM(E51:E52)</f>
        <v>94994.339962092839</v>
      </c>
      <c r="F53" s="1">
        <f>SUM(F51:F52)</f>
        <v>97844.170160955633</v>
      </c>
      <c r="G53" s="13"/>
      <c r="H53" s="19">
        <f>SUM(H51:H52)</f>
        <v>97131.712611239927</v>
      </c>
      <c r="I53" s="19">
        <f>SUM(I51:I52)</f>
        <v>0</v>
      </c>
      <c r="J53" s="16"/>
    </row>
    <row r="54" spans="1:10" x14ac:dyDescent="0.25">
      <c r="A54" s="12"/>
      <c r="B54" s="13"/>
      <c r="C54" s="13"/>
      <c r="D54" s="14"/>
      <c r="E54" s="18"/>
      <c r="F54" s="18"/>
      <c r="G54" s="14"/>
      <c r="H54" s="18"/>
      <c r="I54" s="18"/>
      <c r="J54" s="16"/>
    </row>
    <row r="55" spans="1:10" ht="15.75" thickBot="1" x14ac:dyDescent="0.3">
      <c r="A55" s="22"/>
      <c r="B55" s="23" t="s">
        <v>0</v>
      </c>
      <c r="C55" s="23"/>
      <c r="D55" s="24"/>
      <c r="E55" s="25">
        <f>SUM(E3:E54)/2</f>
        <v>13105463.173027493</v>
      </c>
      <c r="F55" s="25">
        <f>SUM(F3:F54)/2</f>
        <v>15178476.146997109</v>
      </c>
      <c r="G55" s="23"/>
      <c r="H55" s="25">
        <f>SUM(H3:H54)/2</f>
        <v>8766109.984654583</v>
      </c>
      <c r="I55" s="25">
        <f>SUM(I3:I54)/2</f>
        <v>5894112.918850122</v>
      </c>
      <c r="J55" s="26"/>
    </row>
    <row r="56" spans="1:10" ht="15.75" thickTop="1" x14ac:dyDescent="0.25"/>
    <row r="57" spans="1:10" x14ac:dyDescent="0.25">
      <c r="A57" t="s">
        <v>47</v>
      </c>
      <c r="C57" t="s">
        <v>48</v>
      </c>
    </row>
    <row r="58" spans="1:10" x14ac:dyDescent="0.25">
      <c r="B58" t="s">
        <v>44</v>
      </c>
      <c r="C58" t="s">
        <v>49</v>
      </c>
    </row>
  </sheetData>
  <mergeCells count="3">
    <mergeCell ref="H2:I2"/>
    <mergeCell ref="A1:J1"/>
    <mergeCell ref="A2:C2"/>
  </mergeCells>
  <printOptions horizontalCentered="1"/>
  <pageMargins left="0.7" right="0.7" top="0.75" bottom="0.75" header="0.3" footer="0.3"/>
  <pageSetup scale="78" orientation="portrait" r:id="rId1"/>
  <headerFooter scaleWithDoc="0">
    <oddHeader>&amp;RExh. TLK-5</oddHeader>
    <oddFooter>&amp;R&amp;P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8457A1A-54C1-4FBB-9C47-0413C1E96F4B}"/>
</file>

<file path=customXml/itemProps2.xml><?xml version="1.0" encoding="utf-8"?>
<ds:datastoreItem xmlns:ds="http://schemas.openxmlformats.org/officeDocument/2006/customXml" ds:itemID="{742E3F3D-ABF3-4D4F-8DD6-318B5C4CE671}"/>
</file>

<file path=customXml/itemProps3.xml><?xml version="1.0" encoding="utf-8"?>
<ds:datastoreItem xmlns:ds="http://schemas.openxmlformats.org/officeDocument/2006/customXml" ds:itemID="{FA61E578-4E7F-4824-999D-B39037D176FC}"/>
</file>

<file path=customXml/itemProps4.xml><?xml version="1.0" encoding="utf-8"?>
<ds:datastoreItem xmlns:ds="http://schemas.openxmlformats.org/officeDocument/2006/customXml" ds:itemID="{CA20CED9-A5B8-4D1F-84FB-52666EEA39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AMI recap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Knox, Tara</dc:creator>
  <cp:lastModifiedBy>Knox, Tara</cp:lastModifiedBy>
  <cp:lastPrinted>2021-05-18T18:21:59Z</cp:lastPrinted>
  <dcterms:created xsi:type="dcterms:W3CDTF">2021-05-11T23:53:55Z</dcterms:created>
  <dcterms:modified xsi:type="dcterms:W3CDTF">2021-05-18T18:22:16Z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