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Rebuttal Testimony\12) Schultz\"/>
    </mc:Choice>
  </mc:AlternateContent>
  <xr:revisionPtr revIDLastSave="0" documentId="13_ncr:1_{31B605DF-E35E-4F2B-9942-93DAD82B5E81}" xr6:coauthVersionLast="45" xr6:coauthVersionMax="45" xr10:uidLastSave="{00000000-0000-0000-0000-000000000000}"/>
  <bookViews>
    <workbookView xWindow="28680" yWindow="-120" windowWidth="29040" windowHeight="15840" xr2:uid="{D7F8A3DA-1C20-422E-9C35-246E1A5BA53B}"/>
  </bookViews>
  <sheets>
    <sheet name="Exh. KJS-4" sheetId="1" r:id="rId1"/>
  </sheets>
  <definedNames>
    <definedName name="_xlnm.Print_Area" localSheetId="0">'Exh. KJS-4'!$B$1:$I$78</definedName>
    <definedName name="_xlnm.Print_Titles" localSheetId="0">'Exh. KJS-4'!$1:$5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8" i="1" l="1"/>
  <c r="F78" i="1"/>
  <c r="I74" i="1" l="1"/>
  <c r="I72" i="1"/>
  <c r="I70" i="1"/>
  <c r="I69" i="1"/>
  <c r="I68" i="1"/>
  <c r="I67" i="1"/>
  <c r="I66" i="1"/>
  <c r="I65" i="1"/>
  <c r="I52" i="1"/>
  <c r="I37" i="1"/>
  <c r="I18" i="1"/>
  <c r="I17" i="1"/>
  <c r="I21" i="1" s="1"/>
  <c r="I6" i="1"/>
  <c r="I7" i="1"/>
  <c r="F66" i="1"/>
  <c r="F65" i="1"/>
  <c r="F72" i="1"/>
  <c r="F74" i="1"/>
  <c r="F70" i="1"/>
  <c r="F69" i="1"/>
  <c r="F68" i="1"/>
  <c r="F67" i="1"/>
  <c r="F58" i="1"/>
  <c r="F50" i="1"/>
  <c r="F24" i="1"/>
  <c r="F43" i="1"/>
  <c r="F47" i="1"/>
  <c r="F20" i="1"/>
  <c r="F21" i="1" s="1"/>
  <c r="F6" i="1"/>
  <c r="F7" i="1"/>
  <c r="I64" i="1"/>
  <c r="F64" i="1"/>
  <c r="I48" i="1"/>
  <c r="I9" i="1"/>
  <c r="F9" i="1"/>
  <c r="I75" i="1" l="1"/>
  <c r="F75" i="1"/>
  <c r="F76" i="1" s="1"/>
  <c r="F48" i="1"/>
  <c r="I76" i="1"/>
</calcChain>
</file>

<file path=xl/sharedStrings.xml><?xml version="1.0" encoding="utf-8"?>
<sst xmlns="http://schemas.openxmlformats.org/spreadsheetml/2006/main" count="153" uniqueCount="145">
  <si>
    <t>Business Case</t>
  </si>
  <si>
    <t>ER_Description</t>
  </si>
  <si>
    <t>Customer Facing Technology Program</t>
  </si>
  <si>
    <t>ER_5151 - Customer Facing Technology</t>
  </si>
  <si>
    <t>Customer Transactional Systems</t>
  </si>
  <si>
    <t>ER_5040 - Customer Transactional Systems</t>
  </si>
  <si>
    <t>Strategic Initiatives</t>
  </si>
  <si>
    <t>ER_7060 - Strategic Initiatives</t>
  </si>
  <si>
    <t>Cabinet Gorge 15 kV Bus Replacement</t>
  </si>
  <si>
    <t>ER_4213 - Cabinet Gorge 15 kV Bus Replacement</t>
  </si>
  <si>
    <t>Cabinet Gorge Automation</t>
  </si>
  <si>
    <t>ER_4163 - CG HED Automation Replacement</t>
  </si>
  <si>
    <t>Campus Repurposing Phase 2</t>
  </si>
  <si>
    <t>ER_7131 - COF Long Term Restructuring Plan Phase 2</t>
  </si>
  <si>
    <t>CS2 Single Phase Transformer</t>
  </si>
  <si>
    <t>ER_4206 - CS2 Single Phase Transformer</t>
  </si>
  <si>
    <t>Digital Grid Network</t>
  </si>
  <si>
    <t>ER_5156 - Digital Grid Network Expansion</t>
  </si>
  <si>
    <t>Electric Storm</t>
  </si>
  <si>
    <t>ER_2051 - Electric Transmission Plant-Storm</t>
  </si>
  <si>
    <t>ER_2059 - Failed Electric Dist Plant-Storm</t>
  </si>
  <si>
    <t>Gas Cheney HP Reinforcement</t>
  </si>
  <si>
    <t>ER_3311 - Cheney HP Reinforcement</t>
  </si>
  <si>
    <t>Jackson Prairie Joint Project</t>
  </si>
  <si>
    <t>ER_7201 - Jackson Prairie Storage</t>
  </si>
  <si>
    <t>Land Mobile Radio &amp; Real Time Communication Systems</t>
  </si>
  <si>
    <t>ER_5030 - Land Mobile Radio &amp; Real Time Comm Systems</t>
  </si>
  <si>
    <t>Rattlesnake Flat Wind Farm Project 115kV Integration Project</t>
  </si>
  <si>
    <t>ER_2618 - Rattlesnake Flat 115kV Wind Farm Project</t>
  </si>
  <si>
    <t>Clark Fork Settlement Agreement</t>
  </si>
  <si>
    <t>ER_6103 - Clark Fork Implement PME Agreement</t>
  </si>
  <si>
    <t>Elec Relocation and Replacement Program</t>
  </si>
  <si>
    <t>ER_2056 - Distribution Line Relocations</t>
  </si>
  <si>
    <t>Gas Cathodic Protection Program</t>
  </si>
  <si>
    <t>ER_3004 - Cathodic Protection-Minor Blanket</t>
  </si>
  <si>
    <t>Gas Facility Replacement Program (GFRP) Aldyl A Pipe Replacement</t>
  </si>
  <si>
    <t>ER_3008 - Aldyl -A Pipe Replacement</t>
  </si>
  <si>
    <t>Gas Isolated Steel Replacement Program</t>
  </si>
  <si>
    <t>ER_3007 - Isolated Steel Replacement</t>
  </si>
  <si>
    <t>Gas PMC Program</t>
  </si>
  <si>
    <t>ER_3055 - Gas Meter Replacement Non Revenue</t>
  </si>
  <si>
    <t>Gas Replacement Street and Highway Program</t>
  </si>
  <si>
    <t>ER_3003 - Gas Replace-St&amp;Hwy</t>
  </si>
  <si>
    <t>Joint Use</t>
  </si>
  <si>
    <t>ER_2074 - Joint Use</t>
  </si>
  <si>
    <t>Protection System Upgrade for PRC-002</t>
  </si>
  <si>
    <t>ER_2608 - Protection System Upgrades for PRC-002</t>
  </si>
  <si>
    <t>Saddle Mountain 230/115kV Station (New) Integration Project Phase 1</t>
  </si>
  <si>
    <t>ER_2605 - Saddle Mountain Integration</t>
  </si>
  <si>
    <t>Spokane River License Implementation</t>
  </si>
  <si>
    <t>ER_6107 - Spokane River Implementation (PM&amp;E)</t>
  </si>
  <si>
    <t>Transmission Construction - Compliance</t>
  </si>
  <si>
    <t>ER_2457 - Benton-Othello 115 Recond</t>
  </si>
  <si>
    <t>ER_2617 - Noxon Hydro-Noxon Switchyard 230kV Trans Line Rbld</t>
  </si>
  <si>
    <t>Transmission NERC Low-Risk Priority Lines Mitigation</t>
  </si>
  <si>
    <t>ER_2579 - Low Priority Ratings Mitigation</t>
  </si>
  <si>
    <t>Westside 230/115kV Station Brownfield Rebuild Project</t>
  </si>
  <si>
    <t>ER_2531 - Westside 230 kV Substation - Rebuild</t>
  </si>
  <si>
    <t>Base Load Thermal Program</t>
  </si>
  <si>
    <t>ER_4149 - Base Load Thermal</t>
  </si>
  <si>
    <t>Capital Tools &amp; Stores</t>
  </si>
  <si>
    <t>ER_7006 - Tools Lab &amp; Shop Equipment</t>
  </si>
  <si>
    <t>Distribution Grid Modernization</t>
  </si>
  <si>
    <t>ER_2470 - Dist Grid Modernization</t>
  </si>
  <si>
    <t>Distribution Minor Rebuild</t>
  </si>
  <si>
    <t>ER_2055 - Electric Distribution Minor Blanket</t>
  </si>
  <si>
    <t>Distribution System Enhancements</t>
  </si>
  <si>
    <t>ER_2514 - Distribution - Spokane North &amp; West</t>
  </si>
  <si>
    <t>Downtown Network - Asset Condition</t>
  </si>
  <si>
    <t>ER_2062 - Downtown Network Asset Condition</t>
  </si>
  <si>
    <t>Downtown Network - Performance &amp; Capacity</t>
  </si>
  <si>
    <t>ER_2063 - Downtown Network - Performance &amp; Capacity</t>
  </si>
  <si>
    <t>Enterprise &amp; Control Network Infrastructure</t>
  </si>
  <si>
    <t>ER_5020 - Enterprise &amp; Control Network Infrastructure</t>
  </si>
  <si>
    <t>Environmental Control &amp; Monitoring Systems</t>
  </si>
  <si>
    <t>ER_5025 - Environmental Control &amp; Monitoring Systems</t>
  </si>
  <si>
    <t>Fiber Network Lease Service Replacement</t>
  </si>
  <si>
    <t>ER_5027 - Fiber Network Lease Service Replacement</t>
  </si>
  <si>
    <t>Fleet Services Capital Plan</t>
  </si>
  <si>
    <t>ER_7000 - Transportation Equip</t>
  </si>
  <si>
    <t>Gas Non-Revenue Program</t>
  </si>
  <si>
    <t>ER_3005 - Gas Distribution Non-Revenue Blanket</t>
  </si>
  <si>
    <t>Gas Regulator Station Replacement Program</t>
  </si>
  <si>
    <t>ER_3002 - Regulator Reliable - Blanket</t>
  </si>
  <si>
    <t>Gas Reinforcement Program</t>
  </si>
  <si>
    <t>ER_3000 - Gas Reinforce-Minor Blanket</t>
  </si>
  <si>
    <t>Regulating Hydro</t>
  </si>
  <si>
    <t>ER_4148 - Regulating Hydro</t>
  </si>
  <si>
    <t>SCADA - SOO and BuCC</t>
  </si>
  <si>
    <t>ER_2277 - SCADA Upgrade</t>
  </si>
  <si>
    <t>Structures and Improvements/Furniture</t>
  </si>
  <si>
    <t>ER_7001 - Structures &amp; Improv</t>
  </si>
  <si>
    <t>Substation - New Distribution Station Capacity Program</t>
  </si>
  <si>
    <t>ER_2274 - New Substations</t>
  </si>
  <si>
    <t>Substation - Station Rebuilds Program</t>
  </si>
  <si>
    <t>ER_2000 - Substation - Capital Spares</t>
  </si>
  <si>
    <t>ER_2204 - Substation Rebuilds</t>
  </si>
  <si>
    <t>ER_2215 - Substation Asset Mgmt Capital Maintenance</t>
  </si>
  <si>
    <t>Technology Failed Assets</t>
  </si>
  <si>
    <t>ER_5037 - Infrastructure Technology Failed Assets</t>
  </si>
  <si>
    <t>Transmission - Minor Rebuild</t>
  </si>
  <si>
    <t>ER_2057 - Transmission Minor Rebuild</t>
  </si>
  <si>
    <t>Wood Pole Management</t>
  </si>
  <si>
    <t>ER_2060 - Wood Pole Mgmt</t>
  </si>
  <si>
    <t>Atlas</t>
  </si>
  <si>
    <t>ER_5147 - Project Atlas</t>
  </si>
  <si>
    <t>Data Center Compute and Storage Systems</t>
  </si>
  <si>
    <t>ER_5155 - Data Center Compute and Storage Systems</t>
  </si>
  <si>
    <t>Endpoint Compute and Productivity Systems</t>
  </si>
  <si>
    <t>ER_5016 - Endpoint Compute and Productivity Systems</t>
  </si>
  <si>
    <t>Energy Delivery Operational Efficiency &amp; Shared Services</t>
  </si>
  <si>
    <t>ER_5018 - Energy Delivery Op Efficiency &amp; Shared Services</t>
  </si>
  <si>
    <t>Energy Resources Modernization &amp; Operational Efficiency</t>
  </si>
  <si>
    <t>ER_5019 - Energy Resources Modernization &amp; Op Efficiency</t>
  </si>
  <si>
    <t>Enterprise Communication Systems</t>
  </si>
  <si>
    <t>ER_5022 - Enterprise Communication Systems</t>
  </si>
  <si>
    <t>Enterprise Data Science</t>
  </si>
  <si>
    <t>ER_5038 - Enterprise Data Science</t>
  </si>
  <si>
    <t>Enterprise Security</t>
  </si>
  <si>
    <t>ER_5032 - Enterprise Security</t>
  </si>
  <si>
    <t>ET Modernization &amp; Operational Efficiency - Technology</t>
  </si>
  <si>
    <t>ER_5026 - ET Modernization &amp; Op Efficiency - Technology</t>
  </si>
  <si>
    <t>Financial &amp; Accounting Technology</t>
  </si>
  <si>
    <t>ER_5028 - Financial &amp; Accounting Technology</t>
  </si>
  <si>
    <t>Grand Total</t>
  </si>
  <si>
    <t>Adjustment</t>
  </si>
  <si>
    <t>Avista WA-Natural Gas TTP</t>
  </si>
  <si>
    <t>Avista WA-Electric TTP</t>
  </si>
  <si>
    <t xml:space="preserve">3.11 - Customer at the Center </t>
  </si>
  <si>
    <t>Avista's 2020 Pro Forma Capital Additions Detail</t>
  </si>
  <si>
    <t>3.12 - Large Distinct Projects</t>
  </si>
  <si>
    <t>3.11 - Customer at the Center  Total</t>
  </si>
  <si>
    <t>3.12 - Large Distinct Projects Total</t>
  </si>
  <si>
    <t>3.14 - Mandatory &amp; Compliance</t>
  </si>
  <si>
    <t>3.14 - Mandatory &amp; Compliance Total</t>
  </si>
  <si>
    <t>3.13 - Programs</t>
  </si>
  <si>
    <t>3.13 - Programs Total</t>
  </si>
  <si>
    <t>3.15 - Short-Lived Assets</t>
  </si>
  <si>
    <t>3.15 - Short-Lived Assets Total</t>
  </si>
  <si>
    <t>Staff's Position WA-Electric TTP</t>
  </si>
  <si>
    <t>Staff's Position WA-Natural Gas TTP</t>
  </si>
  <si>
    <t>(Actual Calendar Year Gross Transfers to Plant)</t>
  </si>
  <si>
    <t>WA - Electric</t>
  </si>
  <si>
    <t>WA - Natural Gas</t>
  </si>
  <si>
    <t>Staff's % of Avista's 2020 Pro Forma Projects Included in this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</si>
</sst>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/>
    <xf numFmtId="164" fontId="2" fillId="0" borderId="2" xfId="0" applyNumberFormat="1" applyFont="1" applyFill="1" applyBorder="1"/>
    <xf numFmtId="164" fontId="2" fillId="0" borderId="2" xfId="0" applyNumberFormat="1" applyFont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0" fontId="2" fillId="3" borderId="1" xfId="0" applyFont="1" applyFill="1" applyBorder="1" applyAlignment="1">
      <alignment horizontal="center" wrapText="1"/>
    </xf>
    <xf numFmtId="164" fontId="1" fillId="4" borderId="0" xfId="0" applyNumberFormat="1" applyFont="1" applyFill="1"/>
    <xf numFmtId="164" fontId="2" fillId="4" borderId="2" xfId="0" applyNumberFormat="1" applyFont="1" applyFill="1" applyBorder="1"/>
    <xf numFmtId="164" fontId="2" fillId="3" borderId="3" xfId="0" applyNumberFormat="1" applyFont="1" applyFill="1" applyBorder="1"/>
    <xf numFmtId="0" fontId="2" fillId="0" borderId="0" xfId="0" applyFont="1" applyAlignment="1">
      <alignment horizontal="right"/>
    </xf>
    <xf numFmtId="9" fontId="2" fillId="0" borderId="0" xfId="1" applyFont="1"/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18EC-7F89-47ED-96A5-7497DDFB98EE}">
  <sheetPr>
    <pageSetUpPr fitToPage="1"/>
  </sheetPr>
  <dimension ref="B2:I78"/>
  <sheetViews>
    <sheetView tabSelected="1" zoomScale="70" zoomScaleNormal="70" workbookViewId="0">
      <selection activeCell="B3" sqref="B3:I3"/>
    </sheetView>
  </sheetViews>
  <sheetFormatPr defaultColWidth="8.88671875" defaultRowHeight="13.8" x14ac:dyDescent="0.25"/>
  <cols>
    <col min="1" max="1" width="3.6640625" style="1" customWidth="1"/>
    <col min="2" max="2" width="13.109375" style="1" customWidth="1"/>
    <col min="3" max="3" width="66.33203125" style="1" customWidth="1"/>
    <col min="4" max="4" width="56" style="1" customWidth="1"/>
    <col min="5" max="5" width="17.6640625" style="1" bestFit="1" customWidth="1"/>
    <col min="6" max="6" width="16.6640625" style="1" bestFit="1" customWidth="1"/>
    <col min="7" max="7" width="2.88671875" style="1" customWidth="1"/>
    <col min="8" max="8" width="16.33203125" style="1" bestFit="1" customWidth="1"/>
    <col min="9" max="9" width="19.109375" style="1" bestFit="1" customWidth="1"/>
    <col min="10" max="16384" width="8.88671875" style="1"/>
  </cols>
  <sheetData>
    <row r="2" spans="2:9" ht="17.399999999999999" x14ac:dyDescent="0.3">
      <c r="B2" s="23" t="s">
        <v>129</v>
      </c>
      <c r="C2" s="23"/>
      <c r="D2" s="23"/>
      <c r="E2" s="23"/>
      <c r="F2" s="23"/>
      <c r="G2" s="23"/>
      <c r="H2" s="23"/>
      <c r="I2" s="23"/>
    </row>
    <row r="3" spans="2:9" ht="17.399999999999999" x14ac:dyDescent="0.3">
      <c r="B3" s="23" t="s">
        <v>141</v>
      </c>
      <c r="C3" s="23"/>
      <c r="D3" s="23"/>
      <c r="E3" s="23"/>
      <c r="F3" s="23"/>
      <c r="G3" s="23"/>
      <c r="H3" s="23"/>
      <c r="I3" s="23"/>
    </row>
    <row r="4" spans="2:9" ht="17.399999999999999" x14ac:dyDescent="0.3">
      <c r="B4" s="3"/>
      <c r="C4" s="3"/>
      <c r="D4" s="3"/>
      <c r="E4" s="21" t="s">
        <v>142</v>
      </c>
      <c r="F4" s="22"/>
      <c r="G4" s="3"/>
      <c r="H4" s="21" t="s">
        <v>143</v>
      </c>
      <c r="I4" s="22"/>
    </row>
    <row r="5" spans="2:9" ht="41.4" x14ac:dyDescent="0.25">
      <c r="B5" s="4" t="s">
        <v>125</v>
      </c>
      <c r="C5" s="4" t="s">
        <v>0</v>
      </c>
      <c r="D5" s="4" t="s">
        <v>1</v>
      </c>
      <c r="E5" s="5" t="s">
        <v>127</v>
      </c>
      <c r="F5" s="5" t="s">
        <v>139</v>
      </c>
      <c r="G5" s="11"/>
      <c r="H5" s="5" t="s">
        <v>126</v>
      </c>
      <c r="I5" s="5" t="s">
        <v>140</v>
      </c>
    </row>
    <row r="6" spans="2:9" x14ac:dyDescent="0.25">
      <c r="B6" s="24" t="s">
        <v>128</v>
      </c>
      <c r="C6" s="1" t="s">
        <v>2</v>
      </c>
      <c r="D6" s="1" t="s">
        <v>3</v>
      </c>
      <c r="E6" s="2">
        <v>8074535.8404782843</v>
      </c>
      <c r="F6" s="2">
        <f>E6</f>
        <v>8074535.8404782843</v>
      </c>
      <c r="G6" s="12"/>
      <c r="H6" s="2">
        <v>2285701.1531867492</v>
      </c>
      <c r="I6" s="2">
        <f>H6</f>
        <v>2285701.1531867492</v>
      </c>
    </row>
    <row r="7" spans="2:9" x14ac:dyDescent="0.25">
      <c r="B7" s="18"/>
      <c r="C7" s="1" t="s">
        <v>4</v>
      </c>
      <c r="D7" s="1" t="s">
        <v>5</v>
      </c>
      <c r="E7" s="2">
        <v>823487.60348642874</v>
      </c>
      <c r="F7" s="2">
        <f>E7</f>
        <v>823487.60348642874</v>
      </c>
      <c r="G7" s="12"/>
      <c r="H7" s="2">
        <v>258401.22214745951</v>
      </c>
      <c r="I7" s="2">
        <f>H7</f>
        <v>258401.22214745951</v>
      </c>
    </row>
    <row r="8" spans="2:9" x14ac:dyDescent="0.25">
      <c r="B8" s="19"/>
      <c r="C8" s="1" t="s">
        <v>6</v>
      </c>
      <c r="D8" s="1" t="s">
        <v>7</v>
      </c>
      <c r="E8" s="2">
        <v>2396261.2895909403</v>
      </c>
      <c r="F8" s="2">
        <v>0</v>
      </c>
      <c r="G8" s="12"/>
      <c r="H8" s="2">
        <v>751920.05707606382</v>
      </c>
      <c r="I8" s="2">
        <v>0</v>
      </c>
    </row>
    <row r="9" spans="2:9" x14ac:dyDescent="0.25">
      <c r="B9" s="6" t="s">
        <v>131</v>
      </c>
      <c r="C9" s="6"/>
      <c r="D9" s="6"/>
      <c r="E9" s="7">
        <v>11294284.733555652</v>
      </c>
      <c r="F9" s="7">
        <f>SUM(F6:F8)</f>
        <v>8898023.4439647123</v>
      </c>
      <c r="G9" s="13"/>
      <c r="H9" s="7">
        <v>3296022.4324102728</v>
      </c>
      <c r="I9" s="7">
        <f>SUM(I6:I8)</f>
        <v>2544102.3753342088</v>
      </c>
    </row>
    <row r="10" spans="2:9" x14ac:dyDescent="0.25">
      <c r="B10" s="17" t="s">
        <v>130</v>
      </c>
      <c r="C10" s="1" t="s">
        <v>8</v>
      </c>
      <c r="D10" s="1" t="s">
        <v>9</v>
      </c>
      <c r="E10" s="2">
        <v>260407.53311999998</v>
      </c>
      <c r="F10" s="2">
        <v>0</v>
      </c>
      <c r="G10" s="12"/>
      <c r="H10" s="2">
        <v>0</v>
      </c>
      <c r="I10" s="2">
        <v>0</v>
      </c>
    </row>
    <row r="11" spans="2:9" x14ac:dyDescent="0.25">
      <c r="B11" s="18"/>
      <c r="C11" s="1" t="s">
        <v>10</v>
      </c>
      <c r="D11" s="1" t="s">
        <v>11</v>
      </c>
      <c r="E11" s="2">
        <v>2667896.6506812</v>
      </c>
      <c r="F11" s="2">
        <v>0</v>
      </c>
      <c r="G11" s="12"/>
      <c r="H11" s="2">
        <v>0</v>
      </c>
      <c r="I11" s="2">
        <v>0</v>
      </c>
    </row>
    <row r="12" spans="2:9" x14ac:dyDescent="0.25">
      <c r="B12" s="18"/>
      <c r="C12" s="1" t="s">
        <v>12</v>
      </c>
      <c r="D12" s="1" t="s">
        <v>13</v>
      </c>
      <c r="E12" s="2">
        <v>1388141.0861980538</v>
      </c>
      <c r="F12" s="2">
        <v>0</v>
      </c>
      <c r="G12" s="12"/>
      <c r="H12" s="2">
        <v>435583.18506319873</v>
      </c>
      <c r="I12" s="2">
        <v>0</v>
      </c>
    </row>
    <row r="13" spans="2:9" x14ac:dyDescent="0.25">
      <c r="B13" s="18"/>
      <c r="C13" s="1" t="s">
        <v>14</v>
      </c>
      <c r="D13" s="1" t="s">
        <v>15</v>
      </c>
      <c r="E13" s="2">
        <v>1869289.1393880001</v>
      </c>
      <c r="F13" s="2">
        <v>0</v>
      </c>
      <c r="G13" s="12"/>
      <c r="H13" s="2">
        <v>0</v>
      </c>
      <c r="I13" s="2">
        <v>0</v>
      </c>
    </row>
    <row r="14" spans="2:9" x14ac:dyDescent="0.25">
      <c r="B14" s="18"/>
      <c r="C14" s="1" t="s">
        <v>16</v>
      </c>
      <c r="D14" s="1" t="s">
        <v>17</v>
      </c>
      <c r="E14" s="2">
        <v>1195168.7561889659</v>
      </c>
      <c r="F14" s="2">
        <v>0</v>
      </c>
      <c r="G14" s="12"/>
      <c r="H14" s="2">
        <v>304628.60631685401</v>
      </c>
      <c r="I14" s="2">
        <v>0</v>
      </c>
    </row>
    <row r="15" spans="2:9" x14ac:dyDescent="0.25">
      <c r="B15" s="18"/>
      <c r="C15" s="1" t="s">
        <v>18</v>
      </c>
      <c r="D15" s="1" t="s">
        <v>19</v>
      </c>
      <c r="E15" s="2">
        <v>1349903.4957359997</v>
      </c>
      <c r="F15" s="2">
        <v>0</v>
      </c>
      <c r="G15" s="12"/>
      <c r="H15" s="2">
        <v>0</v>
      </c>
      <c r="I15" s="2">
        <v>0</v>
      </c>
    </row>
    <row r="16" spans="2:9" x14ac:dyDescent="0.25">
      <c r="B16" s="18"/>
      <c r="C16" s="1" t="s">
        <v>18</v>
      </c>
      <c r="D16" s="1" t="s">
        <v>20</v>
      </c>
      <c r="E16" s="2">
        <v>2533386.2200000021</v>
      </c>
      <c r="F16" s="2">
        <v>0</v>
      </c>
      <c r="G16" s="12"/>
      <c r="H16" s="2">
        <v>0</v>
      </c>
      <c r="I16" s="2">
        <v>0</v>
      </c>
    </row>
    <row r="17" spans="2:9" x14ac:dyDescent="0.25">
      <c r="B17" s="18"/>
      <c r="C17" s="1" t="s">
        <v>21</v>
      </c>
      <c r="D17" s="1" t="s">
        <v>22</v>
      </c>
      <c r="E17" s="2">
        <v>0</v>
      </c>
      <c r="F17" s="2">
        <v>0</v>
      </c>
      <c r="G17" s="12"/>
      <c r="H17" s="2">
        <v>4944133.78</v>
      </c>
      <c r="I17" s="2">
        <f>H17</f>
        <v>4944133.78</v>
      </c>
    </row>
    <row r="18" spans="2:9" x14ac:dyDescent="0.25">
      <c r="B18" s="18"/>
      <c r="C18" s="1" t="s">
        <v>23</v>
      </c>
      <c r="D18" s="1" t="s">
        <v>24</v>
      </c>
      <c r="E18" s="2">
        <v>0</v>
      </c>
      <c r="F18" s="2">
        <v>0</v>
      </c>
      <c r="G18" s="12"/>
      <c r="H18" s="2">
        <v>1463625.2082959998</v>
      </c>
      <c r="I18" s="2">
        <f>H18</f>
        <v>1463625.2082959998</v>
      </c>
    </row>
    <row r="19" spans="2:9" x14ac:dyDescent="0.25">
      <c r="B19" s="18"/>
      <c r="C19" s="1" t="s">
        <v>25</v>
      </c>
      <c r="D19" s="1" t="s">
        <v>26</v>
      </c>
      <c r="E19" s="2">
        <v>1157572.7902593394</v>
      </c>
      <c r="F19" s="2">
        <v>0</v>
      </c>
      <c r="G19" s="12"/>
      <c r="H19" s="2">
        <v>363233.42629721528</v>
      </c>
      <c r="I19" s="2">
        <v>0</v>
      </c>
    </row>
    <row r="20" spans="2:9" x14ac:dyDescent="0.25">
      <c r="B20" s="19"/>
      <c r="C20" s="1" t="s">
        <v>27</v>
      </c>
      <c r="D20" s="1" t="s">
        <v>28</v>
      </c>
      <c r="E20" s="2">
        <v>6346087.3312551994</v>
      </c>
      <c r="F20" s="2">
        <f>E20</f>
        <v>6346087.3312551994</v>
      </c>
      <c r="G20" s="12"/>
      <c r="H20" s="2">
        <v>0</v>
      </c>
      <c r="I20" s="2">
        <v>0</v>
      </c>
    </row>
    <row r="21" spans="2:9" x14ac:dyDescent="0.25">
      <c r="B21" s="6" t="s">
        <v>132</v>
      </c>
      <c r="C21" s="6"/>
      <c r="D21" s="6"/>
      <c r="E21" s="8">
        <v>18767853.002826758</v>
      </c>
      <c r="F21" s="8">
        <f>SUM(F10:F20)</f>
        <v>6346087.3312551994</v>
      </c>
      <c r="G21" s="13"/>
      <c r="H21" s="8">
        <v>7511204.2059732676</v>
      </c>
      <c r="I21" s="8">
        <f>SUM(I10:I20)</f>
        <v>6407758.9882960003</v>
      </c>
    </row>
    <row r="22" spans="2:9" x14ac:dyDescent="0.25">
      <c r="B22" s="17" t="s">
        <v>135</v>
      </c>
      <c r="C22" s="1" t="s">
        <v>58</v>
      </c>
      <c r="D22" s="1" t="s">
        <v>59</v>
      </c>
      <c r="E22" s="2">
        <v>1464010.6475885999</v>
      </c>
      <c r="F22" s="2">
        <v>0</v>
      </c>
      <c r="G22" s="12"/>
      <c r="H22" s="2">
        <v>0</v>
      </c>
      <c r="I22" s="2">
        <v>0</v>
      </c>
    </row>
    <row r="23" spans="2:9" x14ac:dyDescent="0.25">
      <c r="B23" s="18"/>
      <c r="C23" s="1" t="s">
        <v>60</v>
      </c>
      <c r="D23" s="1" t="s">
        <v>61</v>
      </c>
      <c r="E23" s="2">
        <v>570813.60707996658</v>
      </c>
      <c r="F23" s="2">
        <v>0</v>
      </c>
      <c r="G23" s="12"/>
      <c r="H23" s="2">
        <v>428347.82128551521</v>
      </c>
      <c r="I23" s="2">
        <v>0</v>
      </c>
    </row>
    <row r="24" spans="2:9" x14ac:dyDescent="0.25">
      <c r="B24" s="18"/>
      <c r="C24" s="1" t="s">
        <v>62</v>
      </c>
      <c r="D24" s="1" t="s">
        <v>63</v>
      </c>
      <c r="E24" s="2">
        <v>3907006.2199999997</v>
      </c>
      <c r="F24" s="2">
        <f>E24</f>
        <v>3907006.2199999997</v>
      </c>
      <c r="G24" s="12"/>
      <c r="H24" s="2">
        <v>0</v>
      </c>
      <c r="I24" s="2">
        <v>0</v>
      </c>
    </row>
    <row r="25" spans="2:9" x14ac:dyDescent="0.25">
      <c r="B25" s="18"/>
      <c r="C25" s="1" t="s">
        <v>64</v>
      </c>
      <c r="D25" s="1" t="s">
        <v>65</v>
      </c>
      <c r="E25" s="2">
        <v>8139323.1999999983</v>
      </c>
      <c r="F25" s="2">
        <v>0</v>
      </c>
      <c r="G25" s="12"/>
      <c r="H25" s="2">
        <v>0</v>
      </c>
      <c r="I25" s="2">
        <v>0</v>
      </c>
    </row>
    <row r="26" spans="2:9" x14ac:dyDescent="0.25">
      <c r="B26" s="18"/>
      <c r="C26" s="1" t="s">
        <v>66</v>
      </c>
      <c r="D26" s="1" t="s">
        <v>67</v>
      </c>
      <c r="E26" s="2">
        <v>2603111.6000000006</v>
      </c>
      <c r="F26" s="2">
        <v>0</v>
      </c>
      <c r="G26" s="12"/>
      <c r="H26" s="2">
        <v>0</v>
      </c>
      <c r="I26" s="2">
        <v>0</v>
      </c>
    </row>
    <row r="27" spans="2:9" x14ac:dyDescent="0.25">
      <c r="B27" s="18"/>
      <c r="C27" s="1" t="s">
        <v>68</v>
      </c>
      <c r="D27" s="1" t="s">
        <v>69</v>
      </c>
      <c r="E27" s="2">
        <v>1915579.7600000002</v>
      </c>
      <c r="F27" s="2">
        <v>0</v>
      </c>
      <c r="G27" s="12"/>
      <c r="H27" s="2">
        <v>0</v>
      </c>
      <c r="I27" s="2">
        <v>0</v>
      </c>
    </row>
    <row r="28" spans="2:9" x14ac:dyDescent="0.25">
      <c r="B28" s="18"/>
      <c r="C28" s="1" t="s">
        <v>70</v>
      </c>
      <c r="D28" s="1" t="s">
        <v>71</v>
      </c>
      <c r="E28" s="2">
        <v>1947160.46</v>
      </c>
      <c r="F28" s="2">
        <v>0</v>
      </c>
      <c r="G28" s="12"/>
      <c r="H28" s="2">
        <v>0</v>
      </c>
      <c r="I28" s="2">
        <v>0</v>
      </c>
    </row>
    <row r="29" spans="2:9" x14ac:dyDescent="0.25">
      <c r="B29" s="18"/>
      <c r="C29" s="1" t="s">
        <v>18</v>
      </c>
      <c r="D29" s="1" t="s">
        <v>19</v>
      </c>
      <c r="E29" s="2">
        <v>1285274.1548160007</v>
      </c>
      <c r="F29" s="2">
        <v>0</v>
      </c>
      <c r="G29" s="12"/>
      <c r="H29" s="2">
        <v>0</v>
      </c>
      <c r="I29" s="2">
        <v>0</v>
      </c>
    </row>
    <row r="30" spans="2:9" x14ac:dyDescent="0.25">
      <c r="B30" s="18"/>
      <c r="C30" s="1" t="s">
        <v>18</v>
      </c>
      <c r="D30" s="1" t="s">
        <v>20</v>
      </c>
      <c r="E30" s="2">
        <v>1654802.6599999985</v>
      </c>
      <c r="F30" s="2">
        <v>0</v>
      </c>
      <c r="G30" s="12"/>
      <c r="H30" s="2">
        <v>0</v>
      </c>
      <c r="I30" s="2">
        <v>0</v>
      </c>
    </row>
    <row r="31" spans="2:9" x14ac:dyDescent="0.25">
      <c r="B31" s="18"/>
      <c r="C31" s="1" t="s">
        <v>72</v>
      </c>
      <c r="D31" s="1" t="s">
        <v>73</v>
      </c>
      <c r="E31" s="2">
        <v>1371760.2746660348</v>
      </c>
      <c r="F31" s="2">
        <v>0</v>
      </c>
      <c r="G31" s="12"/>
      <c r="H31" s="2">
        <v>429619.89166355034</v>
      </c>
      <c r="I31" s="2">
        <v>0</v>
      </c>
    </row>
    <row r="32" spans="2:9" x14ac:dyDescent="0.25">
      <c r="B32" s="18"/>
      <c r="C32" s="1" t="s">
        <v>74</v>
      </c>
      <c r="D32" s="1" t="s">
        <v>75</v>
      </c>
      <c r="E32" s="2">
        <v>237396.05171904259</v>
      </c>
      <c r="F32" s="2">
        <v>0</v>
      </c>
      <c r="G32" s="12"/>
      <c r="H32" s="2">
        <v>74485.511825402456</v>
      </c>
      <c r="I32" s="2">
        <v>0</v>
      </c>
    </row>
    <row r="33" spans="2:9" x14ac:dyDescent="0.25">
      <c r="B33" s="18"/>
      <c r="C33" s="1" t="s">
        <v>76</v>
      </c>
      <c r="D33" s="1" t="s">
        <v>77</v>
      </c>
      <c r="E33" s="2">
        <v>273510.7622656693</v>
      </c>
      <c r="F33" s="2">
        <v>0</v>
      </c>
      <c r="G33" s="12"/>
      <c r="H33" s="2">
        <v>85824.625581139</v>
      </c>
      <c r="I33" s="2">
        <v>0</v>
      </c>
    </row>
    <row r="34" spans="2:9" x14ac:dyDescent="0.25">
      <c r="B34" s="18"/>
      <c r="C34" s="1" t="s">
        <v>78</v>
      </c>
      <c r="D34" s="1" t="s">
        <v>79</v>
      </c>
      <c r="E34" s="2">
        <v>2122836.580055377</v>
      </c>
      <c r="F34" s="2">
        <v>0</v>
      </c>
      <c r="G34" s="12"/>
      <c r="H34" s="2">
        <v>941091.90308654134</v>
      </c>
      <c r="I34" s="2">
        <v>0</v>
      </c>
    </row>
    <row r="35" spans="2:9" x14ac:dyDescent="0.25">
      <c r="B35" s="18"/>
      <c r="C35" s="1" t="s">
        <v>80</v>
      </c>
      <c r="D35" s="1" t="s">
        <v>81</v>
      </c>
      <c r="E35" s="2">
        <v>0</v>
      </c>
      <c r="F35" s="2">
        <v>0</v>
      </c>
      <c r="G35" s="12"/>
      <c r="H35" s="2">
        <v>3473489.36</v>
      </c>
      <c r="I35" s="2">
        <v>0</v>
      </c>
    </row>
    <row r="36" spans="2:9" x14ac:dyDescent="0.25">
      <c r="B36" s="18"/>
      <c r="C36" s="1" t="s">
        <v>82</v>
      </c>
      <c r="D36" s="1" t="s">
        <v>83</v>
      </c>
      <c r="E36" s="2">
        <v>0</v>
      </c>
      <c r="F36" s="2">
        <v>0</v>
      </c>
      <c r="G36" s="12"/>
      <c r="H36" s="2">
        <v>113106.80000000006</v>
      </c>
      <c r="I36" s="2">
        <v>0</v>
      </c>
    </row>
    <row r="37" spans="2:9" x14ac:dyDescent="0.25">
      <c r="B37" s="18"/>
      <c r="C37" s="1" t="s">
        <v>84</v>
      </c>
      <c r="D37" s="1" t="s">
        <v>85</v>
      </c>
      <c r="E37" s="2">
        <v>0</v>
      </c>
      <c r="F37" s="2">
        <v>0</v>
      </c>
      <c r="G37" s="12"/>
      <c r="H37" s="2">
        <v>953762.3</v>
      </c>
      <c r="I37" s="2">
        <f>H37</f>
        <v>953762.3</v>
      </c>
    </row>
    <row r="38" spans="2:9" x14ac:dyDescent="0.25">
      <c r="B38" s="18"/>
      <c r="C38" s="1" t="s">
        <v>86</v>
      </c>
      <c r="D38" s="1" t="s">
        <v>87</v>
      </c>
      <c r="E38" s="2">
        <v>684112.23006870016</v>
      </c>
      <c r="F38" s="2">
        <v>0</v>
      </c>
      <c r="G38" s="12"/>
      <c r="H38" s="2">
        <v>0</v>
      </c>
      <c r="I38" s="2">
        <v>0</v>
      </c>
    </row>
    <row r="39" spans="2:9" x14ac:dyDescent="0.25">
      <c r="B39" s="18"/>
      <c r="C39" s="1" t="s">
        <v>88</v>
      </c>
      <c r="D39" s="1" t="s">
        <v>89</v>
      </c>
      <c r="E39" s="2">
        <v>1208686.095063885</v>
      </c>
      <c r="F39" s="2">
        <v>0</v>
      </c>
      <c r="G39" s="12"/>
      <c r="H39" s="2">
        <v>37781.819679095453</v>
      </c>
      <c r="I39" s="2">
        <v>0</v>
      </c>
    </row>
    <row r="40" spans="2:9" x14ac:dyDescent="0.25">
      <c r="B40" s="18"/>
      <c r="C40" s="1" t="s">
        <v>90</v>
      </c>
      <c r="D40" s="1" t="s">
        <v>91</v>
      </c>
      <c r="E40" s="2">
        <v>744495.78722866112</v>
      </c>
      <c r="F40" s="2">
        <v>0</v>
      </c>
      <c r="G40" s="12"/>
      <c r="H40" s="2">
        <v>246638.66480841968</v>
      </c>
      <c r="I40" s="2">
        <v>0</v>
      </c>
    </row>
    <row r="41" spans="2:9" x14ac:dyDescent="0.25">
      <c r="B41" s="18"/>
      <c r="C41" s="1" t="s">
        <v>92</v>
      </c>
      <c r="D41" s="1" t="s">
        <v>93</v>
      </c>
      <c r="E41" s="2">
        <v>1420982.4979846999</v>
      </c>
      <c r="F41" s="2">
        <v>0</v>
      </c>
      <c r="G41" s="12"/>
      <c r="H41" s="2">
        <v>0</v>
      </c>
      <c r="I41" s="2">
        <v>0</v>
      </c>
    </row>
    <row r="42" spans="2:9" x14ac:dyDescent="0.25">
      <c r="B42" s="18"/>
      <c r="C42" s="1" t="s">
        <v>94</v>
      </c>
      <c r="D42" s="1" t="s">
        <v>95</v>
      </c>
      <c r="E42" s="2">
        <v>1060660.72</v>
      </c>
      <c r="F42" s="2">
        <v>0</v>
      </c>
      <c r="G42" s="12"/>
      <c r="H42" s="2">
        <v>0</v>
      </c>
      <c r="I42" s="2">
        <v>0</v>
      </c>
    </row>
    <row r="43" spans="2:9" x14ac:dyDescent="0.25">
      <c r="B43" s="18"/>
      <c r="C43" s="1" t="s">
        <v>94</v>
      </c>
      <c r="D43" s="1" t="s">
        <v>96</v>
      </c>
      <c r="E43" s="2">
        <v>5180956.5722895227</v>
      </c>
      <c r="F43" s="2">
        <f>E43</f>
        <v>5180956.5722895227</v>
      </c>
      <c r="G43" s="12"/>
      <c r="H43" s="2">
        <v>23605.460983788173</v>
      </c>
      <c r="I43" s="2">
        <v>0</v>
      </c>
    </row>
    <row r="44" spans="2:9" x14ac:dyDescent="0.25">
      <c r="B44" s="18"/>
      <c r="C44" s="1" t="s">
        <v>94</v>
      </c>
      <c r="D44" s="1" t="s">
        <v>97</v>
      </c>
      <c r="E44" s="2">
        <v>2763471.0811611996</v>
      </c>
      <c r="F44" s="2">
        <v>0</v>
      </c>
      <c r="G44" s="12"/>
      <c r="H44" s="2">
        <v>0</v>
      </c>
      <c r="I44" s="2">
        <v>0</v>
      </c>
    </row>
    <row r="45" spans="2:9" x14ac:dyDescent="0.25">
      <c r="B45" s="18"/>
      <c r="C45" s="1" t="s">
        <v>98</v>
      </c>
      <c r="D45" s="1" t="s">
        <v>99</v>
      </c>
      <c r="E45" s="2">
        <v>518513.48077949142</v>
      </c>
      <c r="F45" s="2">
        <v>0</v>
      </c>
      <c r="G45" s="12"/>
      <c r="H45" s="2">
        <v>105259.00062603907</v>
      </c>
      <c r="I45" s="2">
        <v>0</v>
      </c>
    </row>
    <row r="46" spans="2:9" x14ac:dyDescent="0.25">
      <c r="B46" s="18"/>
      <c r="C46" s="1" t="s">
        <v>100</v>
      </c>
      <c r="D46" s="1" t="s">
        <v>101</v>
      </c>
      <c r="E46" s="2">
        <v>1039759.4384280001</v>
      </c>
      <c r="F46" s="2">
        <v>0</v>
      </c>
      <c r="G46" s="12"/>
      <c r="H46" s="2">
        <v>0</v>
      </c>
      <c r="I46" s="2">
        <v>0</v>
      </c>
    </row>
    <row r="47" spans="2:9" x14ac:dyDescent="0.25">
      <c r="B47" s="19"/>
      <c r="C47" s="1" t="s">
        <v>102</v>
      </c>
      <c r="D47" s="1" t="s">
        <v>103</v>
      </c>
      <c r="E47" s="2">
        <v>8006580.5199999996</v>
      </c>
      <c r="F47" s="2">
        <f>E47</f>
        <v>8006580.5199999996</v>
      </c>
      <c r="G47" s="12"/>
      <c r="H47" s="2">
        <v>0</v>
      </c>
      <c r="I47" s="2">
        <v>0</v>
      </c>
    </row>
    <row r="48" spans="2:9" x14ac:dyDescent="0.25">
      <c r="B48" s="6" t="s">
        <v>136</v>
      </c>
      <c r="C48" s="6"/>
      <c r="D48" s="6"/>
      <c r="E48" s="8">
        <v>50120804.401194856</v>
      </c>
      <c r="F48" s="8">
        <f>SUM(F22:F47)</f>
        <v>17094543.312289521</v>
      </c>
      <c r="G48" s="13"/>
      <c r="H48" s="8">
        <v>6913013.15953949</v>
      </c>
      <c r="I48" s="8">
        <f>SUM(I22:I47)</f>
        <v>953762.3</v>
      </c>
    </row>
    <row r="49" spans="2:9" x14ac:dyDescent="0.25">
      <c r="B49" s="17" t="s">
        <v>133</v>
      </c>
      <c r="C49" s="1" t="s">
        <v>29</v>
      </c>
      <c r="D49" s="1" t="s">
        <v>30</v>
      </c>
      <c r="E49" s="2">
        <v>621233.90356889996</v>
      </c>
      <c r="F49" s="2">
        <v>0</v>
      </c>
      <c r="G49" s="12"/>
      <c r="H49" s="2">
        <v>0</v>
      </c>
      <c r="I49" s="2">
        <v>0</v>
      </c>
    </row>
    <row r="50" spans="2:9" x14ac:dyDescent="0.25">
      <c r="B50" s="20"/>
      <c r="C50" s="1" t="s">
        <v>31</v>
      </c>
      <c r="D50" s="1" t="s">
        <v>32</v>
      </c>
      <c r="E50" s="2">
        <v>5382586.8822320001</v>
      </c>
      <c r="F50" s="2">
        <f>E50</f>
        <v>5382586.8822320001</v>
      </c>
      <c r="G50" s="12"/>
      <c r="H50" s="2">
        <v>0</v>
      </c>
      <c r="I50" s="2">
        <v>0</v>
      </c>
    </row>
    <row r="51" spans="2:9" x14ac:dyDescent="0.25">
      <c r="B51" s="20"/>
      <c r="C51" s="1" t="s">
        <v>33</v>
      </c>
      <c r="D51" s="1" t="s">
        <v>34</v>
      </c>
      <c r="E51" s="2">
        <v>0</v>
      </c>
      <c r="F51" s="2">
        <v>0</v>
      </c>
      <c r="G51" s="12"/>
      <c r="H51" s="2">
        <v>440548.66000000003</v>
      </c>
      <c r="I51" s="2">
        <v>0</v>
      </c>
    </row>
    <row r="52" spans="2:9" x14ac:dyDescent="0.25">
      <c r="B52" s="20"/>
      <c r="C52" s="1" t="s">
        <v>35</v>
      </c>
      <c r="D52" s="1" t="s">
        <v>36</v>
      </c>
      <c r="E52" s="2">
        <v>0</v>
      </c>
      <c r="F52" s="2">
        <v>0</v>
      </c>
      <c r="G52" s="12"/>
      <c r="H52" s="2">
        <v>9308541.7900000028</v>
      </c>
      <c r="I52" s="2">
        <f>H52</f>
        <v>9308541.7900000028</v>
      </c>
    </row>
    <row r="53" spans="2:9" x14ac:dyDescent="0.25">
      <c r="B53" s="20"/>
      <c r="C53" s="1" t="s">
        <v>37</v>
      </c>
      <c r="D53" s="1" t="s">
        <v>38</v>
      </c>
      <c r="E53" s="2">
        <v>0</v>
      </c>
      <c r="F53" s="2">
        <v>0</v>
      </c>
      <c r="G53" s="12"/>
      <c r="H53" s="2">
        <v>254880.46999999997</v>
      </c>
      <c r="I53" s="2">
        <v>0</v>
      </c>
    </row>
    <row r="54" spans="2:9" x14ac:dyDescent="0.25">
      <c r="B54" s="20"/>
      <c r="C54" s="1" t="s">
        <v>39</v>
      </c>
      <c r="D54" s="1" t="s">
        <v>40</v>
      </c>
      <c r="E54" s="2">
        <v>0</v>
      </c>
      <c r="F54" s="2">
        <v>0</v>
      </c>
      <c r="G54" s="12"/>
      <c r="H54" s="2">
        <v>337634.26</v>
      </c>
      <c r="I54" s="2">
        <v>0</v>
      </c>
    </row>
    <row r="55" spans="2:9" x14ac:dyDescent="0.25">
      <c r="B55" s="20"/>
      <c r="C55" s="1" t="s">
        <v>41</v>
      </c>
      <c r="D55" s="1" t="s">
        <v>42</v>
      </c>
      <c r="E55" s="2">
        <v>0</v>
      </c>
      <c r="F55" s="2">
        <v>0</v>
      </c>
      <c r="G55" s="12"/>
      <c r="H55" s="2">
        <v>240055.15999999992</v>
      </c>
      <c r="I55" s="2">
        <v>0</v>
      </c>
    </row>
    <row r="56" spans="2:9" x14ac:dyDescent="0.25">
      <c r="B56" s="20"/>
      <c r="C56" s="1" t="s">
        <v>43</v>
      </c>
      <c r="D56" s="1" t="s">
        <v>44</v>
      </c>
      <c r="E56" s="2">
        <v>2422178.8000000007</v>
      </c>
      <c r="F56" s="2">
        <v>0</v>
      </c>
      <c r="G56" s="12"/>
      <c r="H56" s="2">
        <v>0</v>
      </c>
      <c r="I56" s="2">
        <v>0</v>
      </c>
    </row>
    <row r="57" spans="2:9" x14ac:dyDescent="0.25">
      <c r="B57" s="20"/>
      <c r="C57" s="1" t="s">
        <v>45</v>
      </c>
      <c r="D57" s="1" t="s">
        <v>46</v>
      </c>
      <c r="E57" s="2">
        <v>0</v>
      </c>
      <c r="F57" s="2">
        <v>0</v>
      </c>
      <c r="G57" s="12"/>
      <c r="H57" s="2">
        <v>0</v>
      </c>
      <c r="I57" s="2">
        <v>0</v>
      </c>
    </row>
    <row r="58" spans="2:9" x14ac:dyDescent="0.25">
      <c r="B58" s="20"/>
      <c r="C58" s="1" t="s">
        <v>47</v>
      </c>
      <c r="D58" s="1" t="s">
        <v>48</v>
      </c>
      <c r="E58" s="2">
        <v>19109155.081833396</v>
      </c>
      <c r="F58" s="2">
        <f>E58</f>
        <v>19109155.081833396</v>
      </c>
      <c r="G58" s="12"/>
      <c r="H58" s="2">
        <v>273556.7169082</v>
      </c>
      <c r="I58" s="2">
        <v>0</v>
      </c>
    </row>
    <row r="59" spans="2:9" x14ac:dyDescent="0.25">
      <c r="B59" s="20"/>
      <c r="C59" s="1" t="s">
        <v>49</v>
      </c>
      <c r="D59" s="1" t="s">
        <v>50</v>
      </c>
      <c r="E59" s="2">
        <v>861162.59961959999</v>
      </c>
      <c r="F59" s="2">
        <v>0</v>
      </c>
      <c r="G59" s="12"/>
      <c r="H59" s="2">
        <v>0</v>
      </c>
      <c r="I59" s="2">
        <v>0</v>
      </c>
    </row>
    <row r="60" spans="2:9" x14ac:dyDescent="0.25">
      <c r="B60" s="20"/>
      <c r="C60" s="1" t="s">
        <v>51</v>
      </c>
      <c r="D60" s="1" t="s">
        <v>52</v>
      </c>
      <c r="E60" s="2">
        <v>5195950.8776399996</v>
      </c>
      <c r="F60" s="2">
        <v>0</v>
      </c>
      <c r="G60" s="12"/>
      <c r="H60" s="2">
        <v>0</v>
      </c>
      <c r="I60" s="2">
        <v>0</v>
      </c>
    </row>
    <row r="61" spans="2:9" x14ac:dyDescent="0.25">
      <c r="B61" s="20"/>
      <c r="C61" s="1" t="s">
        <v>51</v>
      </c>
      <c r="D61" s="1" t="s">
        <v>53</v>
      </c>
      <c r="E61" s="2">
        <v>996476.42242800014</v>
      </c>
      <c r="F61" s="2">
        <v>0</v>
      </c>
      <c r="G61" s="12"/>
      <c r="H61" s="2">
        <v>0</v>
      </c>
      <c r="I61" s="2">
        <v>0</v>
      </c>
    </row>
    <row r="62" spans="2:9" x14ac:dyDescent="0.25">
      <c r="B62" s="20"/>
      <c r="C62" s="1" t="s">
        <v>54</v>
      </c>
      <c r="D62" s="1" t="s">
        <v>55</v>
      </c>
      <c r="E62" s="2">
        <v>3300109.157039999</v>
      </c>
      <c r="F62" s="2">
        <v>0</v>
      </c>
      <c r="G62" s="12"/>
      <c r="H62" s="2">
        <v>0</v>
      </c>
      <c r="I62" s="2">
        <v>0</v>
      </c>
    </row>
    <row r="63" spans="2:9" x14ac:dyDescent="0.25">
      <c r="B63" s="19"/>
      <c r="C63" s="1" t="s">
        <v>56</v>
      </c>
      <c r="D63" s="1" t="s">
        <v>57</v>
      </c>
      <c r="E63" s="2">
        <v>393771.29945599998</v>
      </c>
      <c r="F63" s="2">
        <v>0</v>
      </c>
      <c r="G63" s="12"/>
      <c r="H63" s="2">
        <v>0</v>
      </c>
      <c r="I63" s="2">
        <v>0</v>
      </c>
    </row>
    <row r="64" spans="2:9" x14ac:dyDescent="0.25">
      <c r="B64" s="6" t="s">
        <v>134</v>
      </c>
      <c r="C64" s="6"/>
      <c r="D64" s="6"/>
      <c r="E64" s="8">
        <v>38282625.023817897</v>
      </c>
      <c r="F64" s="8">
        <f>SUM(F49:F63)</f>
        <v>24491741.964065395</v>
      </c>
      <c r="G64" s="13"/>
      <c r="H64" s="8">
        <v>10855217.056908203</v>
      </c>
      <c r="I64" s="8">
        <f>SUM(I49:I63)</f>
        <v>9308541.7900000028</v>
      </c>
    </row>
    <row r="65" spans="2:9" x14ac:dyDescent="0.25">
      <c r="B65" s="17" t="s">
        <v>137</v>
      </c>
      <c r="C65" s="1" t="s">
        <v>104</v>
      </c>
      <c r="D65" s="1" t="s">
        <v>105</v>
      </c>
      <c r="E65" s="2">
        <v>1130296.0226743359</v>
      </c>
      <c r="F65" s="2">
        <f t="shared" ref="F65:F70" si="0">E65</f>
        <v>1130296.0226743359</v>
      </c>
      <c r="G65" s="12"/>
      <c r="H65" s="2">
        <v>354674.28096174664</v>
      </c>
      <c r="I65" s="2">
        <f t="shared" ref="I65:I70" si="1">H65</f>
        <v>354674.28096174664</v>
      </c>
    </row>
    <row r="66" spans="2:9" x14ac:dyDescent="0.25">
      <c r="B66" s="18"/>
      <c r="C66" s="1" t="s">
        <v>106</v>
      </c>
      <c r="D66" s="1" t="s">
        <v>107</v>
      </c>
      <c r="E66" s="2">
        <v>980704.35868043639</v>
      </c>
      <c r="F66" s="2">
        <f t="shared" si="0"/>
        <v>980704.35868043639</v>
      </c>
      <c r="G66" s="12"/>
      <c r="H66" s="2">
        <v>270617.75417410652</v>
      </c>
      <c r="I66" s="2">
        <f t="shared" si="1"/>
        <v>270617.75417410652</v>
      </c>
    </row>
    <row r="67" spans="2:9" x14ac:dyDescent="0.25">
      <c r="B67" s="18"/>
      <c r="C67" s="1" t="s">
        <v>108</v>
      </c>
      <c r="D67" s="1" t="s">
        <v>109</v>
      </c>
      <c r="E67" s="2">
        <v>2442543.4104918097</v>
      </c>
      <c r="F67" s="2">
        <f t="shared" si="0"/>
        <v>2442543.4104918097</v>
      </c>
      <c r="G67" s="12"/>
      <c r="H67" s="2">
        <v>766442.87023527629</v>
      </c>
      <c r="I67" s="2">
        <f t="shared" si="1"/>
        <v>766442.87023527629</v>
      </c>
    </row>
    <row r="68" spans="2:9" x14ac:dyDescent="0.25">
      <c r="B68" s="18"/>
      <c r="C68" s="1" t="s">
        <v>110</v>
      </c>
      <c r="D68" s="1" t="s">
        <v>111</v>
      </c>
      <c r="E68" s="2">
        <v>1594354.9119415488</v>
      </c>
      <c r="F68" s="2">
        <f t="shared" si="0"/>
        <v>1594354.9119415488</v>
      </c>
      <c r="G68" s="12"/>
      <c r="H68" s="2">
        <v>500290.78280993353</v>
      </c>
      <c r="I68" s="2">
        <f t="shared" si="1"/>
        <v>500290.78280993353</v>
      </c>
    </row>
    <row r="69" spans="2:9" x14ac:dyDescent="0.25">
      <c r="B69" s="18"/>
      <c r="C69" s="1" t="s">
        <v>112</v>
      </c>
      <c r="D69" s="1" t="s">
        <v>113</v>
      </c>
      <c r="E69" s="2">
        <v>1075808.6489554527</v>
      </c>
      <c r="F69" s="2">
        <f t="shared" si="0"/>
        <v>1075808.6489554527</v>
      </c>
      <c r="G69" s="12"/>
      <c r="H69" s="2">
        <v>135065.74017723554</v>
      </c>
      <c r="I69" s="2">
        <f t="shared" si="1"/>
        <v>135065.74017723554</v>
      </c>
    </row>
    <row r="70" spans="2:9" x14ac:dyDescent="0.25">
      <c r="B70" s="18"/>
      <c r="C70" s="1" t="s">
        <v>114</v>
      </c>
      <c r="D70" s="1" t="s">
        <v>115</v>
      </c>
      <c r="E70" s="2">
        <v>875822.54123752424</v>
      </c>
      <c r="F70" s="2">
        <f t="shared" si="0"/>
        <v>875822.54123752424</v>
      </c>
      <c r="G70" s="12"/>
      <c r="H70" s="2">
        <v>274823.34170170641</v>
      </c>
      <c r="I70" s="2">
        <f t="shared" si="1"/>
        <v>274823.34170170641</v>
      </c>
    </row>
    <row r="71" spans="2:9" x14ac:dyDescent="0.25">
      <c r="B71" s="18"/>
      <c r="C71" s="1" t="s">
        <v>116</v>
      </c>
      <c r="D71" s="1" t="s">
        <v>117</v>
      </c>
      <c r="E71" s="2">
        <v>627617.51417513727</v>
      </c>
      <c r="F71" s="2">
        <v>0</v>
      </c>
      <c r="G71" s="12"/>
      <c r="H71" s="2">
        <v>196939.37348587994</v>
      </c>
      <c r="I71" s="2">
        <v>0</v>
      </c>
    </row>
    <row r="72" spans="2:9" x14ac:dyDescent="0.25">
      <c r="B72" s="18"/>
      <c r="C72" s="1" t="s">
        <v>118</v>
      </c>
      <c r="D72" s="1" t="s">
        <v>119</v>
      </c>
      <c r="E72" s="2">
        <v>1400517.6983305644</v>
      </c>
      <c r="F72" s="2">
        <f>E72</f>
        <v>1400517.6983305644</v>
      </c>
      <c r="G72" s="12"/>
      <c r="H72" s="2">
        <v>427276.87907245778</v>
      </c>
      <c r="I72" s="2">
        <f>H72</f>
        <v>427276.87907245778</v>
      </c>
    </row>
    <row r="73" spans="2:9" x14ac:dyDescent="0.25">
      <c r="B73" s="18"/>
      <c r="C73" s="1" t="s">
        <v>120</v>
      </c>
      <c r="D73" s="1" t="s">
        <v>121</v>
      </c>
      <c r="E73" s="2">
        <v>1059094.0696709303</v>
      </c>
      <c r="F73" s="2">
        <v>0</v>
      </c>
      <c r="G73" s="12"/>
      <c r="H73" s="2">
        <v>332331.90252463252</v>
      </c>
      <c r="I73" s="2">
        <v>0</v>
      </c>
    </row>
    <row r="74" spans="2:9" x14ac:dyDescent="0.25">
      <c r="B74" s="19"/>
      <c r="C74" s="1" t="s">
        <v>122</v>
      </c>
      <c r="D74" s="1" t="s">
        <v>123</v>
      </c>
      <c r="E74" s="2">
        <v>190824.51810470803</v>
      </c>
      <c r="F74" s="2">
        <f>E74</f>
        <v>190824.51810470803</v>
      </c>
      <c r="G74" s="12"/>
      <c r="H74" s="2">
        <v>59878.604711466309</v>
      </c>
      <c r="I74" s="2">
        <f>H74</f>
        <v>59878.604711466309</v>
      </c>
    </row>
    <row r="75" spans="2:9" x14ac:dyDescent="0.25">
      <c r="B75" s="6" t="s">
        <v>138</v>
      </c>
      <c r="C75" s="6"/>
      <c r="D75" s="6"/>
      <c r="E75" s="8">
        <v>11377583.694262449</v>
      </c>
      <c r="F75" s="8">
        <f>SUM(F65:F74)</f>
        <v>9690872.1104163807</v>
      </c>
      <c r="G75" s="13"/>
      <c r="H75" s="8">
        <v>3318341.529854442</v>
      </c>
      <c r="I75" s="8">
        <f>SUM(I65:I74)</f>
        <v>2789070.2538439296</v>
      </c>
    </row>
    <row r="76" spans="2:9" x14ac:dyDescent="0.25">
      <c r="B76" s="9" t="s">
        <v>124</v>
      </c>
      <c r="C76" s="9"/>
      <c r="D76" s="9"/>
      <c r="E76" s="10">
        <v>129843150.85565756</v>
      </c>
      <c r="F76" s="10">
        <f>SUM(F9,F21,F48,F64,F75)</f>
        <v>66521268.161991209</v>
      </c>
      <c r="G76" s="14"/>
      <c r="H76" s="10">
        <v>31893798.384685673</v>
      </c>
      <c r="I76" s="10">
        <f>SUM(I9,I21,I48,I64,I75)</f>
        <v>22003235.707474142</v>
      </c>
    </row>
    <row r="77" spans="2:9" customFormat="1" ht="14.4" x14ac:dyDescent="0.3"/>
    <row r="78" spans="2:9" x14ac:dyDescent="0.25">
      <c r="E78" s="15" t="s">
        <v>144</v>
      </c>
      <c r="F78" s="16">
        <f>F76/E76</f>
        <v>0.51232019343046253</v>
      </c>
      <c r="I78" s="16">
        <f>I76/H76</f>
        <v>0.68989072552861419</v>
      </c>
    </row>
  </sheetData>
  <mergeCells count="9">
    <mergeCell ref="H4:I4"/>
    <mergeCell ref="B2:I2"/>
    <mergeCell ref="B3:I3"/>
    <mergeCell ref="B6:B8"/>
    <mergeCell ref="B10:B20"/>
    <mergeCell ref="B49:B63"/>
    <mergeCell ref="B22:B47"/>
    <mergeCell ref="B65:B74"/>
    <mergeCell ref="E4:F4"/>
  </mergeCells>
  <pageMargins left="0.7" right="0.7" top="1" bottom="1" header="0.3" footer="0.3"/>
  <pageSetup scale="58" fitToHeight="2" orientation="landscape" r:id="rId1"/>
  <headerFooter scaleWithDoc="0">
    <oddHeader>&amp;R&amp;"Times New Roman,Regular"Exh. KJS-4</oddHeader>
    <oddFooter>&amp;L&amp;"Times New Roman,Regular"
&amp;F
&amp;R&amp;"Times New Roman,Regular"Page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C0FC1B9-EEDD-48DA-95CF-55E79B744EDF}"/>
</file>

<file path=customXml/itemProps2.xml><?xml version="1.0" encoding="utf-8"?>
<ds:datastoreItem xmlns:ds="http://schemas.openxmlformats.org/officeDocument/2006/customXml" ds:itemID="{854B852F-ED2C-4369-A07F-45529DF7A0FB}"/>
</file>

<file path=customXml/itemProps3.xml><?xml version="1.0" encoding="utf-8"?>
<ds:datastoreItem xmlns:ds="http://schemas.openxmlformats.org/officeDocument/2006/customXml" ds:itemID="{6CCE5BAE-57BD-4729-8E8D-F0D49C33B940}"/>
</file>

<file path=customXml/itemProps4.xml><?xml version="1.0" encoding="utf-8"?>
<ds:datastoreItem xmlns:ds="http://schemas.openxmlformats.org/officeDocument/2006/customXml" ds:itemID="{AEC33ECF-0C1B-437F-9895-6D9C94D680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Exh. KJS-4</vt:lpstr>
      <vt:lpstr>'Exh. KJS-4'!Print_Area</vt:lpstr>
      <vt:lpstr>'Exh. KJS-4'!Print_Titles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Schultz, Kaylene</dc:creator>
  <cp:lastModifiedBy>Schultz, Kaylene</cp:lastModifiedBy>
  <cp:lastPrinted>2021-05-25T20:57:32Z</cp:lastPrinted>
  <dcterms:created xsi:type="dcterms:W3CDTF">2021-05-21T14:52:38Z</dcterms:created>
  <dcterms:modified xsi:type="dcterms:W3CDTF">2021-05-26T23:14:48Z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