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ustomProperty4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omments5.xml" ContentType="application/vnd.openxmlformats-officedocument.spreadsheetml.comments+xml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omments6.xml" ContentType="application/vnd.openxmlformats-officedocument.spreadsheetml.comments+xml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omments9.xml" ContentType="application/vnd.openxmlformats-officedocument.spreadsheetml.comments+xml"/>
  <Override PartName="/xl/customProperty11.bin" ContentType="application/vnd.openxmlformats-officedocument.spreadsheetml.customProperty"/>
  <Override PartName="/xl/comments8.xml" ContentType="application/vnd.openxmlformats-officedocument.spreadsheetml.comments+xml"/>
  <Override PartName="/xl/comments1.xml" ContentType="application/vnd.openxmlformats-officedocument.spreadsheetml.comments+xml"/>
  <Override PartName="/xl/comments7.xml" ContentType="application/vnd.openxmlformats-officedocument.spreadsheetml.comments+xml"/>
  <Override PartName="/xl/customProperty9.bin" ContentType="application/vnd.openxmlformats-officedocument.spreadsheetml.customProperty"/>
  <Override PartName="/xl/comments10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20" windowWidth="17952" windowHeight="11472" tabRatio="869"/>
  </bookViews>
  <sheets>
    <sheet name="Lead E" sheetId="52" r:id="rId1"/>
    <sheet name="Lead G" sheetId="51" r:id="rId2"/>
    <sheet name="SAP 12ME 6-2018 " sheetId="50" r:id="rId3"/>
    <sheet name="E&amp;G Split" sheetId="49" r:id="rId4"/>
    <sheet name="Jul. 17" sheetId="36" r:id="rId5"/>
    <sheet name="Aug. 17" sheetId="41" r:id="rId6"/>
    <sheet name="Sept. 17" sheetId="40" r:id="rId7"/>
    <sheet name="Oct. 17" sheetId="39" r:id="rId8"/>
    <sheet name="Nov. 17" sheetId="42" r:id="rId9"/>
    <sheet name="Dec. 17" sheetId="35" r:id="rId10"/>
    <sheet name="Jan. 18" sheetId="45" r:id="rId11"/>
    <sheet name="Feb. 18" sheetId="44" r:id="rId12"/>
    <sheet name="Mar. 18" sheetId="43" r:id="rId13"/>
    <sheet name="Apr.18" sheetId="48" r:id="rId14"/>
    <sheet name="May.18" sheetId="47" r:id="rId15"/>
    <sheet name="Jun.18" sheetId="46" r:id="rId16"/>
  </sheets>
  <calcPr calcId="145621"/>
</workbook>
</file>

<file path=xl/calcChain.xml><?xml version="1.0" encoding="utf-8"?>
<calcChain xmlns="http://schemas.openxmlformats.org/spreadsheetml/2006/main">
  <c r="D11" i="52" l="1"/>
  <c r="D12" i="51"/>
  <c r="D22" i="50"/>
  <c r="D21" i="50"/>
  <c r="C14" i="49" l="1"/>
  <c r="C13" i="49"/>
  <c r="C12" i="49"/>
  <c r="C11" i="49"/>
  <c r="C10" i="49"/>
  <c r="C9" i="49"/>
  <c r="C8" i="49"/>
  <c r="C7" i="49"/>
  <c r="C6" i="49"/>
  <c r="C5" i="49"/>
  <c r="C4" i="49"/>
  <c r="C3" i="49"/>
  <c r="B14" i="49"/>
  <c r="B13" i="49"/>
  <c r="B12" i="49"/>
  <c r="B11" i="49"/>
  <c r="B10" i="49"/>
  <c r="B9" i="49"/>
  <c r="B8" i="49"/>
  <c r="B7" i="49"/>
  <c r="B6" i="49"/>
  <c r="B5" i="49"/>
  <c r="B4" i="49"/>
  <c r="B3" i="49"/>
  <c r="D13" i="52" l="1"/>
  <c r="D14" i="51"/>
  <c r="I18" i="50"/>
  <c r="E22" i="50" s="1"/>
  <c r="E27" i="50" s="1"/>
  <c r="D14" i="49"/>
  <c r="F14" i="49" s="1"/>
  <c r="D12" i="49"/>
  <c r="F12" i="49" s="1"/>
  <c r="D11" i="49"/>
  <c r="F11" i="49" s="1"/>
  <c r="D10" i="49"/>
  <c r="F10" i="49" s="1"/>
  <c r="D9" i="49"/>
  <c r="F9" i="49" s="1"/>
  <c r="D8" i="49"/>
  <c r="F8" i="49" s="1"/>
  <c r="D7" i="49"/>
  <c r="F7" i="49" s="1"/>
  <c r="D6" i="49"/>
  <c r="F6" i="49" s="1"/>
  <c r="D5" i="49"/>
  <c r="F5" i="49" s="1"/>
  <c r="D4" i="49"/>
  <c r="F4" i="49" s="1"/>
  <c r="B18" i="49"/>
  <c r="E21" i="50" l="1"/>
  <c r="G14" i="49"/>
  <c r="H14" i="49" s="1"/>
  <c r="G11" i="49"/>
  <c r="G5" i="49"/>
  <c r="H5" i="49" s="1"/>
  <c r="G7" i="49"/>
  <c r="H7" i="49" s="1"/>
  <c r="G9" i="49"/>
  <c r="G4" i="49"/>
  <c r="H4" i="49" s="1"/>
  <c r="G6" i="49"/>
  <c r="G8" i="49"/>
  <c r="H8" i="49" s="1"/>
  <c r="G10" i="49"/>
  <c r="G12" i="49"/>
  <c r="H12" i="49" s="1"/>
  <c r="E23" i="50"/>
  <c r="E24" i="50" s="1"/>
  <c r="E26" i="50"/>
  <c r="E28" i="50" s="1"/>
  <c r="H9" i="49"/>
  <c r="H11" i="49"/>
  <c r="H6" i="49"/>
  <c r="H10" i="49"/>
  <c r="C18" i="49"/>
  <c r="D3" i="49"/>
  <c r="D13" i="49"/>
  <c r="F13" i="49" s="1"/>
  <c r="E21" i="48"/>
  <c r="D19" i="48"/>
  <c r="E16" i="48"/>
  <c r="J15" i="48"/>
  <c r="E15" i="48"/>
  <c r="E17" i="48" s="1"/>
  <c r="D10" i="48"/>
  <c r="E7" i="48"/>
  <c r="E8" i="48" s="1"/>
  <c r="E6" i="48"/>
  <c r="D19" i="47"/>
  <c r="E16" i="47"/>
  <c r="J15" i="47"/>
  <c r="E15" i="47"/>
  <c r="E17" i="47" s="1"/>
  <c r="D10" i="47"/>
  <c r="E7" i="47"/>
  <c r="E22" i="47" s="1"/>
  <c r="E6" i="47"/>
  <c r="E8" i="47" s="1"/>
  <c r="D19" i="46"/>
  <c r="E16" i="46"/>
  <c r="J15" i="46"/>
  <c r="E15" i="46"/>
  <c r="E17" i="46" s="1"/>
  <c r="D10" i="46"/>
  <c r="E7" i="46"/>
  <c r="E22" i="46" s="1"/>
  <c r="E6" i="46"/>
  <c r="E8" i="46" s="1"/>
  <c r="G13" i="49" l="1"/>
  <c r="H13" i="49" s="1"/>
  <c r="D18" i="49"/>
  <c r="F18" i="49" s="1"/>
  <c r="F3" i="49"/>
  <c r="G3" i="49"/>
  <c r="E22" i="48"/>
  <c r="E23" i="48" s="1"/>
  <c r="E25" i="48" s="1"/>
  <c r="E21" i="47"/>
  <c r="E23" i="47" s="1"/>
  <c r="E25" i="47" s="1"/>
  <c r="E21" i="46"/>
  <c r="E23" i="46" s="1"/>
  <c r="E25" i="46" s="1"/>
  <c r="D19" i="45"/>
  <c r="E16" i="45"/>
  <c r="E17" i="45" s="1"/>
  <c r="J15" i="45"/>
  <c r="E15" i="45"/>
  <c r="D10" i="45"/>
  <c r="E8" i="45"/>
  <c r="E7" i="45"/>
  <c r="E6" i="45"/>
  <c r="E21" i="45" s="1"/>
  <c r="D19" i="44"/>
  <c r="E16" i="44"/>
  <c r="E17" i="44" s="1"/>
  <c r="J15" i="44"/>
  <c r="E15" i="44"/>
  <c r="D10" i="44"/>
  <c r="E8" i="44"/>
  <c r="E7" i="44"/>
  <c r="E6" i="44"/>
  <c r="E21" i="44" s="1"/>
  <c r="D19" i="43"/>
  <c r="E16" i="43"/>
  <c r="J15" i="43"/>
  <c r="E15" i="43"/>
  <c r="E17" i="43" s="1"/>
  <c r="D10" i="43"/>
  <c r="E7" i="43"/>
  <c r="E22" i="43" s="1"/>
  <c r="E6" i="43"/>
  <c r="E8" i="43" s="1"/>
  <c r="G18" i="49" l="1"/>
  <c r="H18" i="49" s="1"/>
  <c r="H3" i="49"/>
  <c r="E22" i="45"/>
  <c r="E23" i="45" s="1"/>
  <c r="E25" i="45" s="1"/>
  <c r="E23" i="44"/>
  <c r="E25" i="44" s="1"/>
  <c r="E22" i="44"/>
  <c r="E21" i="43"/>
  <c r="E23" i="43" s="1"/>
  <c r="E25" i="43" s="1"/>
  <c r="D19" i="42"/>
  <c r="E16" i="42"/>
  <c r="E17" i="42" s="1"/>
  <c r="J15" i="42"/>
  <c r="E15" i="42"/>
  <c r="D10" i="42"/>
  <c r="E8" i="42"/>
  <c r="E7" i="42"/>
  <c r="E6" i="42"/>
  <c r="E21" i="42" s="1"/>
  <c r="E16" i="41"/>
  <c r="E15" i="41"/>
  <c r="E7" i="41"/>
  <c r="E21" i="41" s="1"/>
  <c r="E6" i="41"/>
  <c r="E20" i="41" s="1"/>
  <c r="E22" i="41" s="1"/>
  <c r="E6" i="40"/>
  <c r="E7" i="40"/>
  <c r="E15" i="40"/>
  <c r="E16" i="40"/>
  <c r="E21" i="40" s="1"/>
  <c r="E20" i="40"/>
  <c r="E22" i="40" s="1"/>
  <c r="E24" i="40" s="1"/>
  <c r="E22" i="42" l="1"/>
  <c r="E23" i="42" s="1"/>
  <c r="E25" i="42" s="1"/>
  <c r="E17" i="39"/>
  <c r="E16" i="39"/>
  <c r="J15" i="39"/>
  <c r="E15" i="39"/>
  <c r="D10" i="39"/>
  <c r="E7" i="39"/>
  <c r="E22" i="39" s="1"/>
  <c r="E6" i="39"/>
  <c r="E8" i="39" s="1"/>
  <c r="E16" i="36"/>
  <c r="E15" i="36"/>
  <c r="E7" i="36"/>
  <c r="E21" i="36" s="1"/>
  <c r="E6" i="36"/>
  <c r="E20" i="36" s="1"/>
  <c r="E21" i="35"/>
  <c r="E23" i="35" s="1"/>
  <c r="E25" i="35" s="1"/>
  <c r="D19" i="35"/>
  <c r="E16" i="35"/>
  <c r="J15" i="35"/>
  <c r="E15" i="35"/>
  <c r="E17" i="35" s="1"/>
  <c r="D10" i="35"/>
  <c r="E7" i="35"/>
  <c r="E22" i="35" s="1"/>
  <c r="E6" i="35"/>
  <c r="E8" i="35" s="1"/>
  <c r="E21" i="39" l="1"/>
  <c r="E23" i="39" s="1"/>
  <c r="E25" i="39" s="1"/>
  <c r="E22" i="36"/>
</calcChain>
</file>

<file path=xl/comments1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0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1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12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3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4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5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6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7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8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comments9.xml><?xml version="1.0" encoding="utf-8"?>
<comments xmlns="http://schemas.openxmlformats.org/spreadsheetml/2006/main">
  <authors>
    <author>Puget Sound Energy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AR balance as of key comparison date for Prior obligation Accounts claimed prior conversion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This report provides total open AR balance as of key comparison date for all prior obligation accounts claimed after 6/11/2013
</t>
        </r>
      </text>
    </comment>
  </commentList>
</comments>
</file>

<file path=xl/sharedStrings.xml><?xml version="1.0" encoding="utf-8"?>
<sst xmlns="http://schemas.openxmlformats.org/spreadsheetml/2006/main" count="659" uniqueCount="77">
  <si>
    <t>Prior Obligation AR</t>
  </si>
  <si>
    <t>Prior Obligation AR (Pre Conversion)</t>
  </si>
  <si>
    <t/>
  </si>
  <si>
    <t>Open Amount Grand Total</t>
  </si>
  <si>
    <t>Prior Obligation Flag</t>
  </si>
  <si>
    <t>G/L Account</t>
  </si>
  <si>
    <t>$</t>
  </si>
  <si>
    <t>X</t>
  </si>
  <si>
    <t>14200201</t>
  </si>
  <si>
    <t>Electric Cust A/R</t>
  </si>
  <si>
    <t>E</t>
  </si>
  <si>
    <t>14200202</t>
  </si>
  <si>
    <t>Gas Cust A/R</t>
  </si>
  <si>
    <t>G</t>
  </si>
  <si>
    <t>14200203</t>
  </si>
  <si>
    <t>Cust AR Unapp Credit</t>
  </si>
  <si>
    <t>Prior Obligation AR (Post Conversion)</t>
  </si>
  <si>
    <t>Total</t>
  </si>
  <si>
    <t>23202353</t>
  </si>
  <si>
    <t>UnCr-Cust Overpymt</t>
  </si>
  <si>
    <t>Total Electric PO</t>
  </si>
  <si>
    <t>Total Gas PO</t>
  </si>
  <si>
    <t>a</t>
  </si>
  <si>
    <t>b</t>
  </si>
  <si>
    <t>Month Allocation Used</t>
  </si>
  <si>
    <t>Electric</t>
  </si>
  <si>
    <t>Gas</t>
  </si>
  <si>
    <t>Layout                    /KOB1        Auditor  test</t>
  </si>
  <si>
    <t>Order                     43100673     1110 - Other Interest - Custom</t>
  </si>
  <si>
    <t xml:space="preserve">Report currency           USD          US Dollar </t>
  </si>
  <si>
    <t xml:space="preserve">SAP Download </t>
  </si>
  <si>
    <t>Order</t>
  </si>
  <si>
    <t>Name</t>
  </si>
  <si>
    <t>Cost Element</t>
  </si>
  <si>
    <t>Document Header Text</t>
  </si>
  <si>
    <t>Cost element name</t>
  </si>
  <si>
    <t>Aux. acct assignment_1</t>
  </si>
  <si>
    <t>Offsetting acct no.</t>
  </si>
  <si>
    <t>Posting Date</t>
  </si>
  <si>
    <t>Val.in rep.cur.</t>
  </si>
  <si>
    <t>Accrue Interest on Customer Deposits</t>
  </si>
  <si>
    <t>63400500</t>
  </si>
  <si>
    <t>CTR 1110</t>
  </si>
  <si>
    <t>23701173</t>
  </si>
  <si>
    <t>43100673</t>
  </si>
  <si>
    <t>Accr Interest on Cust Dps</t>
  </si>
  <si>
    <t>Accr Interest on Cust Dep</t>
  </si>
  <si>
    <t>Accr Interest on Cust Dep 11/2017</t>
  </si>
  <si>
    <t>Accr Interest on Cust Dep 12/2017</t>
  </si>
  <si>
    <t>43100601</t>
  </si>
  <si>
    <t>Accr Interest on Cust Dep 01/2018</t>
  </si>
  <si>
    <t>Interest Expense</t>
  </si>
  <si>
    <t>Accr Interest on Cust Dep 02/2018</t>
  </si>
  <si>
    <t>Accr Interest on Cust Dep 03/2018</t>
  </si>
  <si>
    <t>Common Eletric</t>
  </si>
  <si>
    <t>Common Gas</t>
  </si>
  <si>
    <t xml:space="preserve">     Total</t>
  </si>
  <si>
    <t>check</t>
  </si>
  <si>
    <t>PUGET SOUND ENERGY-GAS</t>
  </si>
  <si>
    <t>COMMISSION BASIS REPORT</t>
  </si>
  <si>
    <t>Interest on Customer Deposits</t>
  </si>
  <si>
    <t>LINE</t>
  </si>
  <si>
    <t>NO.</t>
  </si>
  <si>
    <t>DESCRIPTION</t>
  </si>
  <si>
    <t>AMOUNT</t>
  </si>
  <si>
    <t>INTEREST EXPENSE FOR THE RESTATED TEST YEAR</t>
  </si>
  <si>
    <t>INCREASE (DECREASE) NOI</t>
  </si>
  <si>
    <t>PUGET SOUND ENERGY-ELECTRIC</t>
  </si>
  <si>
    <t>Accr Interest on Cust Dep 04/2018</t>
  </si>
  <si>
    <t>Accr Interest on Cust Dep 05/2018</t>
  </si>
  <si>
    <t>Accr Int on Cust Deposits</t>
  </si>
  <si>
    <t xml:space="preserve">Filter by "Doc. Header Text" </t>
  </si>
  <si>
    <t>For The Twelve Months Ended June 30, 2018</t>
  </si>
  <si>
    <r>
      <t>Total Electric PO (</t>
    </r>
    <r>
      <rPr>
        <b/>
        <sz val="11"/>
        <rFont val="Calibri"/>
        <family val="2"/>
      </rPr>
      <t>sum of 1</t>
    </r>
    <r>
      <rPr>
        <sz val="11"/>
        <rFont val="Calibri"/>
        <family val="2"/>
        <scheme val="minor"/>
      </rPr>
      <t>)</t>
    </r>
  </si>
  <si>
    <r>
      <t>Total Gas PO (</t>
    </r>
    <r>
      <rPr>
        <b/>
        <sz val="11"/>
        <rFont val="Calibri"/>
        <family val="2"/>
      </rPr>
      <t>sum of 2</t>
    </r>
    <r>
      <rPr>
        <sz val="11"/>
        <rFont val="Calibri"/>
        <family val="2"/>
        <scheme val="minor"/>
      </rPr>
      <t>)</t>
    </r>
  </si>
  <si>
    <r>
      <t>Total Electric PO (</t>
    </r>
    <r>
      <rPr>
        <sz val="11"/>
        <rFont val="Calibri"/>
        <family val="2"/>
      </rPr>
      <t>sum of 1</t>
    </r>
    <r>
      <rPr>
        <sz val="11"/>
        <rFont val="Calibri"/>
        <family val="2"/>
        <scheme val="minor"/>
      </rPr>
      <t>)</t>
    </r>
  </si>
  <si>
    <r>
      <t>Total Gas PO (</t>
    </r>
    <r>
      <rPr>
        <sz val="11"/>
        <rFont val="Calibri"/>
        <family val="2"/>
      </rPr>
      <t>sum of 2</t>
    </r>
    <r>
      <rPr>
        <sz val="1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</si>
</sst>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dd\,\ mmmm\ dd\,\ yyyy"/>
    <numFmt numFmtId="165" formatCode="###,000"/>
    <numFmt numFmtId="166" formatCode="#,##0.00;\-#,##0.00;#,##0.00"/>
    <numFmt numFmtId="167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8"/>
      <name val="Cambria"/>
      <family val="2"/>
      <scheme val="maj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8"/>
      <name val="Cambria"/>
      <family val="2"/>
      <scheme val="major"/>
    </font>
    <font>
      <sz val="13"/>
      <name val="Calibri"/>
      <family val="2"/>
      <scheme val="minor"/>
    </font>
    <font>
      <sz val="11"/>
      <name val="Calibri"/>
      <family val="2"/>
    </font>
  </fonts>
  <fills count="23">
    <fill>
      <patternFill patternType="none"/>
    </fill>
    <fill>
      <patternFill patternType="gray125"/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theme="3" tint="-0.24994659260841701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thin">
        <color theme="3" tint="-0.24994659260841701"/>
      </right>
      <top style="hair">
        <color rgb="FFC0C0C0"/>
      </top>
      <bottom style="thin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4" applyNumberFormat="0" applyAlignment="0" applyProtection="0">
      <alignment horizontal="left" vertical="center" indent="1"/>
    </xf>
    <xf numFmtId="165" fontId="6" fillId="2" borderId="8" applyNumberFormat="0" applyAlignment="0" applyProtection="0">
      <alignment horizontal="left" vertical="center" indent="1"/>
    </xf>
    <xf numFmtId="0" fontId="9" fillId="0" borderId="8" applyNumberFormat="0" applyFont="0" applyFill="0" applyAlignment="0" applyProtection="0"/>
    <xf numFmtId="165" fontId="6" fillId="0" borderId="15" applyNumberFormat="0" applyAlignment="0" applyProtection="0">
      <alignment horizontal="right" vertical="center" indent="1"/>
    </xf>
    <xf numFmtId="165" fontId="5" fillId="3" borderId="16" applyNumberFormat="0" applyAlignment="0" applyProtection="0">
      <alignment horizontal="right" vertical="center" indent="1"/>
    </xf>
    <xf numFmtId="165" fontId="6" fillId="4" borderId="4" applyNumberFormat="0" applyAlignment="0" applyProtection="0">
      <alignment horizontal="left" vertical="center" indent="1"/>
    </xf>
    <xf numFmtId="0" fontId="6" fillId="4" borderId="4" applyNumberFormat="0" applyAlignment="0" applyProtection="0">
      <alignment horizontal="left" vertical="center" indent="1"/>
    </xf>
    <xf numFmtId="0" fontId="10" fillId="0" borderId="17" applyNumberFormat="0" applyFill="0" applyBorder="0" applyAlignment="0" applyProtection="0"/>
    <xf numFmtId="165" fontId="11" fillId="5" borderId="18" applyNumberFormat="0" applyBorder="0" applyAlignment="0" applyProtection="0">
      <alignment horizontal="right" vertical="center" indent="1"/>
    </xf>
    <xf numFmtId="165" fontId="11" fillId="6" borderId="18" applyNumberFormat="0" applyBorder="0" applyAlignment="0" applyProtection="0">
      <alignment horizontal="right" vertical="center" indent="1"/>
    </xf>
    <xf numFmtId="165" fontId="11" fillId="7" borderId="18" applyNumberFormat="0" applyBorder="0" applyAlignment="0" applyProtection="0">
      <alignment horizontal="right" vertical="center" indent="1"/>
    </xf>
    <xf numFmtId="165" fontId="12" fillId="8" borderId="18" applyNumberFormat="0" applyBorder="0" applyAlignment="0" applyProtection="0">
      <alignment horizontal="right" vertical="center" indent="1"/>
    </xf>
    <xf numFmtId="165" fontId="12" fillId="9" borderId="18" applyNumberFormat="0" applyBorder="0" applyAlignment="0" applyProtection="0">
      <alignment horizontal="right" vertical="center" indent="1"/>
    </xf>
    <xf numFmtId="165" fontId="12" fillId="10" borderId="18" applyNumberFormat="0" applyBorder="0" applyAlignment="0" applyProtection="0">
      <alignment horizontal="right" vertical="center" indent="1"/>
    </xf>
    <xf numFmtId="165" fontId="13" fillId="11" borderId="18" applyNumberFormat="0" applyBorder="0" applyAlignment="0" applyProtection="0">
      <alignment horizontal="right" vertical="center" indent="1"/>
    </xf>
    <xf numFmtId="165" fontId="13" fillId="12" borderId="18" applyNumberFormat="0" applyBorder="0" applyAlignment="0" applyProtection="0">
      <alignment horizontal="right" vertical="center" indent="1"/>
    </xf>
    <xf numFmtId="165" fontId="13" fillId="13" borderId="18" applyNumberFormat="0" applyBorder="0" applyAlignment="0" applyProtection="0">
      <alignment horizontal="right" vertical="center" indent="1"/>
    </xf>
    <xf numFmtId="0" fontId="6" fillId="2" borderId="16" applyNumberFormat="0" applyAlignment="0" applyProtection="0">
      <alignment horizontal="left" vertical="center" indent="1"/>
    </xf>
    <xf numFmtId="0" fontId="6" fillId="14" borderId="4" applyNumberFormat="0" applyAlignment="0" applyProtection="0">
      <alignment horizontal="left" vertical="center" indent="1"/>
    </xf>
    <xf numFmtId="0" fontId="6" fillId="15" borderId="4" applyNumberFormat="0" applyAlignment="0" applyProtection="0">
      <alignment horizontal="left" vertical="center" indent="1"/>
    </xf>
    <xf numFmtId="0" fontId="6" fillId="16" borderId="4" applyNumberFormat="0" applyAlignment="0" applyProtection="0">
      <alignment horizontal="left" vertical="center" indent="1"/>
    </xf>
    <xf numFmtId="0" fontId="6" fillId="17" borderId="4" applyNumberFormat="0" applyAlignment="0" applyProtection="0">
      <alignment horizontal="left" vertical="center" indent="1"/>
    </xf>
    <xf numFmtId="0" fontId="6" fillId="18" borderId="4" applyNumberFormat="0" applyAlignment="0" applyProtection="0">
      <alignment horizontal="left" vertical="center" indent="1"/>
    </xf>
    <xf numFmtId="0" fontId="6" fillId="19" borderId="16" applyNumberFormat="0" applyAlignment="0" applyProtection="0">
      <alignment horizontal="left" vertical="center" indent="1"/>
    </xf>
    <xf numFmtId="165" fontId="6" fillId="20" borderId="15" applyNumberFormat="0" applyBorder="0" applyAlignment="0" applyProtection="0">
      <alignment horizontal="right" vertical="center" indent="1"/>
    </xf>
    <xf numFmtId="165" fontId="5" fillId="20" borderId="16" applyNumberFormat="0" applyAlignment="0" applyProtection="0">
      <alignment horizontal="right" vertical="center" indent="1"/>
    </xf>
    <xf numFmtId="0" fontId="5" fillId="21" borderId="4" applyNumberFormat="0" applyAlignment="0" applyProtection="0">
      <alignment horizontal="left" vertical="center" indent="1"/>
    </xf>
    <xf numFmtId="0" fontId="6" fillId="18" borderId="4" applyNumberFormat="0" applyAlignment="0" applyProtection="0">
      <alignment horizontal="left" vertical="center" indent="1"/>
    </xf>
    <xf numFmtId="165" fontId="5" fillId="3" borderId="16" applyNumberFormat="0" applyAlignment="0" applyProtection="0">
      <alignment horizontal="right" vertical="center" indent="1"/>
    </xf>
    <xf numFmtId="9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2" fillId="0" borderId="0"/>
  </cellStyleXfs>
  <cellXfs count="96">
    <xf numFmtId="0" fontId="0" fillId="0" borderId="0" xfId="0"/>
    <xf numFmtId="9" fontId="0" fillId="0" borderId="0" xfId="34" applyFont="1"/>
    <xf numFmtId="0" fontId="14" fillId="0" borderId="0" xfId="35"/>
    <xf numFmtId="167" fontId="14" fillId="0" borderId="0" xfId="36" applyNumberFormat="1" applyFont="1"/>
    <xf numFmtId="0" fontId="14" fillId="0" borderId="0" xfId="37"/>
    <xf numFmtId="17" fontId="14" fillId="0" borderId="0" xfId="35" applyNumberFormat="1"/>
    <xf numFmtId="167" fontId="0" fillId="0" borderId="0" xfId="1" applyNumberFormat="1" applyFont="1"/>
    <xf numFmtId="167" fontId="0" fillId="0" borderId="0" xfId="0" applyNumberFormat="1"/>
    <xf numFmtId="167" fontId="0" fillId="0" borderId="20" xfId="0" applyNumberFormat="1" applyBorder="1"/>
    <xf numFmtId="9" fontId="0" fillId="0" borderId="20" xfId="0" applyNumberFormat="1" applyBorder="1"/>
    <xf numFmtId="0" fontId="16" fillId="0" borderId="0" xfId="37" applyFont="1" applyAlignment="1">
      <alignment vertical="top"/>
    </xf>
    <xf numFmtId="0" fontId="14" fillId="0" borderId="0" xfId="37" applyFont="1" applyAlignment="1">
      <alignment vertical="top"/>
    </xf>
    <xf numFmtId="0" fontId="17" fillId="0" borderId="0" xfId="37" applyFont="1" applyAlignment="1">
      <alignment vertical="top"/>
    </xf>
    <xf numFmtId="0" fontId="14" fillId="22" borderId="21" xfId="37" applyFont="1" applyFill="1" applyBorder="1" applyAlignment="1">
      <alignment vertical="top"/>
    </xf>
    <xf numFmtId="0" fontId="14" fillId="22" borderId="21" xfId="37" applyFont="1" applyFill="1" applyBorder="1" applyAlignment="1">
      <alignment horizontal="center" vertical="top" wrapText="1"/>
    </xf>
    <xf numFmtId="0" fontId="14" fillId="22" borderId="21" xfId="37" applyFont="1" applyFill="1" applyBorder="1" applyAlignment="1">
      <alignment vertical="top" wrapText="1"/>
    </xf>
    <xf numFmtId="0" fontId="14" fillId="0" borderId="22" xfId="37" applyFont="1" applyFill="1" applyBorder="1" applyAlignment="1">
      <alignment vertical="top"/>
    </xf>
    <xf numFmtId="14" fontId="14" fillId="0" borderId="22" xfId="37" applyNumberFormat="1" applyFont="1" applyFill="1" applyBorder="1" applyAlignment="1">
      <alignment horizontal="right" vertical="top"/>
    </xf>
    <xf numFmtId="44" fontId="17" fillId="0" borderId="20" xfId="37" applyNumberFormat="1" applyFont="1" applyFill="1" applyBorder="1" applyAlignment="1">
      <alignment horizontal="right" vertical="top"/>
    </xf>
    <xf numFmtId="10" fontId="14" fillId="0" borderId="0" xfId="37" applyNumberFormat="1" applyFont="1"/>
    <xf numFmtId="167" fontId="14" fillId="0" borderId="0" xfId="37" applyNumberFormat="1" applyFont="1"/>
    <xf numFmtId="10" fontId="14" fillId="0" borderId="20" xfId="37" applyNumberFormat="1" applyFont="1" applyBorder="1"/>
    <xf numFmtId="167" fontId="14" fillId="0" borderId="20" xfId="37" applyNumberFormat="1" applyFont="1" applyFill="1" applyBorder="1"/>
    <xf numFmtId="0" fontId="18" fillId="0" borderId="0" xfId="0" applyFont="1" applyAlignment="1">
      <alignment horizontal="right"/>
    </xf>
    <xf numFmtId="44" fontId="18" fillId="0" borderId="0" xfId="37" applyNumberFormat="1" applyFont="1" applyAlignment="1">
      <alignment horizontal="right"/>
    </xf>
    <xf numFmtId="0" fontId="14" fillId="0" borderId="0" xfId="37" applyFont="1"/>
    <xf numFmtId="0" fontId="19" fillId="0" borderId="0" xfId="37" applyFont="1" applyFill="1" applyAlignment="1" applyProtection="1">
      <alignment horizontal="center" vertical="center" wrapText="1"/>
      <protection locked="0"/>
    </xf>
    <xf numFmtId="0" fontId="20" fillId="0" borderId="0" xfId="51" applyFont="1" applyFill="1" applyAlignment="1">
      <alignment horizontal="center"/>
    </xf>
    <xf numFmtId="0" fontId="20" fillId="0" borderId="0" xfId="51" applyFont="1" applyAlignment="1">
      <alignment horizontal="center"/>
    </xf>
    <xf numFmtId="0" fontId="19" fillId="0" borderId="0" xfId="37" applyFont="1" applyFill="1" applyAlignment="1">
      <alignment horizontal="center" vertical="center" wrapText="1"/>
    </xf>
    <xf numFmtId="0" fontId="19" fillId="0" borderId="0" xfId="37" applyFont="1" applyFill="1" applyAlignment="1">
      <alignment horizontal="center"/>
    </xf>
    <xf numFmtId="0" fontId="19" fillId="0" borderId="0" xfId="37" applyFont="1" applyFill="1" applyAlignment="1"/>
    <xf numFmtId="0" fontId="19" fillId="0" borderId="14" xfId="37" applyFont="1" applyFill="1" applyBorder="1" applyAlignment="1">
      <alignment horizontal="center"/>
    </xf>
    <xf numFmtId="0" fontId="19" fillId="0" borderId="14" xfId="37" applyFont="1" applyFill="1" applyBorder="1" applyAlignment="1" applyProtection="1">
      <protection locked="0"/>
    </xf>
    <xf numFmtId="0" fontId="19" fillId="0" borderId="14" xfId="37" applyFont="1" applyFill="1" applyBorder="1" applyAlignment="1"/>
    <xf numFmtId="0" fontId="21" fillId="0" borderId="0" xfId="37" applyFont="1" applyFill="1" applyAlignment="1"/>
    <xf numFmtId="0" fontId="21" fillId="0" borderId="0" xfId="37" applyFont="1" applyFill="1" applyAlignment="1">
      <alignment horizontal="center"/>
    </xf>
    <xf numFmtId="0" fontId="21" fillId="0" borderId="0" xfId="44" applyNumberFormat="1" applyFont="1" applyFill="1" applyAlignment="1" applyProtection="1">
      <protection locked="0"/>
    </xf>
    <xf numFmtId="42" fontId="21" fillId="0" borderId="0" xfId="37" applyNumberFormat="1" applyFont="1" applyFill="1" applyBorder="1" applyAlignment="1" applyProtection="1">
      <protection locked="0"/>
    </xf>
    <xf numFmtId="3" fontId="21" fillId="0" borderId="0" xfId="36" applyNumberFormat="1" applyFont="1" applyFill="1" applyAlignment="1">
      <alignment horizontal="center"/>
    </xf>
    <xf numFmtId="37" fontId="21" fillId="0" borderId="0" xfId="36" applyNumberFormat="1" applyFont="1" applyFill="1" applyBorder="1" applyAlignment="1"/>
    <xf numFmtId="0" fontId="14" fillId="0" borderId="0" xfId="37" applyFill="1" applyAlignment="1"/>
    <xf numFmtId="37" fontId="21" fillId="0" borderId="20" xfId="36" applyNumberFormat="1" applyFont="1" applyFill="1" applyBorder="1" applyAlignment="1"/>
    <xf numFmtId="0" fontId="0" fillId="0" borderId="0" xfId="0" applyAlignment="1">
      <alignment horizontal="center"/>
    </xf>
    <xf numFmtId="0" fontId="22" fillId="0" borderId="0" xfId="55" applyAlignment="1">
      <alignment vertical="top"/>
    </xf>
    <xf numFmtId="14" fontId="22" fillId="0" borderId="0" xfId="55" applyNumberFormat="1" applyAlignment="1">
      <alignment horizontal="right" vertical="top"/>
    </xf>
    <xf numFmtId="4" fontId="22" fillId="0" borderId="0" xfId="55" applyNumberFormat="1" applyAlignment="1">
      <alignment horizontal="right" vertical="top"/>
    </xf>
    <xf numFmtId="0" fontId="23" fillId="0" borderId="0" xfId="2" applyFont="1" applyFill="1"/>
    <xf numFmtId="0" fontId="23" fillId="0" borderId="1" xfId="2" applyFont="1" applyFill="1" applyBorder="1"/>
    <xf numFmtId="0" fontId="24" fillId="0" borderId="0" xfId="0" applyFont="1" applyFill="1"/>
    <xf numFmtId="164" fontId="24" fillId="0" borderId="0" xfId="0" applyNumberFormat="1" applyFont="1" applyFill="1"/>
    <xf numFmtId="0" fontId="25" fillId="0" borderId="2" xfId="3" applyFont="1" applyFill="1"/>
    <xf numFmtId="164" fontId="25" fillId="0" borderId="2" xfId="3" applyNumberFormat="1" applyFont="1" applyFill="1"/>
    <xf numFmtId="0" fontId="26" fillId="0" borderId="5" xfId="5" quotePrefix="1" applyNumberFormat="1" applyFont="1" applyFill="1" applyBorder="1" applyAlignment="1"/>
    <xf numFmtId="0" fontId="26" fillId="0" borderId="6" xfId="5" quotePrefix="1" applyNumberFormat="1" applyFont="1" applyFill="1" applyBorder="1" applyAlignment="1"/>
    <xf numFmtId="0" fontId="26" fillId="0" borderId="7" xfId="5" quotePrefix="1" applyNumberFormat="1" applyFont="1" applyFill="1" applyBorder="1" applyAlignment="1"/>
    <xf numFmtId="0" fontId="27" fillId="0" borderId="8" xfId="6" quotePrefix="1" applyNumberFormat="1" applyFont="1" applyFill="1" applyBorder="1" applyAlignment="1"/>
    <xf numFmtId="0" fontId="26" fillId="0" borderId="9" xfId="5" quotePrefix="1" applyNumberFormat="1" applyFont="1" applyFill="1" applyBorder="1" applyAlignment="1"/>
    <xf numFmtId="0" fontId="26" fillId="0" borderId="10" xfId="5" quotePrefix="1" applyNumberFormat="1" applyFont="1" applyFill="1" applyBorder="1" applyAlignment="1"/>
    <xf numFmtId="0" fontId="26" fillId="0" borderId="11" xfId="5" quotePrefix="1" applyNumberFormat="1" applyFont="1" applyFill="1" applyBorder="1" applyAlignment="1"/>
    <xf numFmtId="0" fontId="27" fillId="0" borderId="8" xfId="6" quotePrefix="1" applyNumberFormat="1" applyFont="1" applyFill="1" applyBorder="1" applyAlignment="1">
      <alignment horizontal="right"/>
    </xf>
    <xf numFmtId="0" fontId="27" fillId="0" borderId="8" xfId="6" quotePrefix="1" applyNumberFormat="1" applyFont="1" applyFill="1" applyAlignment="1"/>
    <xf numFmtId="166" fontId="27" fillId="0" borderId="12" xfId="8" applyNumberFormat="1" applyFont="1" applyFill="1" applyBorder="1" applyAlignment="1"/>
    <xf numFmtId="43" fontId="24" fillId="0" borderId="0" xfId="1" applyFont="1" applyFill="1"/>
    <xf numFmtId="0" fontId="28" fillId="0" borderId="0" xfId="0" applyFont="1" applyFill="1" applyAlignment="1">
      <alignment horizontal="left"/>
    </xf>
    <xf numFmtId="0" fontId="27" fillId="0" borderId="8" xfId="6" applyNumberFormat="1" applyFont="1" applyFill="1" applyBorder="1" applyAlignment="1"/>
    <xf numFmtId="43" fontId="28" fillId="0" borderId="19" xfId="0" applyNumberFormat="1" applyFont="1" applyFill="1" applyBorder="1"/>
    <xf numFmtId="0" fontId="28" fillId="0" borderId="0" xfId="0" applyFont="1" applyFill="1"/>
    <xf numFmtId="166" fontId="27" fillId="0" borderId="13" xfId="8" applyNumberFormat="1" applyFont="1" applyFill="1" applyBorder="1" applyAlignment="1"/>
    <xf numFmtId="0" fontId="28" fillId="0" borderId="0" xfId="0" applyFont="1" applyFill="1" applyAlignment="1">
      <alignment horizontal="right"/>
    </xf>
    <xf numFmtId="166" fontId="28" fillId="0" borderId="20" xfId="0" applyNumberFormat="1" applyFont="1" applyFill="1" applyBorder="1"/>
    <xf numFmtId="0" fontId="28" fillId="0" borderId="3" xfId="4" applyFont="1" applyFill="1"/>
    <xf numFmtId="43" fontId="24" fillId="0" borderId="0" xfId="0" applyNumberFormat="1" applyFont="1" applyFill="1"/>
    <xf numFmtId="0" fontId="27" fillId="0" borderId="0" xfId="6" applyNumberFormat="1" applyFont="1" applyFill="1" applyBorder="1" applyAlignment="1"/>
    <xf numFmtId="0" fontId="27" fillId="0" borderId="0" xfId="6" quotePrefix="1" applyNumberFormat="1" applyFont="1" applyFill="1" applyBorder="1" applyAlignment="1"/>
    <xf numFmtId="166" fontId="26" fillId="0" borderId="20" xfId="8" applyNumberFormat="1" applyFont="1" applyFill="1" applyBorder="1" applyAlignment="1"/>
    <xf numFmtId="43" fontId="24" fillId="0" borderId="14" xfId="0" applyNumberFormat="1" applyFont="1" applyFill="1" applyBorder="1"/>
    <xf numFmtId="166" fontId="24" fillId="0" borderId="0" xfId="0" applyNumberFormat="1" applyFont="1" applyFill="1"/>
    <xf numFmtId="0" fontId="30" fillId="0" borderId="0" xfId="2" applyFont="1" applyFill="1"/>
    <xf numFmtId="0" fontId="30" fillId="0" borderId="1" xfId="2" applyFont="1" applyFill="1" applyBorder="1"/>
    <xf numFmtId="0" fontId="31" fillId="0" borderId="2" xfId="3" applyFont="1" applyFill="1"/>
    <xf numFmtId="164" fontId="31" fillId="0" borderId="2" xfId="3" applyNumberFormat="1" applyFont="1" applyFill="1"/>
    <xf numFmtId="0" fontId="27" fillId="0" borderId="5" xfId="5" quotePrefix="1" applyNumberFormat="1" applyFont="1" applyFill="1" applyBorder="1" applyAlignment="1"/>
    <xf numFmtId="0" fontId="27" fillId="0" borderId="6" xfId="5" quotePrefix="1" applyNumberFormat="1" applyFont="1" applyFill="1" applyBorder="1" applyAlignment="1"/>
    <xf numFmtId="0" fontId="27" fillId="0" borderId="7" xfId="5" quotePrefix="1" applyNumberFormat="1" applyFont="1" applyFill="1" applyBorder="1" applyAlignment="1"/>
    <xf numFmtId="0" fontId="27" fillId="0" borderId="9" xfId="5" quotePrefix="1" applyNumberFormat="1" applyFont="1" applyFill="1" applyBorder="1" applyAlignment="1"/>
    <xf numFmtId="0" fontId="27" fillId="0" borderId="10" xfId="5" quotePrefix="1" applyNumberFormat="1" applyFont="1" applyFill="1" applyBorder="1" applyAlignment="1"/>
    <xf numFmtId="0" fontId="27" fillId="0" borderId="11" xfId="5" quotePrefix="1" applyNumberFormat="1" applyFont="1" applyFill="1" applyBorder="1" applyAlignment="1"/>
    <xf numFmtId="0" fontId="24" fillId="0" borderId="0" xfId="0" applyFont="1" applyFill="1" applyAlignment="1">
      <alignment horizontal="left"/>
    </xf>
    <xf numFmtId="43" fontId="24" fillId="0" borderId="19" xfId="0" applyNumberFormat="1" applyFont="1" applyFill="1" applyBorder="1"/>
    <xf numFmtId="0" fontId="24" fillId="0" borderId="0" xfId="0" applyFont="1" applyFill="1" applyAlignment="1">
      <alignment horizontal="right"/>
    </xf>
    <xf numFmtId="166" fontId="24" fillId="0" borderId="20" xfId="0" applyNumberFormat="1" applyFont="1" applyFill="1" applyBorder="1"/>
    <xf numFmtId="0" fontId="24" fillId="0" borderId="3" xfId="4" applyFont="1" applyFill="1"/>
    <xf numFmtId="166" fontId="27" fillId="0" borderId="20" xfId="8" applyNumberFormat="1" applyFont="1" applyFill="1" applyBorder="1" applyAlignment="1"/>
    <xf numFmtId="166" fontId="27" fillId="0" borderId="0" xfId="8" applyNumberFormat="1" applyFont="1" applyFill="1" applyBorder="1" applyAlignment="1"/>
    <xf numFmtId="0" fontId="19" fillId="0" borderId="0" xfId="37" quotePrefix="1" applyFont="1" applyFill="1" applyBorder="1" applyAlignment="1">
      <alignment horizontal="right"/>
    </xf>
  </cellXfs>
  <cellStyles count="56">
    <cellStyle name="Comma" xfId="1" builtinId="3"/>
    <cellStyle name="Comma 2" xfId="38"/>
    <cellStyle name="Comma 3" xfId="36"/>
    <cellStyle name="Comma 4" xfId="39"/>
    <cellStyle name="Comma 5" xfId="40"/>
    <cellStyle name="Comma 5 2" xfId="41"/>
    <cellStyle name="Comma 6" xfId="42"/>
    <cellStyle name="Comma 7" xfId="43"/>
    <cellStyle name="Currency 2" xfId="44"/>
    <cellStyle name="Heading 2" xfId="3" builtinId="17"/>
    <cellStyle name="Heading 3" xfId="4" builtinId="18"/>
    <cellStyle name="Normal" xfId="0" builtinId="0"/>
    <cellStyle name="Normal 2" xfId="35"/>
    <cellStyle name="Normal 2 2" xfId="45"/>
    <cellStyle name="Normal 3" xfId="46"/>
    <cellStyle name="Normal 4" xfId="47"/>
    <cellStyle name="Normal 5" xfId="48"/>
    <cellStyle name="Normal 5 2" xfId="49"/>
    <cellStyle name="Normal 6" xfId="50"/>
    <cellStyle name="Normal 7" xfId="37"/>
    <cellStyle name="Normal 8" xfId="55"/>
    <cellStyle name="Normal_Reviewer Checklist" xfId="51"/>
    <cellStyle name="Percent" xfId="34" builtinId="5"/>
    <cellStyle name="Percent 2" xfId="52"/>
    <cellStyle name="Percent 3" xfId="53"/>
    <cellStyle name="Percent 4" xfId="54"/>
    <cellStyle name="SAPBorder" xfId="7"/>
    <cellStyle name="SAPDataCell" xfId="8"/>
    <cellStyle name="SAPDataTotalCell" xfId="9"/>
    <cellStyle name="SAPDimensionCell" xfId="5"/>
    <cellStyle name="SAPEditableDataCell" xfId="10"/>
    <cellStyle name="SAPEditableDataTotalCell" xfId="11"/>
    <cellStyle name="SAPEmphasized" xfId="12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HierarchyCell" xfId="22"/>
    <cellStyle name="SAPHierarchyCell0" xfId="23"/>
    <cellStyle name="SAPHierarchyCell1" xfId="24"/>
    <cellStyle name="SAPHierarchyCell2" xfId="25"/>
    <cellStyle name="SAPHierarchyCell3" xfId="26"/>
    <cellStyle name="SAPHierarchyCell4" xfId="27"/>
    <cellStyle name="SAPHierarchyOddCell" xfId="28"/>
    <cellStyle name="SAPLockedDataCell" xfId="29"/>
    <cellStyle name="SAPLockedDataTotalCell" xfId="30"/>
    <cellStyle name="SAPMemberCell" xfId="6"/>
    <cellStyle name="SAPMemberTotalCell" xfId="31"/>
    <cellStyle name="SAPReadonlyDataCell" xfId="32"/>
    <cellStyle name="SAPReadonlyDataTotalCell" xfId="33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tabSelected="1" workbookViewId="0"/>
  </sheetViews>
  <sheetFormatPr defaultRowHeight="14.4" x14ac:dyDescent="0.3"/>
  <cols>
    <col min="2" max="2" width="46" bestFit="1" customWidth="1"/>
    <col min="4" max="4" width="10.5546875" bestFit="1" customWidth="1"/>
    <col min="5" max="5" width="29.33203125" customWidth="1"/>
    <col min="6" max="6" width="10.5546875" bestFit="1" customWidth="1"/>
  </cols>
  <sheetData>
    <row r="3" spans="1:5" x14ac:dyDescent="0.3">
      <c r="A3" s="43"/>
      <c r="B3" s="26" t="s">
        <v>67</v>
      </c>
      <c r="C3" s="26"/>
      <c r="D3" s="95"/>
      <c r="E3" s="26"/>
    </row>
    <row r="4" spans="1:5" ht="15.6" x14ac:dyDescent="0.3">
      <c r="A4" s="43"/>
      <c r="B4" s="27" t="s">
        <v>59</v>
      </c>
      <c r="C4" s="27"/>
      <c r="D4" s="27"/>
      <c r="E4" s="27"/>
    </row>
    <row r="5" spans="1:5" ht="15.6" x14ac:dyDescent="0.3">
      <c r="A5" s="43"/>
      <c r="B5" s="27" t="s">
        <v>60</v>
      </c>
      <c r="C5" s="27"/>
      <c r="D5" s="27"/>
      <c r="E5" s="27"/>
    </row>
    <row r="6" spans="1:5" ht="15.6" x14ac:dyDescent="0.3">
      <c r="A6" s="43"/>
      <c r="B6" s="27" t="s">
        <v>72</v>
      </c>
      <c r="C6" s="27"/>
      <c r="D6" s="27"/>
      <c r="E6" s="27"/>
    </row>
    <row r="7" spans="1:5" x14ac:dyDescent="0.3">
      <c r="A7" s="43"/>
      <c r="B7" s="43"/>
      <c r="C7" s="43"/>
      <c r="D7" s="43"/>
      <c r="E7" s="43"/>
    </row>
    <row r="8" spans="1:5" x14ac:dyDescent="0.3">
      <c r="A8" s="30" t="s">
        <v>61</v>
      </c>
      <c r="B8" s="31"/>
      <c r="C8" s="31"/>
      <c r="D8" s="31"/>
    </row>
    <row r="9" spans="1:5" x14ac:dyDescent="0.3">
      <c r="A9" s="32" t="s">
        <v>62</v>
      </c>
      <c r="B9" s="33" t="s">
        <v>63</v>
      </c>
      <c r="C9" s="34"/>
      <c r="D9" s="32" t="s">
        <v>64</v>
      </c>
    </row>
    <row r="10" spans="1:5" x14ac:dyDescent="0.3">
      <c r="A10" s="35"/>
      <c r="B10" s="35"/>
      <c r="C10" s="35"/>
      <c r="D10" s="35"/>
    </row>
    <row r="11" spans="1:5" x14ac:dyDescent="0.3">
      <c r="A11" s="36">
        <v>1</v>
      </c>
      <c r="B11" s="37" t="s">
        <v>65</v>
      </c>
      <c r="C11" s="37"/>
      <c r="D11" s="38">
        <f>'SAP 12ME 6-2018 '!E21</f>
        <v>395844.34257240192</v>
      </c>
    </row>
    <row r="12" spans="1:5" x14ac:dyDescent="0.3">
      <c r="A12" s="39">
        <v>2</v>
      </c>
      <c r="B12" s="4"/>
      <c r="C12" s="4"/>
      <c r="D12" s="4"/>
    </row>
    <row r="13" spans="1:5" ht="15" thickBot="1" x14ac:dyDescent="0.35">
      <c r="A13" s="36">
        <v>3</v>
      </c>
      <c r="B13" s="40" t="s">
        <v>66</v>
      </c>
      <c r="C13" s="41"/>
      <c r="D13" s="42">
        <f>-D11</f>
        <v>-395844.34257240192</v>
      </c>
    </row>
    <row r="14" spans="1:5" ht="15" thickTop="1" x14ac:dyDescent="0.3">
      <c r="A14" s="41"/>
      <c r="B14" s="41"/>
      <c r="C14" s="41"/>
      <c r="D14" s="4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E26" sqref="E26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4" width="25" style="49" bestFit="1" customWidth="1"/>
    <col min="5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0" width="25" style="49" bestFit="1" customWidth="1"/>
    <col min="261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6" width="25" style="49" bestFit="1" customWidth="1"/>
    <col min="517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2" width="25" style="49" bestFit="1" customWidth="1"/>
    <col min="773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28" width="25" style="49" bestFit="1" customWidth="1"/>
    <col min="1029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4" width="25" style="49" bestFit="1" customWidth="1"/>
    <col min="1285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0" width="25" style="49" bestFit="1" customWidth="1"/>
    <col min="1541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6" width="25" style="49" bestFit="1" customWidth="1"/>
    <col min="1797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2" width="25" style="49" bestFit="1" customWidth="1"/>
    <col min="2053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08" width="25" style="49" bestFit="1" customWidth="1"/>
    <col min="2309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4" width="25" style="49" bestFit="1" customWidth="1"/>
    <col min="2565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0" width="25" style="49" bestFit="1" customWidth="1"/>
    <col min="2821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6" width="25" style="49" bestFit="1" customWidth="1"/>
    <col min="3077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2" width="25" style="49" bestFit="1" customWidth="1"/>
    <col min="3333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88" width="25" style="49" bestFit="1" customWidth="1"/>
    <col min="3589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4" width="25" style="49" bestFit="1" customWidth="1"/>
    <col min="3845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0" width="25" style="49" bestFit="1" customWidth="1"/>
    <col min="4101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6" width="25" style="49" bestFit="1" customWidth="1"/>
    <col min="4357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2" width="25" style="49" bestFit="1" customWidth="1"/>
    <col min="4613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68" width="25" style="49" bestFit="1" customWidth="1"/>
    <col min="4869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4" width="25" style="49" bestFit="1" customWidth="1"/>
    <col min="5125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0" width="25" style="49" bestFit="1" customWidth="1"/>
    <col min="5381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6" width="25" style="49" bestFit="1" customWidth="1"/>
    <col min="5637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2" width="25" style="49" bestFit="1" customWidth="1"/>
    <col min="5893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48" width="25" style="49" bestFit="1" customWidth="1"/>
    <col min="6149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4" width="25" style="49" bestFit="1" customWidth="1"/>
    <col min="6405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0" width="25" style="49" bestFit="1" customWidth="1"/>
    <col min="6661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6" width="25" style="49" bestFit="1" customWidth="1"/>
    <col min="6917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2" width="25" style="49" bestFit="1" customWidth="1"/>
    <col min="7173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28" width="25" style="49" bestFit="1" customWidth="1"/>
    <col min="7429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4" width="25" style="49" bestFit="1" customWidth="1"/>
    <col min="7685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0" width="25" style="49" bestFit="1" customWidth="1"/>
    <col min="7941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6" width="25" style="49" bestFit="1" customWidth="1"/>
    <col min="8197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2" width="25" style="49" bestFit="1" customWidth="1"/>
    <col min="8453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08" width="25" style="49" bestFit="1" customWidth="1"/>
    <col min="8709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4" width="25" style="49" bestFit="1" customWidth="1"/>
    <col min="8965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0" width="25" style="49" bestFit="1" customWidth="1"/>
    <col min="9221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6" width="25" style="49" bestFit="1" customWidth="1"/>
    <col min="9477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2" width="25" style="49" bestFit="1" customWidth="1"/>
    <col min="9733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88" width="25" style="49" bestFit="1" customWidth="1"/>
    <col min="9989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4" width="25" style="49" bestFit="1" customWidth="1"/>
    <col min="10245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0" width="25" style="49" bestFit="1" customWidth="1"/>
    <col min="10501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6" width="25" style="49" bestFit="1" customWidth="1"/>
    <col min="10757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2" width="25" style="49" bestFit="1" customWidth="1"/>
    <col min="11013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68" width="25" style="49" bestFit="1" customWidth="1"/>
    <col min="11269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4" width="25" style="49" bestFit="1" customWidth="1"/>
    <col min="11525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0" width="25" style="49" bestFit="1" customWidth="1"/>
    <col min="11781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6" width="25" style="49" bestFit="1" customWidth="1"/>
    <col min="12037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2" width="25" style="49" bestFit="1" customWidth="1"/>
    <col min="12293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48" width="25" style="49" bestFit="1" customWidth="1"/>
    <col min="12549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4" width="25" style="49" bestFit="1" customWidth="1"/>
    <col min="12805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0" width="25" style="49" bestFit="1" customWidth="1"/>
    <col min="13061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6" width="25" style="49" bestFit="1" customWidth="1"/>
    <col min="13317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2" width="25" style="49" bestFit="1" customWidth="1"/>
    <col min="13573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28" width="25" style="49" bestFit="1" customWidth="1"/>
    <col min="13829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4" width="25" style="49" bestFit="1" customWidth="1"/>
    <col min="14085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0" width="25" style="49" bestFit="1" customWidth="1"/>
    <col min="14341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6" width="25" style="49" bestFit="1" customWidth="1"/>
    <col min="14597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2" width="25" style="49" bestFit="1" customWidth="1"/>
    <col min="14853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08" width="25" style="49" bestFit="1" customWidth="1"/>
    <col min="15109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4" width="25" style="49" bestFit="1" customWidth="1"/>
    <col min="15365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0" width="25" style="49" bestFit="1" customWidth="1"/>
    <col min="15621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6" width="25" style="49" bestFit="1" customWidth="1"/>
    <col min="15877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2" width="25" style="49" bestFit="1" customWidth="1"/>
    <col min="16133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559779.76</v>
      </c>
      <c r="E6" s="63">
        <f>((D6/(D6+D7))*(D8+D9))+D6</f>
        <v>476314.67036438332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133259.97</v>
      </c>
      <c r="E7" s="63">
        <f>((D7/(D7+D6))*(D8+D9))+D7</f>
        <v>113390.44963561671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-32743.01</v>
      </c>
      <c r="E8" s="66">
        <f>SUM(E6:E7)</f>
        <v>589705.12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-70591.600000000006</v>
      </c>
    </row>
    <row r="10" spans="1:10" ht="15" thickBot="1" x14ac:dyDescent="0.35">
      <c r="C10" s="69" t="s">
        <v>22</v>
      </c>
      <c r="D10" s="70">
        <f>SUM(D6:D9)</f>
        <v>589705.12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2801429.58</v>
      </c>
      <c r="E15" s="63">
        <f>((D15/(D15+D16))*(D17+D18))+D15</f>
        <v>2008046.622721466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669455.04</v>
      </c>
      <c r="E16" s="63">
        <f>((D16/(D16+D15))*(D17+D18))+D16</f>
        <v>479861.04727853416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-200400.49</v>
      </c>
      <c r="E17" s="66">
        <f>SUM(E15:E16)</f>
        <v>2487907.67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-782576.46</v>
      </c>
    </row>
    <row r="19" spans="1:6" ht="15" thickBot="1" x14ac:dyDescent="0.35">
      <c r="A19" s="73"/>
      <c r="B19" s="74"/>
      <c r="C19" s="69" t="s">
        <v>23</v>
      </c>
      <c r="D19" s="75">
        <f>SUM(D15:D18)</f>
        <v>2487907.67</v>
      </c>
    </row>
    <row r="20" spans="1:6" ht="15" thickTop="1" x14ac:dyDescent="0.3"/>
    <row r="21" spans="1:6" x14ac:dyDescent="0.3">
      <c r="D21" s="49" t="s">
        <v>73</v>
      </c>
      <c r="E21" s="72">
        <f>E6+E15</f>
        <v>2484361.2930858494</v>
      </c>
      <c r="F21" s="67" t="s">
        <v>10</v>
      </c>
    </row>
    <row r="22" spans="1:6" x14ac:dyDescent="0.3">
      <c r="D22" s="49" t="s">
        <v>74</v>
      </c>
      <c r="E22" s="76">
        <f>E7+E16</f>
        <v>593251.49691415089</v>
      </c>
      <c r="F22" s="67" t="s">
        <v>13</v>
      </c>
    </row>
    <row r="23" spans="1:6" x14ac:dyDescent="0.3">
      <c r="E23" s="72">
        <f>SUM(E21:E22)</f>
        <v>3077612.79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2" sqref="F12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4" width="25" style="49" bestFit="1" customWidth="1"/>
    <col min="5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0" width="25" style="49" bestFit="1" customWidth="1"/>
    <col min="261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6" width="25" style="49" bestFit="1" customWidth="1"/>
    <col min="517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2" width="25" style="49" bestFit="1" customWidth="1"/>
    <col min="773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28" width="25" style="49" bestFit="1" customWidth="1"/>
    <col min="1029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4" width="25" style="49" bestFit="1" customWidth="1"/>
    <col min="1285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0" width="25" style="49" bestFit="1" customWidth="1"/>
    <col min="1541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6" width="25" style="49" bestFit="1" customWidth="1"/>
    <col min="1797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2" width="25" style="49" bestFit="1" customWidth="1"/>
    <col min="2053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08" width="25" style="49" bestFit="1" customWidth="1"/>
    <col min="2309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4" width="25" style="49" bestFit="1" customWidth="1"/>
    <col min="2565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0" width="25" style="49" bestFit="1" customWidth="1"/>
    <col min="2821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6" width="25" style="49" bestFit="1" customWidth="1"/>
    <col min="3077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2" width="25" style="49" bestFit="1" customWidth="1"/>
    <col min="3333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88" width="25" style="49" bestFit="1" customWidth="1"/>
    <col min="3589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4" width="25" style="49" bestFit="1" customWidth="1"/>
    <col min="3845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0" width="25" style="49" bestFit="1" customWidth="1"/>
    <col min="4101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6" width="25" style="49" bestFit="1" customWidth="1"/>
    <col min="4357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2" width="25" style="49" bestFit="1" customWidth="1"/>
    <col min="4613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68" width="25" style="49" bestFit="1" customWidth="1"/>
    <col min="4869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4" width="25" style="49" bestFit="1" customWidth="1"/>
    <col min="5125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0" width="25" style="49" bestFit="1" customWidth="1"/>
    <col min="5381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6" width="25" style="49" bestFit="1" customWidth="1"/>
    <col min="5637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2" width="25" style="49" bestFit="1" customWidth="1"/>
    <col min="5893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48" width="25" style="49" bestFit="1" customWidth="1"/>
    <col min="6149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4" width="25" style="49" bestFit="1" customWidth="1"/>
    <col min="6405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0" width="25" style="49" bestFit="1" customWidth="1"/>
    <col min="6661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6" width="25" style="49" bestFit="1" customWidth="1"/>
    <col min="6917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2" width="25" style="49" bestFit="1" customWidth="1"/>
    <col min="7173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28" width="25" style="49" bestFit="1" customWidth="1"/>
    <col min="7429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4" width="25" style="49" bestFit="1" customWidth="1"/>
    <col min="7685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0" width="25" style="49" bestFit="1" customWidth="1"/>
    <col min="7941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6" width="25" style="49" bestFit="1" customWidth="1"/>
    <col min="8197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2" width="25" style="49" bestFit="1" customWidth="1"/>
    <col min="8453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08" width="25" style="49" bestFit="1" customWidth="1"/>
    <col min="8709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4" width="25" style="49" bestFit="1" customWidth="1"/>
    <col min="8965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0" width="25" style="49" bestFit="1" customWidth="1"/>
    <col min="9221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6" width="25" style="49" bestFit="1" customWidth="1"/>
    <col min="9477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2" width="25" style="49" bestFit="1" customWidth="1"/>
    <col min="9733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88" width="25" style="49" bestFit="1" customWidth="1"/>
    <col min="9989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4" width="25" style="49" bestFit="1" customWidth="1"/>
    <col min="10245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0" width="25" style="49" bestFit="1" customWidth="1"/>
    <col min="10501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6" width="25" style="49" bestFit="1" customWidth="1"/>
    <col min="10757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2" width="25" style="49" bestFit="1" customWidth="1"/>
    <col min="11013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68" width="25" style="49" bestFit="1" customWidth="1"/>
    <col min="11269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4" width="25" style="49" bestFit="1" customWidth="1"/>
    <col min="11525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0" width="25" style="49" bestFit="1" customWidth="1"/>
    <col min="11781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6" width="25" style="49" bestFit="1" customWidth="1"/>
    <col min="12037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2" width="25" style="49" bestFit="1" customWidth="1"/>
    <col min="12293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48" width="25" style="49" bestFit="1" customWidth="1"/>
    <col min="12549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4" width="25" style="49" bestFit="1" customWidth="1"/>
    <col min="12805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0" width="25" style="49" bestFit="1" customWidth="1"/>
    <col min="13061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6" width="25" style="49" bestFit="1" customWidth="1"/>
    <col min="13317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2" width="25" style="49" bestFit="1" customWidth="1"/>
    <col min="13573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28" width="25" style="49" bestFit="1" customWidth="1"/>
    <col min="13829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4" width="25" style="49" bestFit="1" customWidth="1"/>
    <col min="14085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0" width="25" style="49" bestFit="1" customWidth="1"/>
    <col min="14341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6" width="25" style="49" bestFit="1" customWidth="1"/>
    <col min="14597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2" width="25" style="49" bestFit="1" customWidth="1"/>
    <col min="14853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08" width="25" style="49" bestFit="1" customWidth="1"/>
    <col min="15109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4" width="25" style="49" bestFit="1" customWidth="1"/>
    <col min="15365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0" width="25" style="49" bestFit="1" customWidth="1"/>
    <col min="15621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6" width="25" style="49" bestFit="1" customWidth="1"/>
    <col min="15877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2" width="25" style="49" bestFit="1" customWidth="1"/>
    <col min="16133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337419.54</v>
      </c>
      <c r="E6" s="63">
        <f>((D6/(D6+D7))*(D8+D9))+D6</f>
        <v>257390.3032415573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97664.36</v>
      </c>
      <c r="E7" s="63">
        <f>((D7/(D7+D6))*(D8+D9))+D7</f>
        <v>74500.30675844269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-32598.28</v>
      </c>
      <c r="E8" s="66">
        <f>SUM(E6:E7)</f>
        <v>331890.61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-70595.009999999995</v>
      </c>
    </row>
    <row r="10" spans="1:10" ht="15" thickBot="1" x14ac:dyDescent="0.35">
      <c r="C10" s="69" t="s">
        <v>22</v>
      </c>
      <c r="D10" s="70">
        <f>SUM(D6:D9)</f>
        <v>331890.61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3507148.73</v>
      </c>
      <c r="E15" s="63">
        <f>((D15/(D15+D16))*(D17+D18))+D15</f>
        <v>2712649.269988758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906225.07</v>
      </c>
      <c r="E16" s="63">
        <f>((D16/(D16+D15))*(D17+D18))+D16</f>
        <v>700931.43001124193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-197975.73</v>
      </c>
      <c r="E17" s="66">
        <f>SUM(E15:E16)</f>
        <v>3413580.7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-801817.37</v>
      </c>
    </row>
    <row r="19" spans="1:6" ht="15" thickBot="1" x14ac:dyDescent="0.35">
      <c r="A19" s="73"/>
      <c r="B19" s="74"/>
      <c r="C19" s="69" t="s">
        <v>23</v>
      </c>
      <c r="D19" s="75">
        <f>SUM(D15:D18)</f>
        <v>3413580.6999999993</v>
      </c>
    </row>
    <row r="20" spans="1:6" ht="15" thickTop="1" x14ac:dyDescent="0.3"/>
    <row r="21" spans="1:6" x14ac:dyDescent="0.3">
      <c r="D21" s="49" t="s">
        <v>73</v>
      </c>
      <c r="E21" s="72">
        <f>E6+E15</f>
        <v>2970039.5732303155</v>
      </c>
      <c r="F21" s="67" t="s">
        <v>10</v>
      </c>
    </row>
    <row r="22" spans="1:6" x14ac:dyDescent="0.3">
      <c r="D22" s="49" t="s">
        <v>74</v>
      </c>
      <c r="E22" s="76">
        <f>E7+E16</f>
        <v>775431.73676968459</v>
      </c>
      <c r="F22" s="67" t="s">
        <v>13</v>
      </c>
    </row>
    <row r="23" spans="1:6" x14ac:dyDescent="0.3">
      <c r="E23" s="72">
        <f>SUM(E21:E22)</f>
        <v>3745471.31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4" sqref="F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27667.06</v>
      </c>
      <c r="E6" s="63">
        <f>((D6/(D6+D7))*(D8+D9))+D6</f>
        <v>-51766.079294127718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8083.6</v>
      </c>
      <c r="E7" s="63">
        <f>((D7/(D7+D6))*(D8+D9))+D7</f>
        <v>-15124.710705872281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-32586.28</v>
      </c>
      <c r="E8" s="66">
        <f>SUM(E6:E7)</f>
        <v>-66890.789999999994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-70055.17</v>
      </c>
    </row>
    <row r="10" spans="1:10" ht="15" thickBot="1" x14ac:dyDescent="0.35">
      <c r="C10" s="69" t="s">
        <v>22</v>
      </c>
      <c r="D10" s="70">
        <f>SUM(D6:D9)</f>
        <v>-66890.789999999994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3978611.39</v>
      </c>
      <c r="E15" s="63">
        <f>((D15/(D15+D16))*(D17+D18))+D15</f>
        <v>3166429.393856605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999926.73</v>
      </c>
      <c r="E16" s="63">
        <f>((D16/(D16+D15))*(D17+D18))+D16</f>
        <v>795804.63614339498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-196355.05</v>
      </c>
      <c r="E17" s="66">
        <f>SUM(E15:E16)</f>
        <v>3962234.0300000003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-819949.04</v>
      </c>
    </row>
    <row r="19" spans="1:6" ht="15" thickBot="1" x14ac:dyDescent="0.35">
      <c r="A19" s="73"/>
      <c r="B19" s="74"/>
      <c r="C19" s="69" t="s">
        <v>23</v>
      </c>
      <c r="D19" s="75">
        <f>SUM(D15:D18)</f>
        <v>3962234.0300000003</v>
      </c>
    </row>
    <row r="20" spans="1:6" ht="15" thickTop="1" x14ac:dyDescent="0.3"/>
    <row r="21" spans="1:6" x14ac:dyDescent="0.3">
      <c r="D21" s="49" t="s">
        <v>73</v>
      </c>
      <c r="E21" s="72">
        <f>E6+E15</f>
        <v>3114663.3145624772</v>
      </c>
      <c r="F21" s="67" t="s">
        <v>10</v>
      </c>
    </row>
    <row r="22" spans="1:6" x14ac:dyDescent="0.3">
      <c r="D22" s="49" t="s">
        <v>74</v>
      </c>
      <c r="E22" s="76">
        <f>E7+E16</f>
        <v>780679.9254375227</v>
      </c>
      <c r="F22" s="67" t="s">
        <v>13</v>
      </c>
    </row>
    <row r="23" spans="1:6" x14ac:dyDescent="0.3">
      <c r="E23" s="72">
        <f>SUM(E21:E22)</f>
        <v>3895343.2399999998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9" orientation="landscape" r:id="rId1"/>
  <customProperties>
    <customPr name="_pios_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12" sqref="F12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10861.63</v>
      </c>
      <c r="E6" s="63">
        <f>((D6/(D6+D7))*(D8+D9))+D6</f>
        <v>-76488.63226753597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2072.63</v>
      </c>
      <c r="E7" s="63">
        <f>((D7/(D7+D6))*(D8+D9))+D7</f>
        <v>-14595.657732464013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-31840.29</v>
      </c>
      <c r="E8" s="66">
        <f>SUM(E6:E7)</f>
        <v>-91084.289999999979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-72178.259999999995</v>
      </c>
    </row>
    <row r="10" spans="1:10" ht="15" thickBot="1" x14ac:dyDescent="0.35">
      <c r="C10" s="69" t="s">
        <v>22</v>
      </c>
      <c r="D10" s="70">
        <f>SUM(D6:D9)</f>
        <v>-91084.29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4585277.3099999996</v>
      </c>
      <c r="E15" s="63">
        <f>((D15/(D15+D16))*(D17+D18))+D15</f>
        <v>3748542.6829471672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1145060.1200000001</v>
      </c>
      <c r="E16" s="63">
        <f>((D16/(D16+D15))*(D17+D18))+D16</f>
        <v>936106.24705283227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-196344.51</v>
      </c>
      <c r="E17" s="66">
        <f>SUM(E15:E16)</f>
        <v>4684648.93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-849343.99</v>
      </c>
    </row>
    <row r="19" spans="1:6" ht="15" thickBot="1" x14ac:dyDescent="0.35">
      <c r="A19" s="73"/>
      <c r="B19" s="74"/>
      <c r="C19" s="69" t="s">
        <v>23</v>
      </c>
      <c r="D19" s="75">
        <f>SUM(D15:D18)</f>
        <v>4684648.93</v>
      </c>
    </row>
    <row r="20" spans="1:6" ht="15" thickTop="1" x14ac:dyDescent="0.3"/>
    <row r="21" spans="1:6" x14ac:dyDescent="0.3">
      <c r="D21" s="49" t="s">
        <v>73</v>
      </c>
      <c r="E21" s="72">
        <f>E6+E15</f>
        <v>3672054.0506796311</v>
      </c>
      <c r="F21" s="67" t="s">
        <v>10</v>
      </c>
    </row>
    <row r="22" spans="1:6" x14ac:dyDescent="0.3">
      <c r="D22" s="49" t="s">
        <v>74</v>
      </c>
      <c r="E22" s="76">
        <f>E7+E16</f>
        <v>921510.58932036825</v>
      </c>
      <c r="F22" s="67" t="s">
        <v>13</v>
      </c>
    </row>
    <row r="23" spans="1:6" x14ac:dyDescent="0.3">
      <c r="E23" s="72">
        <f>SUM(E21:E22)</f>
        <v>4593564.6399999997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3" orientation="landscape" r:id="rId1"/>
  <customProperties>
    <customPr name="_pios_id" r:id="rId2"/>
  </customProperties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9" sqref="G19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6743.66</v>
      </c>
      <c r="E6" s="63">
        <f>((D6/(D6+D7))*(D8+D9))+D6</f>
        <v>-73712.636532469754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2090.87</v>
      </c>
      <c r="E7" s="63">
        <f>((D7/(D7+D6))*(D8+D9))+D7</f>
        <v>-22854.58346753025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-31840.58</v>
      </c>
      <c r="E8" s="66">
        <f>SUM(E6:E7)</f>
        <v>-96567.22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-73561.17</v>
      </c>
    </row>
    <row r="10" spans="1:10" ht="15" thickBot="1" x14ac:dyDescent="0.35">
      <c r="C10" s="69" t="s">
        <v>22</v>
      </c>
      <c r="D10" s="70">
        <f>SUM(D6:D9)</f>
        <v>-96567.22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5202181.13</v>
      </c>
      <c r="E15" s="63">
        <f>((D15/(D15+D16))*(D17+D18))+D15</f>
        <v>4342431.9736270849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1321228.44</v>
      </c>
      <c r="E16" s="63">
        <f>((D16/(D16+D15))*(D17+D18))+D16</f>
        <v>1102872.906372915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-195456.16</v>
      </c>
      <c r="E17" s="66">
        <f>SUM(E15:E16)</f>
        <v>5445304.8799999999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-882648.53</v>
      </c>
    </row>
    <row r="19" spans="1:6" ht="15" thickBot="1" x14ac:dyDescent="0.35">
      <c r="A19" s="73"/>
      <c r="B19" s="74"/>
      <c r="C19" s="69" t="s">
        <v>23</v>
      </c>
      <c r="D19" s="75">
        <f>SUM(D15:D18)</f>
        <v>5445304.8799999999</v>
      </c>
    </row>
    <row r="20" spans="1:6" ht="15" thickTop="1" x14ac:dyDescent="0.3"/>
    <row r="21" spans="1:6" x14ac:dyDescent="0.3">
      <c r="D21" s="49" t="s">
        <v>73</v>
      </c>
      <c r="E21" s="72">
        <f>E6+E15</f>
        <v>4268719.3370946152</v>
      </c>
      <c r="F21" s="67" t="s">
        <v>10</v>
      </c>
    </row>
    <row r="22" spans="1:6" x14ac:dyDescent="0.3">
      <c r="D22" s="49" t="s">
        <v>74</v>
      </c>
      <c r="E22" s="76">
        <f>E7+E16</f>
        <v>1080018.3229053847</v>
      </c>
      <c r="F22" s="67" t="s">
        <v>13</v>
      </c>
    </row>
    <row r="23" spans="1:6" x14ac:dyDescent="0.3">
      <c r="E23" s="72">
        <f>SUM(E21:E22)</f>
        <v>5348737.66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49" orientation="landscape" r:id="rId1"/>
  <customProperties>
    <customPr name="_pios_id" r:id="rId2"/>
  </customProperties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4" sqref="G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6295.79</v>
      </c>
      <c r="E6" s="63">
        <f>((D6/(D6+D7))*(D8+D9))+D6</f>
        <v>-80918.735913409328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1402.73</v>
      </c>
      <c r="E7" s="63">
        <f>((D7/(D7+D6))*(D8+D9))+D7</f>
        <v>-18029.05408659067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-31655.18</v>
      </c>
      <c r="E8" s="66">
        <f>SUM(E6:E7)</f>
        <v>-98947.79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-74991.13</v>
      </c>
    </row>
    <row r="10" spans="1:10" ht="15" thickBot="1" x14ac:dyDescent="0.35">
      <c r="C10" s="69" t="s">
        <v>22</v>
      </c>
      <c r="D10" s="70">
        <f>SUM(D6:D9)</f>
        <v>-98947.790000000008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5753597.46</v>
      </c>
      <c r="E15" s="63">
        <f>((D15/(D15+D16))*(D17+D18))+D15</f>
        <v>4842265.7046859385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1432734.14</v>
      </c>
      <c r="E16" s="63">
        <f>((D16/(D16+D15))*(D17+D18))+D16</f>
        <v>1205798.535314061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-194646.95</v>
      </c>
      <c r="E17" s="66">
        <f>SUM(E15:E16)</f>
        <v>6048064.2399999993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-943620.41</v>
      </c>
    </row>
    <row r="19" spans="1:6" ht="15" thickBot="1" x14ac:dyDescent="0.35">
      <c r="A19" s="73"/>
      <c r="B19" s="74"/>
      <c r="C19" s="69" t="s">
        <v>23</v>
      </c>
      <c r="D19" s="75">
        <f>SUM(D15:D18)</f>
        <v>6048064.2399999993</v>
      </c>
    </row>
    <row r="20" spans="1:6" ht="15" thickTop="1" x14ac:dyDescent="0.3"/>
    <row r="21" spans="1:6" x14ac:dyDescent="0.3">
      <c r="D21" s="49" t="s">
        <v>73</v>
      </c>
      <c r="E21" s="72">
        <f>E6+E15</f>
        <v>4761346.9687725296</v>
      </c>
      <c r="F21" s="67" t="s">
        <v>10</v>
      </c>
    </row>
    <row r="22" spans="1:6" x14ac:dyDescent="0.3">
      <c r="D22" s="49" t="s">
        <v>74</v>
      </c>
      <c r="E22" s="76">
        <f>E7+E16</f>
        <v>1187769.4812274703</v>
      </c>
      <c r="F22" s="67" t="s">
        <v>13</v>
      </c>
    </row>
    <row r="23" spans="1:6" x14ac:dyDescent="0.3">
      <c r="E23" s="72">
        <f>SUM(E21:E22)</f>
        <v>5949116.4500000002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49" orientation="landscape" r:id="rId1"/>
  <customProperties>
    <customPr name="_pios_id" r:id="rId2"/>
  </customProperties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23" sqref="G23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78" t="s">
        <v>0</v>
      </c>
      <c r="B1" s="79"/>
      <c r="C1" s="79"/>
    </row>
    <row r="2" spans="1:10" ht="15" thickTop="1" x14ac:dyDescent="0.3">
      <c r="B2" s="50"/>
    </row>
    <row r="3" spans="1:10" ht="18" thickBot="1" x14ac:dyDescent="0.4">
      <c r="A3" s="80" t="s">
        <v>1</v>
      </c>
      <c r="B3" s="81"/>
      <c r="C3" s="80"/>
    </row>
    <row r="4" spans="1:10" ht="15" thickTop="1" x14ac:dyDescent="0.3">
      <c r="A4" s="82" t="s">
        <v>2</v>
      </c>
      <c r="B4" s="83" t="s">
        <v>2</v>
      </c>
      <c r="C4" s="84" t="s">
        <v>2</v>
      </c>
      <c r="D4" s="56" t="s">
        <v>3</v>
      </c>
    </row>
    <row r="5" spans="1:10" x14ac:dyDescent="0.3">
      <c r="A5" s="85" t="s">
        <v>4</v>
      </c>
      <c r="B5" s="86" t="s">
        <v>5</v>
      </c>
      <c r="C5" s="87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5844.53</v>
      </c>
      <c r="E6" s="63">
        <f>((D6/(D6+D7))*(D8+D9))+D6</f>
        <v>-79633.43089153539</v>
      </c>
      <c r="F6" s="88">
        <v>1</v>
      </c>
    </row>
    <row r="7" spans="1:10" x14ac:dyDescent="0.3">
      <c r="A7" s="65"/>
      <c r="B7" s="61" t="s">
        <v>11</v>
      </c>
      <c r="C7" s="56" t="s">
        <v>12</v>
      </c>
      <c r="D7" s="62">
        <v>1496.85</v>
      </c>
      <c r="E7" s="63">
        <f>((D7/(D7+D6))*(D8+D9))+D7</f>
        <v>-20395.019108464625</v>
      </c>
      <c r="F7" s="88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-31646.28</v>
      </c>
      <c r="E8" s="89">
        <f>SUM(E6:E7)</f>
        <v>-100028.45000000001</v>
      </c>
      <c r="F8" s="49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-75723.55</v>
      </c>
    </row>
    <row r="10" spans="1:10" ht="15" thickBot="1" x14ac:dyDescent="0.35">
      <c r="C10" s="90" t="s">
        <v>22</v>
      </c>
      <c r="D10" s="91">
        <f>SUM(D6:D9)</f>
        <v>-100028.45000000001</v>
      </c>
    </row>
    <row r="11" spans="1:10" ht="15" thickTop="1" x14ac:dyDescent="0.3"/>
    <row r="12" spans="1:10" ht="18" thickBot="1" x14ac:dyDescent="0.4">
      <c r="A12" s="80" t="s">
        <v>16</v>
      </c>
      <c r="B12" s="80"/>
      <c r="C12" s="92"/>
    </row>
    <row r="13" spans="1:10" ht="15" thickTop="1" x14ac:dyDescent="0.3">
      <c r="A13" s="82" t="s">
        <v>2</v>
      </c>
      <c r="B13" s="83" t="s">
        <v>2</v>
      </c>
      <c r="C13" s="84" t="s">
        <v>2</v>
      </c>
      <c r="D13" s="56" t="s">
        <v>3</v>
      </c>
    </row>
    <row r="14" spans="1:10" x14ac:dyDescent="0.3">
      <c r="A14" s="85" t="s">
        <v>4</v>
      </c>
      <c r="B14" s="86" t="s">
        <v>5</v>
      </c>
      <c r="C14" s="87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5558677.0599999996</v>
      </c>
      <c r="E15" s="63">
        <f>((D15/(D15+D16))*(D17+D18))+D15</f>
        <v>4618432.4410900548</v>
      </c>
      <c r="F15" s="88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1448205.33</v>
      </c>
      <c r="E16" s="63">
        <f>((D16/(D16+D15))*(D17+D18))+D16</f>
        <v>1203242.8589099452</v>
      </c>
      <c r="F16" s="88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-193094.17</v>
      </c>
      <c r="E17" s="89">
        <f>SUM(E15:E16)</f>
        <v>5821675.2999999998</v>
      </c>
      <c r="F17" s="49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-992112.92</v>
      </c>
    </row>
    <row r="19" spans="1:6" ht="15" thickBot="1" x14ac:dyDescent="0.35">
      <c r="A19" s="73"/>
      <c r="B19" s="74"/>
      <c r="C19" s="90" t="s">
        <v>23</v>
      </c>
      <c r="D19" s="93">
        <f>SUM(D15:D18)</f>
        <v>5821675.2999999998</v>
      </c>
    </row>
    <row r="20" spans="1:6" ht="15" thickTop="1" x14ac:dyDescent="0.3"/>
    <row r="21" spans="1:6" x14ac:dyDescent="0.3">
      <c r="D21" s="49" t="s">
        <v>75</v>
      </c>
      <c r="E21" s="72">
        <f>E6+E15</f>
        <v>4538799.0101985196</v>
      </c>
      <c r="F21" s="49" t="s">
        <v>10</v>
      </c>
    </row>
    <row r="22" spans="1:6" x14ac:dyDescent="0.3">
      <c r="D22" s="49" t="s">
        <v>76</v>
      </c>
      <c r="E22" s="76">
        <f>E7+E16</f>
        <v>1182847.8398014805</v>
      </c>
      <c r="F22" s="49" t="s">
        <v>13</v>
      </c>
    </row>
    <row r="23" spans="1:6" x14ac:dyDescent="0.3">
      <c r="E23" s="72">
        <f>SUM(E21:E22)</f>
        <v>5721646.8499999996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scale="53" orientation="landscape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G15" sqref="G15"/>
    </sheetView>
  </sheetViews>
  <sheetFormatPr defaultRowHeight="14.4" x14ac:dyDescent="0.3"/>
  <cols>
    <col min="2" max="2" width="46" bestFit="1" customWidth="1"/>
    <col min="4" max="4" width="10.109375" bestFit="1" customWidth="1"/>
  </cols>
  <sheetData>
    <row r="2" spans="1:5" x14ac:dyDescent="0.3">
      <c r="D2" s="95"/>
    </row>
    <row r="4" spans="1:5" ht="14.4" customHeight="1" x14ac:dyDescent="0.3">
      <c r="B4" s="26" t="s">
        <v>58</v>
      </c>
      <c r="C4" s="26"/>
      <c r="D4" s="26"/>
      <c r="E4" s="26"/>
    </row>
    <row r="5" spans="1:5" ht="15.6" x14ac:dyDescent="0.3">
      <c r="B5" s="27" t="s">
        <v>59</v>
      </c>
      <c r="C5" s="27"/>
      <c r="D5" s="27"/>
      <c r="E5" s="27"/>
    </row>
    <row r="6" spans="1:5" ht="15.6" x14ac:dyDescent="0.3">
      <c r="B6" s="28" t="s">
        <v>60</v>
      </c>
      <c r="C6" s="29"/>
      <c r="D6" s="29"/>
      <c r="E6" s="29"/>
    </row>
    <row r="7" spans="1:5" ht="15.6" x14ac:dyDescent="0.3">
      <c r="B7" s="27" t="s">
        <v>72</v>
      </c>
      <c r="C7" s="29"/>
      <c r="D7" s="29"/>
      <c r="E7" s="29"/>
    </row>
    <row r="9" spans="1:5" x14ac:dyDescent="0.3">
      <c r="A9" s="30" t="s">
        <v>61</v>
      </c>
      <c r="B9" s="31"/>
      <c r="C9" s="31"/>
      <c r="D9" s="31"/>
    </row>
    <row r="10" spans="1:5" x14ac:dyDescent="0.3">
      <c r="A10" s="32" t="s">
        <v>62</v>
      </c>
      <c r="B10" s="33" t="s">
        <v>63</v>
      </c>
      <c r="C10" s="34"/>
      <c r="D10" s="32" t="s">
        <v>64</v>
      </c>
    </row>
    <row r="11" spans="1:5" x14ac:dyDescent="0.3">
      <c r="A11" s="35"/>
      <c r="B11" s="35"/>
      <c r="C11" s="35"/>
      <c r="D11" s="35"/>
    </row>
    <row r="12" spans="1:5" x14ac:dyDescent="0.3">
      <c r="A12" s="36">
        <v>1</v>
      </c>
      <c r="B12" s="37" t="s">
        <v>65</v>
      </c>
      <c r="C12" s="37"/>
      <c r="D12" s="38">
        <f>'SAP 12ME 6-2018 '!E22</f>
        <v>101802.26742759805</v>
      </c>
    </row>
    <row r="13" spans="1:5" x14ac:dyDescent="0.3">
      <c r="A13" s="39">
        <v>2</v>
      </c>
      <c r="B13" s="4"/>
      <c r="C13" s="4"/>
      <c r="D13" s="4"/>
    </row>
    <row r="14" spans="1:5" ht="15" thickBot="1" x14ac:dyDescent="0.35">
      <c r="A14" s="36">
        <v>3</v>
      </c>
      <c r="B14" s="40" t="s">
        <v>66</v>
      </c>
      <c r="C14" s="41"/>
      <c r="D14" s="42">
        <f>-D12</f>
        <v>-101802.26742759805</v>
      </c>
    </row>
    <row r="15" spans="1:5" ht="15" thickTop="1" x14ac:dyDescent="0.3">
      <c r="A15" s="41"/>
      <c r="B15" s="41"/>
      <c r="C15" s="41"/>
      <c r="D15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15" sqref="I15"/>
    </sheetView>
  </sheetViews>
  <sheetFormatPr defaultColWidth="8.88671875" defaultRowHeight="13.2" x14ac:dyDescent="0.3"/>
  <cols>
    <col min="1" max="1" width="10" style="11" bestFit="1" customWidth="1"/>
    <col min="2" max="2" width="48" style="11" bestFit="1" customWidth="1"/>
    <col min="3" max="3" width="14" style="11" bestFit="1" customWidth="1"/>
    <col min="4" max="4" width="27" style="11" bestFit="1" customWidth="1"/>
    <col min="5" max="5" width="23.109375" style="11" customWidth="1"/>
    <col min="6" max="7" width="10" style="11" bestFit="1" customWidth="1"/>
    <col min="8" max="8" width="14" style="11" bestFit="1" customWidth="1"/>
    <col min="9" max="9" width="17" style="11" bestFit="1" customWidth="1"/>
    <col min="10" max="16384" width="8.88671875" style="11"/>
  </cols>
  <sheetData>
    <row r="1" spans="1:9" x14ac:dyDescent="0.3">
      <c r="A1" s="10" t="s">
        <v>27</v>
      </c>
      <c r="C1" s="10" t="s">
        <v>71</v>
      </c>
    </row>
    <row r="2" spans="1:9" x14ac:dyDescent="0.3">
      <c r="A2" s="10" t="s">
        <v>28</v>
      </c>
    </row>
    <row r="3" spans="1:9" x14ac:dyDescent="0.3">
      <c r="A3" s="10" t="s">
        <v>29</v>
      </c>
    </row>
    <row r="4" spans="1:9" x14ac:dyDescent="0.3">
      <c r="A4" s="12" t="s">
        <v>30</v>
      </c>
    </row>
    <row r="5" spans="1:9" ht="39.6" x14ac:dyDescent="0.3">
      <c r="A5" s="13" t="s">
        <v>31</v>
      </c>
      <c r="B5" s="13" t="s">
        <v>32</v>
      </c>
      <c r="C5" s="13" t="s">
        <v>33</v>
      </c>
      <c r="D5" s="13" t="s">
        <v>34</v>
      </c>
      <c r="E5" s="14" t="s">
        <v>35</v>
      </c>
      <c r="F5" s="14" t="s">
        <v>36</v>
      </c>
      <c r="G5" s="15" t="s">
        <v>37</v>
      </c>
      <c r="H5" s="13" t="s">
        <v>38</v>
      </c>
      <c r="I5" s="13" t="s">
        <v>39</v>
      </c>
    </row>
    <row r="6" spans="1:9" x14ac:dyDescent="0.3">
      <c r="A6" s="44" t="s">
        <v>44</v>
      </c>
      <c r="B6" s="44" t="s">
        <v>40</v>
      </c>
      <c r="C6" s="44" t="s">
        <v>41</v>
      </c>
      <c r="D6" s="44" t="s">
        <v>45</v>
      </c>
      <c r="E6" s="44" t="s">
        <v>51</v>
      </c>
      <c r="F6" s="44" t="s">
        <v>42</v>
      </c>
      <c r="G6" s="44" t="s">
        <v>43</v>
      </c>
      <c r="H6" s="45">
        <v>42947</v>
      </c>
      <c r="I6" s="46">
        <v>25308.33</v>
      </c>
    </row>
    <row r="7" spans="1:9" x14ac:dyDescent="0.3">
      <c r="A7" s="44" t="s">
        <v>44</v>
      </c>
      <c r="B7" s="44" t="s">
        <v>40</v>
      </c>
      <c r="C7" s="44" t="s">
        <v>41</v>
      </c>
      <c r="D7" s="44" t="s">
        <v>45</v>
      </c>
      <c r="E7" s="44" t="s">
        <v>51</v>
      </c>
      <c r="F7" s="44" t="s">
        <v>42</v>
      </c>
      <c r="G7" s="44" t="s">
        <v>43</v>
      </c>
      <c r="H7" s="45">
        <v>42978</v>
      </c>
      <c r="I7" s="46">
        <v>25418.34</v>
      </c>
    </row>
    <row r="8" spans="1:9" x14ac:dyDescent="0.3">
      <c r="A8" s="44" t="s">
        <v>44</v>
      </c>
      <c r="B8" s="44" t="s">
        <v>40</v>
      </c>
      <c r="C8" s="44" t="s">
        <v>41</v>
      </c>
      <c r="D8" s="44" t="s">
        <v>46</v>
      </c>
      <c r="E8" s="44" t="s">
        <v>51</v>
      </c>
      <c r="F8" s="44" t="s">
        <v>42</v>
      </c>
      <c r="G8" s="44" t="s">
        <v>43</v>
      </c>
      <c r="H8" s="45">
        <v>43008</v>
      </c>
      <c r="I8" s="46">
        <v>25446.48</v>
      </c>
    </row>
    <row r="9" spans="1:9" x14ac:dyDescent="0.3">
      <c r="A9" s="44" t="s">
        <v>44</v>
      </c>
      <c r="B9" s="44" t="s">
        <v>46</v>
      </c>
      <c r="C9" s="44" t="s">
        <v>41</v>
      </c>
      <c r="D9" s="44" t="s">
        <v>46</v>
      </c>
      <c r="E9" s="44" t="s">
        <v>51</v>
      </c>
      <c r="F9" s="44" t="s">
        <v>42</v>
      </c>
      <c r="G9" s="44" t="s">
        <v>43</v>
      </c>
      <c r="H9" s="45">
        <v>43039</v>
      </c>
      <c r="I9" s="46">
        <v>25485.23</v>
      </c>
    </row>
    <row r="10" spans="1:9" x14ac:dyDescent="0.3">
      <c r="A10" s="44" t="s">
        <v>44</v>
      </c>
      <c r="B10" s="44" t="s">
        <v>47</v>
      </c>
      <c r="C10" s="44" t="s">
        <v>41</v>
      </c>
      <c r="D10" s="44" t="s">
        <v>46</v>
      </c>
      <c r="E10" s="44" t="s">
        <v>51</v>
      </c>
      <c r="F10" s="44" t="s">
        <v>42</v>
      </c>
      <c r="G10" s="44" t="s">
        <v>43</v>
      </c>
      <c r="H10" s="45">
        <v>43069</v>
      </c>
      <c r="I10" s="46">
        <v>25487.66</v>
      </c>
    </row>
    <row r="11" spans="1:9" x14ac:dyDescent="0.3">
      <c r="A11" s="44" t="s">
        <v>44</v>
      </c>
      <c r="B11" s="44" t="s">
        <v>48</v>
      </c>
      <c r="C11" s="44" t="s">
        <v>41</v>
      </c>
      <c r="D11" s="44" t="s">
        <v>46</v>
      </c>
      <c r="E11" s="44" t="s">
        <v>51</v>
      </c>
      <c r="F11" s="44" t="s">
        <v>42</v>
      </c>
      <c r="G11" s="44" t="s">
        <v>43</v>
      </c>
      <c r="H11" s="45">
        <v>43100</v>
      </c>
      <c r="I11" s="46">
        <v>25434.16</v>
      </c>
    </row>
    <row r="12" spans="1:9" x14ac:dyDescent="0.3">
      <c r="A12" s="44" t="s">
        <v>49</v>
      </c>
      <c r="B12" s="44" t="s">
        <v>50</v>
      </c>
      <c r="C12" s="44" t="s">
        <v>41</v>
      </c>
      <c r="D12" s="44" t="s">
        <v>46</v>
      </c>
      <c r="E12" s="44" t="s">
        <v>51</v>
      </c>
      <c r="F12" s="44" t="s">
        <v>42</v>
      </c>
      <c r="G12" s="44" t="s">
        <v>43</v>
      </c>
      <c r="H12" s="45">
        <v>43131</v>
      </c>
      <c r="I12" s="46">
        <v>56828.59</v>
      </c>
    </row>
    <row r="13" spans="1:9" x14ac:dyDescent="0.3">
      <c r="A13" s="44" t="s">
        <v>49</v>
      </c>
      <c r="B13" s="44" t="s">
        <v>52</v>
      </c>
      <c r="C13" s="44" t="s">
        <v>41</v>
      </c>
      <c r="D13" s="44" t="s">
        <v>46</v>
      </c>
      <c r="E13" s="44" t="s">
        <v>51</v>
      </c>
      <c r="F13" s="44" t="s">
        <v>42</v>
      </c>
      <c r="G13" s="44" t="s">
        <v>43</v>
      </c>
      <c r="H13" s="45">
        <v>43159</v>
      </c>
      <c r="I13" s="46">
        <v>56914.32</v>
      </c>
    </row>
    <row r="14" spans="1:9" x14ac:dyDescent="0.3">
      <c r="A14" s="44" t="s">
        <v>49</v>
      </c>
      <c r="B14" s="44" t="s">
        <v>53</v>
      </c>
      <c r="C14" s="44" t="s">
        <v>41</v>
      </c>
      <c r="D14" s="44" t="s">
        <v>46</v>
      </c>
      <c r="E14" s="44" t="s">
        <v>51</v>
      </c>
      <c r="F14" s="44" t="s">
        <v>42</v>
      </c>
      <c r="G14" s="44" t="s">
        <v>43</v>
      </c>
      <c r="H14" s="45">
        <v>43190</v>
      </c>
      <c r="I14" s="46">
        <v>57159.24</v>
      </c>
    </row>
    <row r="15" spans="1:9" x14ac:dyDescent="0.3">
      <c r="A15" s="44" t="s">
        <v>44</v>
      </c>
      <c r="B15" s="44" t="s">
        <v>68</v>
      </c>
      <c r="C15" s="44" t="s">
        <v>41</v>
      </c>
      <c r="D15" s="44" t="s">
        <v>46</v>
      </c>
      <c r="E15" s="44" t="s">
        <v>51</v>
      </c>
      <c r="F15" s="44" t="s">
        <v>42</v>
      </c>
      <c r="G15" s="44" t="s">
        <v>43</v>
      </c>
      <c r="H15" s="45">
        <v>43220</v>
      </c>
      <c r="I15" s="46">
        <v>57457.08</v>
      </c>
    </row>
    <row r="16" spans="1:9" x14ac:dyDescent="0.3">
      <c r="A16" s="44" t="s">
        <v>44</v>
      </c>
      <c r="B16" s="44" t="s">
        <v>69</v>
      </c>
      <c r="C16" s="44" t="s">
        <v>41</v>
      </c>
      <c r="D16" s="44" t="s">
        <v>46</v>
      </c>
      <c r="E16" s="44" t="s">
        <v>51</v>
      </c>
      <c r="F16" s="44" t="s">
        <v>42</v>
      </c>
      <c r="G16" s="44" t="s">
        <v>43</v>
      </c>
      <c r="H16" s="45">
        <v>43251</v>
      </c>
      <c r="I16" s="46">
        <v>57979.81</v>
      </c>
    </row>
    <row r="17" spans="1:9" x14ac:dyDescent="0.3">
      <c r="A17" s="44" t="s">
        <v>44</v>
      </c>
      <c r="B17" s="44" t="s">
        <v>70</v>
      </c>
      <c r="C17" s="44" t="s">
        <v>41</v>
      </c>
      <c r="D17" s="44" t="s">
        <v>70</v>
      </c>
      <c r="E17" s="44" t="s">
        <v>51</v>
      </c>
      <c r="F17" s="44" t="s">
        <v>42</v>
      </c>
      <c r="G17" s="44" t="s">
        <v>43</v>
      </c>
      <c r="H17" s="45">
        <v>43281</v>
      </c>
      <c r="I17" s="46">
        <v>58727.37</v>
      </c>
    </row>
    <row r="18" spans="1:9" ht="13.95" thickBot="1" x14ac:dyDescent="0.35">
      <c r="A18" s="16" t="s">
        <v>2</v>
      </c>
      <c r="B18" s="16" t="s">
        <v>2</v>
      </c>
      <c r="C18" s="16" t="s">
        <v>2</v>
      </c>
      <c r="D18" s="16" t="s">
        <v>2</v>
      </c>
      <c r="E18" s="16" t="s">
        <v>2</v>
      </c>
      <c r="F18" s="16" t="s">
        <v>2</v>
      </c>
      <c r="G18" s="16" t="s">
        <v>2</v>
      </c>
      <c r="H18" s="17"/>
      <c r="I18" s="18">
        <f>SUM(I6:I17)</f>
        <v>497646.61</v>
      </c>
    </row>
    <row r="19" spans="1:9" ht="13.95" thickTop="1" x14ac:dyDescent="0.3"/>
    <row r="21" spans="1:9" x14ac:dyDescent="0.25">
      <c r="C21" s="11" t="s">
        <v>54</v>
      </c>
      <c r="D21" s="19">
        <f>'E&amp;G Split'!F18</f>
        <v>0.79543261145173261</v>
      </c>
      <c r="E21" s="20">
        <f>I18*D21</f>
        <v>395844.34257240192</v>
      </c>
    </row>
    <row r="22" spans="1:9" x14ac:dyDescent="0.25">
      <c r="C22" s="11" t="s">
        <v>55</v>
      </c>
      <c r="D22" s="19">
        <f>'E&amp;G Split'!G18</f>
        <v>0.20456738854826734</v>
      </c>
      <c r="E22" s="20">
        <f>I18*D22</f>
        <v>101802.26742759805</v>
      </c>
    </row>
    <row r="23" spans="1:9" ht="13.95" thickBot="1" x14ac:dyDescent="0.3">
      <c r="C23" s="11" t="s">
        <v>56</v>
      </c>
      <c r="D23" s="21">
        <v>1</v>
      </c>
      <c r="E23" s="22">
        <f>SUM(E21:E22)</f>
        <v>497646.61</v>
      </c>
    </row>
    <row r="24" spans="1:9" ht="13.95" thickTop="1" x14ac:dyDescent="0.2">
      <c r="D24" s="23" t="s">
        <v>57</v>
      </c>
      <c r="E24" s="24">
        <f>I18-E23</f>
        <v>0</v>
      </c>
    </row>
    <row r="25" spans="1:9" x14ac:dyDescent="0.25">
      <c r="E25" s="25"/>
    </row>
    <row r="26" spans="1:9" x14ac:dyDescent="0.25">
      <c r="D26" s="11" t="s">
        <v>25</v>
      </c>
      <c r="E26" s="20">
        <f>E21</f>
        <v>395844.34257240192</v>
      </c>
    </row>
    <row r="27" spans="1:9" x14ac:dyDescent="0.25">
      <c r="D27" s="11" t="s">
        <v>26</v>
      </c>
      <c r="E27" s="20">
        <f>E22</f>
        <v>101802.26742759805</v>
      </c>
    </row>
    <row r="28" spans="1:9" ht="13.95" thickBot="1" x14ac:dyDescent="0.3">
      <c r="D28" s="11" t="s">
        <v>56</v>
      </c>
      <c r="E28" s="22">
        <f>SUM(E26:E27)</f>
        <v>497646.61</v>
      </c>
    </row>
    <row r="29" spans="1:9" ht="13.95" thickTop="1" x14ac:dyDescent="0.3"/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G18" sqref="G18"/>
    </sheetView>
  </sheetViews>
  <sheetFormatPr defaultRowHeight="14.4" x14ac:dyDescent="0.3"/>
  <cols>
    <col min="1" max="1" width="19.109375" bestFit="1" customWidth="1"/>
    <col min="2" max="2" width="13.6640625" bestFit="1" customWidth="1"/>
    <col min="3" max="4" width="12.5546875" bestFit="1" customWidth="1"/>
  </cols>
  <sheetData>
    <row r="1" spans="1:8" x14ac:dyDescent="0.3">
      <c r="A1" s="2" t="s">
        <v>24</v>
      </c>
      <c r="B1" s="3" t="s">
        <v>25</v>
      </c>
      <c r="C1" s="3" t="s">
        <v>26</v>
      </c>
      <c r="D1" s="3" t="s">
        <v>17</v>
      </c>
      <c r="E1" s="4"/>
      <c r="F1" s="3" t="s">
        <v>25</v>
      </c>
      <c r="G1" s="3" t="s">
        <v>26</v>
      </c>
      <c r="H1" s="3" t="s">
        <v>17</v>
      </c>
    </row>
    <row r="2" spans="1:8" x14ac:dyDescent="0.3">
      <c r="A2" s="4"/>
    </row>
    <row r="3" spans="1:8" x14ac:dyDescent="0.3">
      <c r="A3" s="5">
        <v>42947</v>
      </c>
      <c r="B3" s="6">
        <f>'Jul. 17'!E20</f>
        <v>4076285.83305118</v>
      </c>
      <c r="C3" s="6">
        <f>'Jul. 17'!E21</f>
        <v>1227649.1169488197</v>
      </c>
      <c r="D3" s="6">
        <f t="shared" ref="D3:D14" si="0">B3+C3</f>
        <v>5303934.9499999993</v>
      </c>
      <c r="F3" s="1">
        <f t="shared" ref="F3:F10" si="1">B3/D3</f>
        <v>0.76853993713689506</v>
      </c>
      <c r="G3" s="1">
        <f t="shared" ref="G3:G14" si="2">C3/D3</f>
        <v>0.23146006286310505</v>
      </c>
      <c r="H3" s="1">
        <f t="shared" ref="H3:H14" si="3">F3+G3</f>
        <v>1</v>
      </c>
    </row>
    <row r="4" spans="1:8" x14ac:dyDescent="0.3">
      <c r="A4" s="5">
        <v>42978</v>
      </c>
      <c r="B4" s="6">
        <f>'Aug. 17'!E20</f>
        <v>5408435.4808354359</v>
      </c>
      <c r="C4" s="6">
        <f>'Aug. 17'!E21</f>
        <v>1519515.1291645644</v>
      </c>
      <c r="D4" s="6">
        <f t="shared" si="0"/>
        <v>6927950.6100000003</v>
      </c>
      <c r="F4" s="1">
        <f t="shared" si="1"/>
        <v>0.78066888540295698</v>
      </c>
      <c r="G4" s="1">
        <f t="shared" si="2"/>
        <v>0.21933111459704305</v>
      </c>
      <c r="H4" s="1">
        <f t="shared" si="3"/>
        <v>1</v>
      </c>
    </row>
    <row r="5" spans="1:8" x14ac:dyDescent="0.3">
      <c r="A5" s="5">
        <v>43008</v>
      </c>
      <c r="B5" s="6">
        <f>'Sept. 17'!E20</f>
        <v>4114404.0674367244</v>
      </c>
      <c r="C5" s="6">
        <f>'Oct. 17'!E22</f>
        <v>895143.6124949865</v>
      </c>
      <c r="D5" s="6">
        <f t="shared" si="0"/>
        <v>5009547.6799317114</v>
      </c>
      <c r="F5" s="1">
        <f t="shared" si="1"/>
        <v>0.82131248773598076</v>
      </c>
      <c r="G5" s="1">
        <f t="shared" si="2"/>
        <v>0.17868751226401919</v>
      </c>
      <c r="H5" s="1">
        <f t="shared" si="3"/>
        <v>1</v>
      </c>
    </row>
    <row r="6" spans="1:8" x14ac:dyDescent="0.3">
      <c r="A6" s="5">
        <v>43039</v>
      </c>
      <c r="B6" s="6">
        <f>'Oct. 17'!E21</f>
        <v>3495110.1575050135</v>
      </c>
      <c r="C6" s="6">
        <f>'Oct. 17'!E22</f>
        <v>895143.6124949865</v>
      </c>
      <c r="D6" s="6">
        <f t="shared" si="0"/>
        <v>4390253.7699999996</v>
      </c>
      <c r="F6" s="1">
        <f t="shared" si="1"/>
        <v>0.79610663542691151</v>
      </c>
      <c r="G6" s="1">
        <f t="shared" si="2"/>
        <v>0.20389336457308857</v>
      </c>
      <c r="H6" s="1">
        <f t="shared" si="3"/>
        <v>1</v>
      </c>
    </row>
    <row r="7" spans="1:8" x14ac:dyDescent="0.3">
      <c r="A7" s="5">
        <v>43069</v>
      </c>
      <c r="B7" s="6">
        <f>'Nov. 17'!E21</f>
        <v>3069972.9133498408</v>
      </c>
      <c r="C7" s="6">
        <f>'Nov. 17'!E22</f>
        <v>764567.94665015931</v>
      </c>
      <c r="D7" s="6">
        <f t="shared" si="0"/>
        <v>3834540.8600000003</v>
      </c>
      <c r="F7" s="1">
        <f t="shared" si="1"/>
        <v>0.80061030132036215</v>
      </c>
      <c r="G7" s="1">
        <f t="shared" si="2"/>
        <v>0.19938969867963782</v>
      </c>
      <c r="H7" s="1">
        <f t="shared" si="3"/>
        <v>1</v>
      </c>
    </row>
    <row r="8" spans="1:8" x14ac:dyDescent="0.3">
      <c r="A8" s="5">
        <v>43100</v>
      </c>
      <c r="B8" s="6">
        <f>'Dec. 17'!E21</f>
        <v>2484361.2930858494</v>
      </c>
      <c r="C8" s="6">
        <f>'Dec. 17'!E22</f>
        <v>593251.49691415089</v>
      </c>
      <c r="D8" s="6">
        <f t="shared" si="0"/>
        <v>3077612.79</v>
      </c>
      <c r="F8" s="1">
        <f t="shared" si="1"/>
        <v>0.80723647274868826</v>
      </c>
      <c r="G8" s="1">
        <f t="shared" si="2"/>
        <v>0.19276352725131185</v>
      </c>
      <c r="H8" s="1">
        <f t="shared" si="3"/>
        <v>1</v>
      </c>
    </row>
    <row r="9" spans="1:8" x14ac:dyDescent="0.3">
      <c r="A9" s="5">
        <v>43131</v>
      </c>
      <c r="B9" s="6">
        <f>'Jan. 18'!E21</f>
        <v>2970039.5732303155</v>
      </c>
      <c r="C9" s="6">
        <f>'Jan. 18'!E22</f>
        <v>775431.73676968459</v>
      </c>
      <c r="D9" s="6">
        <f t="shared" si="0"/>
        <v>3745471.31</v>
      </c>
      <c r="F9" s="1">
        <f t="shared" si="1"/>
        <v>0.79296818141434788</v>
      </c>
      <c r="G9" s="1">
        <f t="shared" si="2"/>
        <v>0.20703181858565206</v>
      </c>
      <c r="H9" s="1">
        <f t="shared" si="3"/>
        <v>1</v>
      </c>
    </row>
    <row r="10" spans="1:8" x14ac:dyDescent="0.3">
      <c r="A10" s="5">
        <v>43159</v>
      </c>
      <c r="B10" s="6">
        <f>'Feb. 18'!E21</f>
        <v>3114663.3145624772</v>
      </c>
      <c r="C10" s="6">
        <f>'Feb. 18'!E22</f>
        <v>780679.9254375227</v>
      </c>
      <c r="D10" s="6">
        <f t="shared" si="0"/>
        <v>3895343.2399999998</v>
      </c>
      <c r="F10" s="1">
        <f t="shared" si="1"/>
        <v>0.79958635803361899</v>
      </c>
      <c r="G10" s="1">
        <f t="shared" si="2"/>
        <v>0.20041364196638106</v>
      </c>
      <c r="H10" s="1">
        <f t="shared" si="3"/>
        <v>1</v>
      </c>
    </row>
    <row r="11" spans="1:8" x14ac:dyDescent="0.3">
      <c r="A11" s="5">
        <v>43190</v>
      </c>
      <c r="B11" s="6">
        <f>'Mar. 18'!E21</f>
        <v>3672054.0506796311</v>
      </c>
      <c r="C11" s="6">
        <f>'Mar. 18'!E22</f>
        <v>921510.58932036825</v>
      </c>
      <c r="D11" s="6">
        <f t="shared" si="0"/>
        <v>4593564.6399999997</v>
      </c>
      <c r="F11" s="1">
        <f>B11/D11</f>
        <v>0.79939096071577898</v>
      </c>
      <c r="G11" s="1">
        <f t="shared" si="2"/>
        <v>0.20060903928422097</v>
      </c>
      <c r="H11" s="1">
        <f t="shared" si="3"/>
        <v>1</v>
      </c>
    </row>
    <row r="12" spans="1:8" x14ac:dyDescent="0.3">
      <c r="A12" s="5">
        <v>43220</v>
      </c>
      <c r="B12" s="6">
        <f>Apr.18!E21</f>
        <v>4268719.3370946152</v>
      </c>
      <c r="C12" s="6">
        <f>Apr.18!E22</f>
        <v>1080018.3229053847</v>
      </c>
      <c r="D12" s="6">
        <f t="shared" si="0"/>
        <v>5348737.66</v>
      </c>
      <c r="F12" s="1">
        <f t="shared" ref="F12:F14" si="4">B12/D12</f>
        <v>0.79807977291872179</v>
      </c>
      <c r="G12" s="1">
        <f t="shared" si="2"/>
        <v>0.20192022708127821</v>
      </c>
      <c r="H12" s="1">
        <f t="shared" si="3"/>
        <v>1</v>
      </c>
    </row>
    <row r="13" spans="1:8" x14ac:dyDescent="0.3">
      <c r="A13" s="5">
        <v>43251</v>
      </c>
      <c r="B13" s="6">
        <f>May.18!E21</f>
        <v>4761346.9687725296</v>
      </c>
      <c r="C13" s="6">
        <f>May.18!E22</f>
        <v>1187769.4812274703</v>
      </c>
      <c r="D13" s="6">
        <f t="shared" si="0"/>
        <v>5949116.4500000002</v>
      </c>
      <c r="F13" s="1">
        <f t="shared" si="4"/>
        <v>0.80034522921005014</v>
      </c>
      <c r="G13" s="1">
        <f t="shared" si="2"/>
        <v>0.19965477078994986</v>
      </c>
      <c r="H13" s="1">
        <f t="shared" si="3"/>
        <v>1</v>
      </c>
    </row>
    <row r="14" spans="1:8" x14ac:dyDescent="0.3">
      <c r="A14" s="5">
        <v>43281</v>
      </c>
      <c r="B14" s="6">
        <f>Jun.18!E21</f>
        <v>4538799.0101985196</v>
      </c>
      <c r="C14" s="6">
        <f>Jun.18!E22</f>
        <v>1182847.8398014805</v>
      </c>
      <c r="D14" s="6">
        <f t="shared" si="0"/>
        <v>5721646.8499999996</v>
      </c>
      <c r="F14" s="1">
        <f t="shared" si="4"/>
        <v>0.79326794001599732</v>
      </c>
      <c r="G14" s="1">
        <f t="shared" si="2"/>
        <v>0.20673205998400279</v>
      </c>
      <c r="H14" s="1">
        <f t="shared" si="3"/>
        <v>1</v>
      </c>
    </row>
    <row r="15" spans="1:8" x14ac:dyDescent="0.3">
      <c r="A15" s="5"/>
      <c r="B15" s="6"/>
      <c r="C15" s="6"/>
      <c r="D15" s="6"/>
      <c r="F15" s="1"/>
      <c r="G15" s="1"/>
      <c r="H15" s="1"/>
    </row>
    <row r="16" spans="1:8" x14ac:dyDescent="0.3">
      <c r="A16" s="5"/>
      <c r="B16" s="6"/>
      <c r="C16" s="6"/>
      <c r="D16" s="6"/>
      <c r="F16" s="1"/>
      <c r="G16" s="1"/>
      <c r="H16" s="1"/>
    </row>
    <row r="17" spans="2:8" x14ac:dyDescent="0.3">
      <c r="B17" s="7"/>
      <c r="C17" s="7"/>
      <c r="D17" s="7"/>
    </row>
    <row r="18" spans="2:8" ht="15" thickBot="1" x14ac:dyDescent="0.35">
      <c r="B18" s="8">
        <f>SUM(B3:B17)</f>
        <v>45974191.999802135</v>
      </c>
      <c r="C18" s="8">
        <f>SUM(C3:C17)</f>
        <v>11823528.810129579</v>
      </c>
      <c r="D18" s="8">
        <f>SUM(D3:D17)</f>
        <v>57797720.809931718</v>
      </c>
      <c r="F18" s="9">
        <f>B18/D18</f>
        <v>0.79543261145173261</v>
      </c>
      <c r="G18" s="9">
        <f>C18/D18</f>
        <v>0.20456738854826734</v>
      </c>
      <c r="H18" s="9">
        <f>F18+G18</f>
        <v>1</v>
      </c>
    </row>
    <row r="19" spans="2:8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workbookViewId="0">
      <selection activeCell="G14" sqref="G14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-517.16</v>
      </c>
      <c r="E6" s="63">
        <f>((D6/(D6+D7))*(D8+D9))+D6</f>
        <v>-84845.57230546276</v>
      </c>
    </row>
    <row r="7" spans="1:5" x14ac:dyDescent="0.3">
      <c r="A7" s="65"/>
      <c r="B7" s="61" t="s">
        <v>11</v>
      </c>
      <c r="C7" s="56" t="s">
        <v>12</v>
      </c>
      <c r="D7" s="62">
        <v>20.34</v>
      </c>
      <c r="E7" s="63">
        <f>((D7/(D7+D6))*(D8+D9))+D7</f>
        <v>3336.9923054627434</v>
      </c>
    </row>
    <row r="8" spans="1:5" x14ac:dyDescent="0.3">
      <c r="A8" s="65"/>
      <c r="B8" s="61" t="s">
        <v>14</v>
      </c>
      <c r="C8" s="56" t="s">
        <v>15</v>
      </c>
      <c r="D8" s="62">
        <v>-33726.03</v>
      </c>
    </row>
    <row r="9" spans="1:5" x14ac:dyDescent="0.3">
      <c r="A9" s="65"/>
      <c r="B9" s="56" t="s">
        <v>18</v>
      </c>
      <c r="C9" s="56" t="s">
        <v>19</v>
      </c>
      <c r="D9" s="68">
        <v>-47285.73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4832272.55</v>
      </c>
      <c r="E15" s="63">
        <f>((D15/(D15+D16))*(D17+D18))+D15</f>
        <v>4161131.4053566428</v>
      </c>
    </row>
    <row r="16" spans="1:5" x14ac:dyDescent="0.3">
      <c r="A16" s="65"/>
      <c r="B16" s="61" t="s">
        <v>11</v>
      </c>
      <c r="C16" s="56" t="s">
        <v>12</v>
      </c>
      <c r="D16" s="62">
        <v>1421779.15</v>
      </c>
      <c r="E16" s="63">
        <f>((D16/(D16+D15))*(D17+D18))+D16</f>
        <v>1224312.124643357</v>
      </c>
    </row>
    <row r="17" spans="1:5" x14ac:dyDescent="0.3">
      <c r="A17" s="65"/>
      <c r="B17" s="61" t="s">
        <v>14</v>
      </c>
      <c r="C17" s="56" t="s">
        <v>15</v>
      </c>
      <c r="D17" s="62">
        <v>-209324.95</v>
      </c>
    </row>
    <row r="18" spans="1:5" x14ac:dyDescent="0.3">
      <c r="A18" s="65"/>
      <c r="B18" s="56" t="s">
        <v>18</v>
      </c>
      <c r="C18" s="56" t="s">
        <v>19</v>
      </c>
      <c r="D18" s="68">
        <v>-659283.22</v>
      </c>
    </row>
    <row r="20" spans="1:5" x14ac:dyDescent="0.3">
      <c r="D20" s="49" t="s">
        <v>20</v>
      </c>
      <c r="E20" s="72">
        <f>E6+E15</f>
        <v>4076285.83305118</v>
      </c>
    </row>
    <row r="21" spans="1:5" x14ac:dyDescent="0.3">
      <c r="D21" s="49" t="s">
        <v>21</v>
      </c>
      <c r="E21" s="76">
        <f>E7+E16</f>
        <v>1227649.1169488197</v>
      </c>
    </row>
    <row r="22" spans="1:5" x14ac:dyDescent="0.3">
      <c r="E22" s="72">
        <f>SUM(E20:E21)</f>
        <v>5303934.9499999993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workbookViewId="0">
      <selection activeCell="G18" sqref="G18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894810</v>
      </c>
      <c r="E6" s="63">
        <f>((D6/(D6+D7))*(D8+D9))+D6</f>
        <v>829236.55804866808</v>
      </c>
    </row>
    <row r="7" spans="1:5" x14ac:dyDescent="0.3">
      <c r="A7" s="65"/>
      <c r="B7" s="61" t="s">
        <v>11</v>
      </c>
      <c r="C7" s="56" t="s">
        <v>12</v>
      </c>
      <c r="D7" s="62">
        <v>216517.48</v>
      </c>
      <c r="E7" s="63">
        <f>((D7/(D7+D6))*(D8+D9))+D7</f>
        <v>200650.65195133194</v>
      </c>
    </row>
    <row r="8" spans="1:5" x14ac:dyDescent="0.3">
      <c r="A8" s="65"/>
      <c r="B8" s="61" t="s">
        <v>14</v>
      </c>
      <c r="C8" s="56" t="s">
        <v>15</v>
      </c>
      <c r="D8" s="62">
        <v>-32602.2</v>
      </c>
    </row>
    <row r="9" spans="1:5" x14ac:dyDescent="0.3">
      <c r="A9" s="65"/>
      <c r="B9" s="56" t="s">
        <v>18</v>
      </c>
      <c r="C9" s="56" t="s">
        <v>19</v>
      </c>
      <c r="D9" s="68">
        <v>-48838.07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5276848.28</v>
      </c>
      <c r="E15" s="63">
        <f>((D15/(D15+D16))*(D17+D18))+D15</f>
        <v>4579198.9227867676</v>
      </c>
    </row>
    <row r="16" spans="1:5" x14ac:dyDescent="0.3">
      <c r="A16" s="65"/>
      <c r="B16" s="61" t="s">
        <v>11</v>
      </c>
      <c r="C16" s="56" t="s">
        <v>12</v>
      </c>
      <c r="D16" s="62">
        <v>1519795.9</v>
      </c>
      <c r="E16" s="63">
        <f>((D16/(D16+D15))*(D17+D18))+D16</f>
        <v>1318864.4772132325</v>
      </c>
    </row>
    <row r="17" spans="1:5" x14ac:dyDescent="0.3">
      <c r="A17" s="65"/>
      <c r="B17" s="61" t="s">
        <v>14</v>
      </c>
      <c r="C17" s="56" t="s">
        <v>15</v>
      </c>
      <c r="D17" s="62">
        <v>-207370.25</v>
      </c>
    </row>
    <row r="18" spans="1:5" x14ac:dyDescent="0.3">
      <c r="A18" s="65"/>
      <c r="B18" s="56" t="s">
        <v>18</v>
      </c>
      <c r="C18" s="56" t="s">
        <v>19</v>
      </c>
      <c r="D18" s="68">
        <v>-691210.53</v>
      </c>
    </row>
    <row r="20" spans="1:5" x14ac:dyDescent="0.3">
      <c r="D20" s="49" t="s">
        <v>20</v>
      </c>
      <c r="E20" s="72">
        <f>E6+E15</f>
        <v>5408435.4808354359</v>
      </c>
    </row>
    <row r="21" spans="1:5" x14ac:dyDescent="0.3">
      <c r="D21" s="49" t="s">
        <v>21</v>
      </c>
      <c r="E21" s="76">
        <f>E7+E16</f>
        <v>1519515.1291645644</v>
      </c>
    </row>
    <row r="22" spans="1:5" x14ac:dyDescent="0.3">
      <c r="E22" s="72">
        <f>SUM(E20:E21)</f>
        <v>6927950.6100000003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workbookViewId="0">
      <selection activeCell="G13" sqref="G13"/>
    </sheetView>
  </sheetViews>
  <sheetFormatPr defaultColWidth="8.88671875"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16384" width="8.88671875" style="49"/>
  </cols>
  <sheetData>
    <row r="1" spans="1:5" ht="23.4" thickBot="1" x14ac:dyDescent="0.45">
      <c r="A1" s="47" t="s">
        <v>0</v>
      </c>
      <c r="B1" s="48"/>
      <c r="C1" s="48"/>
    </row>
    <row r="2" spans="1:5" ht="15" thickTop="1" x14ac:dyDescent="0.3">
      <c r="B2" s="50"/>
    </row>
    <row r="3" spans="1:5" ht="18" thickBot="1" x14ac:dyDescent="0.4">
      <c r="A3" s="51" t="s">
        <v>1</v>
      </c>
      <c r="B3" s="52"/>
      <c r="C3" s="51"/>
    </row>
    <row r="4" spans="1:5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5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5" x14ac:dyDescent="0.3">
      <c r="A6" s="56" t="s">
        <v>7</v>
      </c>
      <c r="B6" s="61" t="s">
        <v>8</v>
      </c>
      <c r="C6" s="56" t="s">
        <v>9</v>
      </c>
      <c r="D6" s="62">
        <v>643442.79</v>
      </c>
      <c r="E6" s="63">
        <f>((D6/(D6+D7))*(D8+D9))+D6</f>
        <v>564628.52692274528</v>
      </c>
    </row>
    <row r="7" spans="1:5" x14ac:dyDescent="0.3">
      <c r="A7" s="65"/>
      <c r="B7" s="61" t="s">
        <v>11</v>
      </c>
      <c r="C7" s="56" t="s">
        <v>12</v>
      </c>
      <c r="D7" s="62">
        <v>159830.65</v>
      </c>
      <c r="E7" s="63">
        <f>((D7/(D7+D6))*(D8+D9))+D7</f>
        <v>140253.25307725475</v>
      </c>
    </row>
    <row r="8" spans="1:5" x14ac:dyDescent="0.3">
      <c r="A8" s="65"/>
      <c r="B8" s="61" t="s">
        <v>14</v>
      </c>
      <c r="C8" s="56" t="s">
        <v>15</v>
      </c>
      <c r="D8" s="62">
        <v>-33599.1</v>
      </c>
    </row>
    <row r="9" spans="1:5" x14ac:dyDescent="0.3">
      <c r="A9" s="65"/>
      <c r="B9" s="56" t="s">
        <v>18</v>
      </c>
      <c r="C9" s="56" t="s">
        <v>19</v>
      </c>
      <c r="D9" s="68">
        <v>-64792.56</v>
      </c>
    </row>
    <row r="12" spans="1:5" ht="18" thickBot="1" x14ac:dyDescent="0.4">
      <c r="A12" s="51" t="s">
        <v>16</v>
      </c>
      <c r="B12" s="51"/>
      <c r="C12" s="71"/>
    </row>
    <row r="13" spans="1:5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5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5" x14ac:dyDescent="0.3">
      <c r="A15" s="56" t="s">
        <v>7</v>
      </c>
      <c r="B15" s="61" t="s">
        <v>8</v>
      </c>
      <c r="C15" s="56" t="s">
        <v>9</v>
      </c>
      <c r="D15" s="62">
        <v>4262878.76</v>
      </c>
      <c r="E15" s="63">
        <f>((D15/(D15+D16))*(D17+D18))+D15</f>
        <v>3549775.5405139793</v>
      </c>
    </row>
    <row r="16" spans="1:5" x14ac:dyDescent="0.3">
      <c r="A16" s="65"/>
      <c r="B16" s="61" t="s">
        <v>11</v>
      </c>
      <c r="C16" s="56" t="s">
        <v>12</v>
      </c>
      <c r="D16" s="62">
        <v>1181978.92</v>
      </c>
      <c r="E16" s="63">
        <f>((D16/(D16+D15))*(D17+D18))+D16</f>
        <v>984255.02948602033</v>
      </c>
    </row>
    <row r="17" spans="1:5" x14ac:dyDescent="0.3">
      <c r="A17" s="65"/>
      <c r="B17" s="61" t="s">
        <v>14</v>
      </c>
      <c r="C17" s="56" t="s">
        <v>15</v>
      </c>
      <c r="D17" s="62">
        <v>-205365.51</v>
      </c>
    </row>
    <row r="18" spans="1:5" x14ac:dyDescent="0.3">
      <c r="A18" s="65"/>
      <c r="B18" s="56" t="s">
        <v>18</v>
      </c>
      <c r="C18" s="56" t="s">
        <v>19</v>
      </c>
      <c r="D18" s="68">
        <v>-705461.6</v>
      </c>
    </row>
    <row r="20" spans="1:5" x14ac:dyDescent="0.3">
      <c r="D20" s="49" t="s">
        <v>20</v>
      </c>
      <c r="E20" s="72">
        <f>E6+E15</f>
        <v>4114404.0674367244</v>
      </c>
    </row>
    <row r="21" spans="1:5" x14ac:dyDescent="0.3">
      <c r="D21" s="49" t="s">
        <v>21</v>
      </c>
      <c r="E21" s="76">
        <f>E7+E16</f>
        <v>1124508.2825632752</v>
      </c>
    </row>
    <row r="22" spans="1:5" x14ac:dyDescent="0.3">
      <c r="E22" s="72">
        <f>SUM(E20:E21)</f>
        <v>5238912.3499999996</v>
      </c>
    </row>
    <row r="24" spans="1:5" x14ac:dyDescent="0.3">
      <c r="E24" s="77">
        <f>SUM(D6:D9,D15:D18)-E22</f>
        <v>0</v>
      </c>
    </row>
  </sheetData>
  <pageMargins left="0.7" right="0.7" top="0.75" bottom="0.75" header="0.3" footer="0.3"/>
  <pageSetup orientation="landscape" r:id="rId1"/>
  <customProperties>
    <customPr name="_pios_id" r:id="rId2"/>
    <customPr name="CofWorksheetType" r:id="rId3"/>
  </customProperties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G16" sqref="G16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605823.65</v>
      </c>
      <c r="E6" s="63">
        <f>((D6/(D6+D7))*(D8+D9))+D6</f>
        <v>526519.49454452854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145946.84</v>
      </c>
      <c r="E7" s="63">
        <f>((D7/(D7+D6))*(D8+D9))+D7</f>
        <v>126841.95545547151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-33412.69</v>
      </c>
      <c r="E8" s="66">
        <f>SUM(E6:E7)</f>
        <v>653361.45000000007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-64996.35</v>
      </c>
    </row>
    <row r="10" spans="1:10" ht="15" thickBot="1" x14ac:dyDescent="0.35">
      <c r="C10" s="69" t="s">
        <v>22</v>
      </c>
      <c r="D10" s="70">
        <f>SUM(D6:D9)</f>
        <v>653361.45000000007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3716552.97</v>
      </c>
      <c r="E15" s="63">
        <f>((D15/(D15+D16))*(D17+D18))+D15</f>
        <v>2968590.6629604851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961881.96</v>
      </c>
      <c r="E16" s="63">
        <f>((D16/(D16+D15))*(D17+D18))+D16</f>
        <v>768301.65703951498</v>
      </c>
      <c r="F16" s="64">
        <v>2</v>
      </c>
    </row>
    <row r="17" spans="1:6" x14ac:dyDescent="0.3">
      <c r="A17" s="65"/>
      <c r="B17" s="61" t="s">
        <v>14</v>
      </c>
      <c r="C17" s="56" t="s">
        <v>15</v>
      </c>
      <c r="D17" s="62">
        <v>-203859.28</v>
      </c>
      <c r="E17" s="72">
        <f>SUM(E15:E16)</f>
        <v>3736892.3200000003</v>
      </c>
    </row>
    <row r="18" spans="1:6" x14ac:dyDescent="0.3">
      <c r="A18" s="65"/>
      <c r="B18" s="56" t="s">
        <v>18</v>
      </c>
      <c r="C18" s="56" t="s">
        <v>19</v>
      </c>
      <c r="D18" s="68">
        <v>-737683.33</v>
      </c>
    </row>
    <row r="19" spans="1:6" x14ac:dyDescent="0.3">
      <c r="A19" s="73"/>
      <c r="B19" s="74"/>
      <c r="C19" s="74"/>
      <c r="D19" s="94"/>
    </row>
    <row r="21" spans="1:6" x14ac:dyDescent="0.3">
      <c r="D21" s="49" t="s">
        <v>73</v>
      </c>
      <c r="E21" s="72">
        <f>E6+E15</f>
        <v>3495110.1575050135</v>
      </c>
      <c r="F21" s="67" t="s">
        <v>10</v>
      </c>
    </row>
    <row r="22" spans="1:6" x14ac:dyDescent="0.3">
      <c r="D22" s="49" t="s">
        <v>74</v>
      </c>
      <c r="E22" s="76">
        <f>E7+E16</f>
        <v>895143.6124949865</v>
      </c>
      <c r="F22" s="67" t="s">
        <v>13</v>
      </c>
    </row>
    <row r="23" spans="1:6" x14ac:dyDescent="0.3">
      <c r="E23" s="72">
        <f>SUM(E21:E22)</f>
        <v>4390253.7699999996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F7" sqref="F7"/>
    </sheetView>
  </sheetViews>
  <sheetFormatPr defaultRowHeight="14.4" x14ac:dyDescent="0.3"/>
  <cols>
    <col min="1" max="1" width="20.44140625" style="49" customWidth="1"/>
    <col min="2" max="2" width="12.44140625" style="49" customWidth="1"/>
    <col min="3" max="3" width="19.109375" style="49" customWidth="1"/>
    <col min="4" max="6" width="22.6640625" style="49" customWidth="1"/>
    <col min="7" max="7" width="21.88671875" style="49" bestFit="1" customWidth="1"/>
    <col min="8" max="8" width="18.109375" style="49" customWidth="1"/>
    <col min="9" max="9" width="22.6640625" style="49" bestFit="1" customWidth="1"/>
    <col min="10" max="10" width="22.88671875" style="49" customWidth="1"/>
    <col min="11" max="15" width="21.88671875" style="49" bestFit="1" customWidth="1"/>
    <col min="16" max="16" width="21.5546875" style="49" bestFit="1" customWidth="1"/>
    <col min="17" max="17" width="18.109375" style="49" bestFit="1" customWidth="1"/>
    <col min="18" max="18" width="23.44140625" style="49" bestFit="1" customWidth="1"/>
    <col min="19" max="19" width="22.6640625" style="49" bestFit="1" customWidth="1"/>
    <col min="20" max="256" width="8.88671875" style="49"/>
    <col min="257" max="257" width="20.44140625" style="49" customWidth="1"/>
    <col min="258" max="258" width="12.44140625" style="49" customWidth="1"/>
    <col min="259" max="259" width="19.109375" style="49" customWidth="1"/>
    <col min="260" max="262" width="22.6640625" style="49" customWidth="1"/>
    <col min="263" max="263" width="21.88671875" style="49" bestFit="1" customWidth="1"/>
    <col min="264" max="264" width="18.109375" style="49" customWidth="1"/>
    <col min="265" max="265" width="22.6640625" style="49" bestFit="1" customWidth="1"/>
    <col min="266" max="266" width="22.88671875" style="49" customWidth="1"/>
    <col min="267" max="271" width="21.88671875" style="49" bestFit="1" customWidth="1"/>
    <col min="272" max="272" width="21.5546875" style="49" bestFit="1" customWidth="1"/>
    <col min="273" max="273" width="18.109375" style="49" bestFit="1" customWidth="1"/>
    <col min="274" max="274" width="23.44140625" style="49" bestFit="1" customWidth="1"/>
    <col min="275" max="275" width="22.6640625" style="49" bestFit="1" customWidth="1"/>
    <col min="276" max="512" width="8.88671875" style="49"/>
    <col min="513" max="513" width="20.44140625" style="49" customWidth="1"/>
    <col min="514" max="514" width="12.44140625" style="49" customWidth="1"/>
    <col min="515" max="515" width="19.109375" style="49" customWidth="1"/>
    <col min="516" max="518" width="22.6640625" style="49" customWidth="1"/>
    <col min="519" max="519" width="21.88671875" style="49" bestFit="1" customWidth="1"/>
    <col min="520" max="520" width="18.109375" style="49" customWidth="1"/>
    <col min="521" max="521" width="22.6640625" style="49" bestFit="1" customWidth="1"/>
    <col min="522" max="522" width="22.88671875" style="49" customWidth="1"/>
    <col min="523" max="527" width="21.88671875" style="49" bestFit="1" customWidth="1"/>
    <col min="528" max="528" width="21.5546875" style="49" bestFit="1" customWidth="1"/>
    <col min="529" max="529" width="18.109375" style="49" bestFit="1" customWidth="1"/>
    <col min="530" max="530" width="23.44140625" style="49" bestFit="1" customWidth="1"/>
    <col min="531" max="531" width="22.6640625" style="49" bestFit="1" customWidth="1"/>
    <col min="532" max="768" width="8.88671875" style="49"/>
    <col min="769" max="769" width="20.44140625" style="49" customWidth="1"/>
    <col min="770" max="770" width="12.44140625" style="49" customWidth="1"/>
    <col min="771" max="771" width="19.109375" style="49" customWidth="1"/>
    <col min="772" max="774" width="22.6640625" style="49" customWidth="1"/>
    <col min="775" max="775" width="21.88671875" style="49" bestFit="1" customWidth="1"/>
    <col min="776" max="776" width="18.109375" style="49" customWidth="1"/>
    <col min="777" max="777" width="22.6640625" style="49" bestFit="1" customWidth="1"/>
    <col min="778" max="778" width="22.88671875" style="49" customWidth="1"/>
    <col min="779" max="783" width="21.88671875" style="49" bestFit="1" customWidth="1"/>
    <col min="784" max="784" width="21.5546875" style="49" bestFit="1" customWidth="1"/>
    <col min="785" max="785" width="18.109375" style="49" bestFit="1" customWidth="1"/>
    <col min="786" max="786" width="23.44140625" style="49" bestFit="1" customWidth="1"/>
    <col min="787" max="787" width="22.6640625" style="49" bestFit="1" customWidth="1"/>
    <col min="788" max="1024" width="8.88671875" style="49"/>
    <col min="1025" max="1025" width="20.44140625" style="49" customWidth="1"/>
    <col min="1026" max="1026" width="12.44140625" style="49" customWidth="1"/>
    <col min="1027" max="1027" width="19.109375" style="49" customWidth="1"/>
    <col min="1028" max="1030" width="22.6640625" style="49" customWidth="1"/>
    <col min="1031" max="1031" width="21.88671875" style="49" bestFit="1" customWidth="1"/>
    <col min="1032" max="1032" width="18.109375" style="49" customWidth="1"/>
    <col min="1033" max="1033" width="22.6640625" style="49" bestFit="1" customWidth="1"/>
    <col min="1034" max="1034" width="22.88671875" style="49" customWidth="1"/>
    <col min="1035" max="1039" width="21.88671875" style="49" bestFit="1" customWidth="1"/>
    <col min="1040" max="1040" width="21.5546875" style="49" bestFit="1" customWidth="1"/>
    <col min="1041" max="1041" width="18.109375" style="49" bestFit="1" customWidth="1"/>
    <col min="1042" max="1042" width="23.44140625" style="49" bestFit="1" customWidth="1"/>
    <col min="1043" max="1043" width="22.6640625" style="49" bestFit="1" customWidth="1"/>
    <col min="1044" max="1280" width="8.88671875" style="49"/>
    <col min="1281" max="1281" width="20.44140625" style="49" customWidth="1"/>
    <col min="1282" max="1282" width="12.44140625" style="49" customWidth="1"/>
    <col min="1283" max="1283" width="19.109375" style="49" customWidth="1"/>
    <col min="1284" max="1286" width="22.6640625" style="49" customWidth="1"/>
    <col min="1287" max="1287" width="21.88671875" style="49" bestFit="1" customWidth="1"/>
    <col min="1288" max="1288" width="18.109375" style="49" customWidth="1"/>
    <col min="1289" max="1289" width="22.6640625" style="49" bestFit="1" customWidth="1"/>
    <col min="1290" max="1290" width="22.88671875" style="49" customWidth="1"/>
    <col min="1291" max="1295" width="21.88671875" style="49" bestFit="1" customWidth="1"/>
    <col min="1296" max="1296" width="21.5546875" style="49" bestFit="1" customWidth="1"/>
    <col min="1297" max="1297" width="18.109375" style="49" bestFit="1" customWidth="1"/>
    <col min="1298" max="1298" width="23.44140625" style="49" bestFit="1" customWidth="1"/>
    <col min="1299" max="1299" width="22.6640625" style="49" bestFit="1" customWidth="1"/>
    <col min="1300" max="1536" width="8.88671875" style="49"/>
    <col min="1537" max="1537" width="20.44140625" style="49" customWidth="1"/>
    <col min="1538" max="1538" width="12.44140625" style="49" customWidth="1"/>
    <col min="1539" max="1539" width="19.109375" style="49" customWidth="1"/>
    <col min="1540" max="1542" width="22.6640625" style="49" customWidth="1"/>
    <col min="1543" max="1543" width="21.88671875" style="49" bestFit="1" customWidth="1"/>
    <col min="1544" max="1544" width="18.109375" style="49" customWidth="1"/>
    <col min="1545" max="1545" width="22.6640625" style="49" bestFit="1" customWidth="1"/>
    <col min="1546" max="1546" width="22.88671875" style="49" customWidth="1"/>
    <col min="1547" max="1551" width="21.88671875" style="49" bestFit="1" customWidth="1"/>
    <col min="1552" max="1552" width="21.5546875" style="49" bestFit="1" customWidth="1"/>
    <col min="1553" max="1553" width="18.109375" style="49" bestFit="1" customWidth="1"/>
    <col min="1554" max="1554" width="23.44140625" style="49" bestFit="1" customWidth="1"/>
    <col min="1555" max="1555" width="22.6640625" style="49" bestFit="1" customWidth="1"/>
    <col min="1556" max="1792" width="8.88671875" style="49"/>
    <col min="1793" max="1793" width="20.44140625" style="49" customWidth="1"/>
    <col min="1794" max="1794" width="12.44140625" style="49" customWidth="1"/>
    <col min="1795" max="1795" width="19.109375" style="49" customWidth="1"/>
    <col min="1796" max="1798" width="22.6640625" style="49" customWidth="1"/>
    <col min="1799" max="1799" width="21.88671875" style="49" bestFit="1" customWidth="1"/>
    <col min="1800" max="1800" width="18.109375" style="49" customWidth="1"/>
    <col min="1801" max="1801" width="22.6640625" style="49" bestFit="1" customWidth="1"/>
    <col min="1802" max="1802" width="22.88671875" style="49" customWidth="1"/>
    <col min="1803" max="1807" width="21.88671875" style="49" bestFit="1" customWidth="1"/>
    <col min="1808" max="1808" width="21.5546875" style="49" bestFit="1" customWidth="1"/>
    <col min="1809" max="1809" width="18.109375" style="49" bestFit="1" customWidth="1"/>
    <col min="1810" max="1810" width="23.44140625" style="49" bestFit="1" customWidth="1"/>
    <col min="1811" max="1811" width="22.6640625" style="49" bestFit="1" customWidth="1"/>
    <col min="1812" max="2048" width="8.88671875" style="49"/>
    <col min="2049" max="2049" width="20.44140625" style="49" customWidth="1"/>
    <col min="2050" max="2050" width="12.44140625" style="49" customWidth="1"/>
    <col min="2051" max="2051" width="19.109375" style="49" customWidth="1"/>
    <col min="2052" max="2054" width="22.6640625" style="49" customWidth="1"/>
    <col min="2055" max="2055" width="21.88671875" style="49" bestFit="1" customWidth="1"/>
    <col min="2056" max="2056" width="18.109375" style="49" customWidth="1"/>
    <col min="2057" max="2057" width="22.6640625" style="49" bestFit="1" customWidth="1"/>
    <col min="2058" max="2058" width="22.88671875" style="49" customWidth="1"/>
    <col min="2059" max="2063" width="21.88671875" style="49" bestFit="1" customWidth="1"/>
    <col min="2064" max="2064" width="21.5546875" style="49" bestFit="1" customWidth="1"/>
    <col min="2065" max="2065" width="18.109375" style="49" bestFit="1" customWidth="1"/>
    <col min="2066" max="2066" width="23.44140625" style="49" bestFit="1" customWidth="1"/>
    <col min="2067" max="2067" width="22.6640625" style="49" bestFit="1" customWidth="1"/>
    <col min="2068" max="2304" width="8.88671875" style="49"/>
    <col min="2305" max="2305" width="20.44140625" style="49" customWidth="1"/>
    <col min="2306" max="2306" width="12.44140625" style="49" customWidth="1"/>
    <col min="2307" max="2307" width="19.109375" style="49" customWidth="1"/>
    <col min="2308" max="2310" width="22.6640625" style="49" customWidth="1"/>
    <col min="2311" max="2311" width="21.88671875" style="49" bestFit="1" customWidth="1"/>
    <col min="2312" max="2312" width="18.109375" style="49" customWidth="1"/>
    <col min="2313" max="2313" width="22.6640625" style="49" bestFit="1" customWidth="1"/>
    <col min="2314" max="2314" width="22.88671875" style="49" customWidth="1"/>
    <col min="2315" max="2319" width="21.88671875" style="49" bestFit="1" customWidth="1"/>
    <col min="2320" max="2320" width="21.5546875" style="49" bestFit="1" customWidth="1"/>
    <col min="2321" max="2321" width="18.109375" style="49" bestFit="1" customWidth="1"/>
    <col min="2322" max="2322" width="23.44140625" style="49" bestFit="1" customWidth="1"/>
    <col min="2323" max="2323" width="22.6640625" style="49" bestFit="1" customWidth="1"/>
    <col min="2324" max="2560" width="8.88671875" style="49"/>
    <col min="2561" max="2561" width="20.44140625" style="49" customWidth="1"/>
    <col min="2562" max="2562" width="12.44140625" style="49" customWidth="1"/>
    <col min="2563" max="2563" width="19.109375" style="49" customWidth="1"/>
    <col min="2564" max="2566" width="22.6640625" style="49" customWidth="1"/>
    <col min="2567" max="2567" width="21.88671875" style="49" bestFit="1" customWidth="1"/>
    <col min="2568" max="2568" width="18.109375" style="49" customWidth="1"/>
    <col min="2569" max="2569" width="22.6640625" style="49" bestFit="1" customWidth="1"/>
    <col min="2570" max="2570" width="22.88671875" style="49" customWidth="1"/>
    <col min="2571" max="2575" width="21.88671875" style="49" bestFit="1" customWidth="1"/>
    <col min="2576" max="2576" width="21.5546875" style="49" bestFit="1" customWidth="1"/>
    <col min="2577" max="2577" width="18.109375" style="49" bestFit="1" customWidth="1"/>
    <col min="2578" max="2578" width="23.44140625" style="49" bestFit="1" customWidth="1"/>
    <col min="2579" max="2579" width="22.6640625" style="49" bestFit="1" customWidth="1"/>
    <col min="2580" max="2816" width="8.88671875" style="49"/>
    <col min="2817" max="2817" width="20.44140625" style="49" customWidth="1"/>
    <col min="2818" max="2818" width="12.44140625" style="49" customWidth="1"/>
    <col min="2819" max="2819" width="19.109375" style="49" customWidth="1"/>
    <col min="2820" max="2822" width="22.6640625" style="49" customWidth="1"/>
    <col min="2823" max="2823" width="21.88671875" style="49" bestFit="1" customWidth="1"/>
    <col min="2824" max="2824" width="18.109375" style="49" customWidth="1"/>
    <col min="2825" max="2825" width="22.6640625" style="49" bestFit="1" customWidth="1"/>
    <col min="2826" max="2826" width="22.88671875" style="49" customWidth="1"/>
    <col min="2827" max="2831" width="21.88671875" style="49" bestFit="1" customWidth="1"/>
    <col min="2832" max="2832" width="21.5546875" style="49" bestFit="1" customWidth="1"/>
    <col min="2833" max="2833" width="18.109375" style="49" bestFit="1" customWidth="1"/>
    <col min="2834" max="2834" width="23.44140625" style="49" bestFit="1" customWidth="1"/>
    <col min="2835" max="2835" width="22.6640625" style="49" bestFit="1" customWidth="1"/>
    <col min="2836" max="3072" width="8.88671875" style="49"/>
    <col min="3073" max="3073" width="20.44140625" style="49" customWidth="1"/>
    <col min="3074" max="3074" width="12.44140625" style="49" customWidth="1"/>
    <col min="3075" max="3075" width="19.109375" style="49" customWidth="1"/>
    <col min="3076" max="3078" width="22.6640625" style="49" customWidth="1"/>
    <col min="3079" max="3079" width="21.88671875" style="49" bestFit="1" customWidth="1"/>
    <col min="3080" max="3080" width="18.109375" style="49" customWidth="1"/>
    <col min="3081" max="3081" width="22.6640625" style="49" bestFit="1" customWidth="1"/>
    <col min="3082" max="3082" width="22.88671875" style="49" customWidth="1"/>
    <col min="3083" max="3087" width="21.88671875" style="49" bestFit="1" customWidth="1"/>
    <col min="3088" max="3088" width="21.5546875" style="49" bestFit="1" customWidth="1"/>
    <col min="3089" max="3089" width="18.109375" style="49" bestFit="1" customWidth="1"/>
    <col min="3090" max="3090" width="23.44140625" style="49" bestFit="1" customWidth="1"/>
    <col min="3091" max="3091" width="22.6640625" style="49" bestFit="1" customWidth="1"/>
    <col min="3092" max="3328" width="8.88671875" style="49"/>
    <col min="3329" max="3329" width="20.44140625" style="49" customWidth="1"/>
    <col min="3330" max="3330" width="12.44140625" style="49" customWidth="1"/>
    <col min="3331" max="3331" width="19.109375" style="49" customWidth="1"/>
    <col min="3332" max="3334" width="22.6640625" style="49" customWidth="1"/>
    <col min="3335" max="3335" width="21.88671875" style="49" bestFit="1" customWidth="1"/>
    <col min="3336" max="3336" width="18.109375" style="49" customWidth="1"/>
    <col min="3337" max="3337" width="22.6640625" style="49" bestFit="1" customWidth="1"/>
    <col min="3338" max="3338" width="22.88671875" style="49" customWidth="1"/>
    <col min="3339" max="3343" width="21.88671875" style="49" bestFit="1" customWidth="1"/>
    <col min="3344" max="3344" width="21.5546875" style="49" bestFit="1" customWidth="1"/>
    <col min="3345" max="3345" width="18.109375" style="49" bestFit="1" customWidth="1"/>
    <col min="3346" max="3346" width="23.44140625" style="49" bestFit="1" customWidth="1"/>
    <col min="3347" max="3347" width="22.6640625" style="49" bestFit="1" customWidth="1"/>
    <col min="3348" max="3584" width="8.88671875" style="49"/>
    <col min="3585" max="3585" width="20.44140625" style="49" customWidth="1"/>
    <col min="3586" max="3586" width="12.44140625" style="49" customWidth="1"/>
    <col min="3587" max="3587" width="19.109375" style="49" customWidth="1"/>
    <col min="3588" max="3590" width="22.6640625" style="49" customWidth="1"/>
    <col min="3591" max="3591" width="21.88671875" style="49" bestFit="1" customWidth="1"/>
    <col min="3592" max="3592" width="18.109375" style="49" customWidth="1"/>
    <col min="3593" max="3593" width="22.6640625" style="49" bestFit="1" customWidth="1"/>
    <col min="3594" max="3594" width="22.88671875" style="49" customWidth="1"/>
    <col min="3595" max="3599" width="21.88671875" style="49" bestFit="1" customWidth="1"/>
    <col min="3600" max="3600" width="21.5546875" style="49" bestFit="1" customWidth="1"/>
    <col min="3601" max="3601" width="18.109375" style="49" bestFit="1" customWidth="1"/>
    <col min="3602" max="3602" width="23.44140625" style="49" bestFit="1" customWidth="1"/>
    <col min="3603" max="3603" width="22.6640625" style="49" bestFit="1" customWidth="1"/>
    <col min="3604" max="3840" width="8.88671875" style="49"/>
    <col min="3841" max="3841" width="20.44140625" style="49" customWidth="1"/>
    <col min="3842" max="3842" width="12.44140625" style="49" customWidth="1"/>
    <col min="3843" max="3843" width="19.109375" style="49" customWidth="1"/>
    <col min="3844" max="3846" width="22.6640625" style="49" customWidth="1"/>
    <col min="3847" max="3847" width="21.88671875" style="49" bestFit="1" customWidth="1"/>
    <col min="3848" max="3848" width="18.109375" style="49" customWidth="1"/>
    <col min="3849" max="3849" width="22.6640625" style="49" bestFit="1" customWidth="1"/>
    <col min="3850" max="3850" width="22.88671875" style="49" customWidth="1"/>
    <col min="3851" max="3855" width="21.88671875" style="49" bestFit="1" customWidth="1"/>
    <col min="3856" max="3856" width="21.5546875" style="49" bestFit="1" customWidth="1"/>
    <col min="3857" max="3857" width="18.109375" style="49" bestFit="1" customWidth="1"/>
    <col min="3858" max="3858" width="23.44140625" style="49" bestFit="1" customWidth="1"/>
    <col min="3859" max="3859" width="22.6640625" style="49" bestFit="1" customWidth="1"/>
    <col min="3860" max="4096" width="8.88671875" style="49"/>
    <col min="4097" max="4097" width="20.44140625" style="49" customWidth="1"/>
    <col min="4098" max="4098" width="12.44140625" style="49" customWidth="1"/>
    <col min="4099" max="4099" width="19.109375" style="49" customWidth="1"/>
    <col min="4100" max="4102" width="22.6640625" style="49" customWidth="1"/>
    <col min="4103" max="4103" width="21.88671875" style="49" bestFit="1" customWidth="1"/>
    <col min="4104" max="4104" width="18.109375" style="49" customWidth="1"/>
    <col min="4105" max="4105" width="22.6640625" style="49" bestFit="1" customWidth="1"/>
    <col min="4106" max="4106" width="22.88671875" style="49" customWidth="1"/>
    <col min="4107" max="4111" width="21.88671875" style="49" bestFit="1" customWidth="1"/>
    <col min="4112" max="4112" width="21.5546875" style="49" bestFit="1" customWidth="1"/>
    <col min="4113" max="4113" width="18.109375" style="49" bestFit="1" customWidth="1"/>
    <col min="4114" max="4114" width="23.44140625" style="49" bestFit="1" customWidth="1"/>
    <col min="4115" max="4115" width="22.6640625" style="49" bestFit="1" customWidth="1"/>
    <col min="4116" max="4352" width="8.88671875" style="49"/>
    <col min="4353" max="4353" width="20.44140625" style="49" customWidth="1"/>
    <col min="4354" max="4354" width="12.44140625" style="49" customWidth="1"/>
    <col min="4355" max="4355" width="19.109375" style="49" customWidth="1"/>
    <col min="4356" max="4358" width="22.6640625" style="49" customWidth="1"/>
    <col min="4359" max="4359" width="21.88671875" style="49" bestFit="1" customWidth="1"/>
    <col min="4360" max="4360" width="18.109375" style="49" customWidth="1"/>
    <col min="4361" max="4361" width="22.6640625" style="49" bestFit="1" customWidth="1"/>
    <col min="4362" max="4362" width="22.88671875" style="49" customWidth="1"/>
    <col min="4363" max="4367" width="21.88671875" style="49" bestFit="1" customWidth="1"/>
    <col min="4368" max="4368" width="21.5546875" style="49" bestFit="1" customWidth="1"/>
    <col min="4369" max="4369" width="18.109375" style="49" bestFit="1" customWidth="1"/>
    <col min="4370" max="4370" width="23.44140625" style="49" bestFit="1" customWidth="1"/>
    <col min="4371" max="4371" width="22.6640625" style="49" bestFit="1" customWidth="1"/>
    <col min="4372" max="4608" width="8.88671875" style="49"/>
    <col min="4609" max="4609" width="20.44140625" style="49" customWidth="1"/>
    <col min="4610" max="4610" width="12.44140625" style="49" customWidth="1"/>
    <col min="4611" max="4611" width="19.109375" style="49" customWidth="1"/>
    <col min="4612" max="4614" width="22.6640625" style="49" customWidth="1"/>
    <col min="4615" max="4615" width="21.88671875" style="49" bestFit="1" customWidth="1"/>
    <col min="4616" max="4616" width="18.109375" style="49" customWidth="1"/>
    <col min="4617" max="4617" width="22.6640625" style="49" bestFit="1" customWidth="1"/>
    <col min="4618" max="4618" width="22.88671875" style="49" customWidth="1"/>
    <col min="4619" max="4623" width="21.88671875" style="49" bestFit="1" customWidth="1"/>
    <col min="4624" max="4624" width="21.5546875" style="49" bestFit="1" customWidth="1"/>
    <col min="4625" max="4625" width="18.109375" style="49" bestFit="1" customWidth="1"/>
    <col min="4626" max="4626" width="23.44140625" style="49" bestFit="1" customWidth="1"/>
    <col min="4627" max="4627" width="22.6640625" style="49" bestFit="1" customWidth="1"/>
    <col min="4628" max="4864" width="8.88671875" style="49"/>
    <col min="4865" max="4865" width="20.44140625" style="49" customWidth="1"/>
    <col min="4866" max="4866" width="12.44140625" style="49" customWidth="1"/>
    <col min="4867" max="4867" width="19.109375" style="49" customWidth="1"/>
    <col min="4868" max="4870" width="22.6640625" style="49" customWidth="1"/>
    <col min="4871" max="4871" width="21.88671875" style="49" bestFit="1" customWidth="1"/>
    <col min="4872" max="4872" width="18.109375" style="49" customWidth="1"/>
    <col min="4873" max="4873" width="22.6640625" style="49" bestFit="1" customWidth="1"/>
    <col min="4874" max="4874" width="22.88671875" style="49" customWidth="1"/>
    <col min="4875" max="4879" width="21.88671875" style="49" bestFit="1" customWidth="1"/>
    <col min="4880" max="4880" width="21.5546875" style="49" bestFit="1" customWidth="1"/>
    <col min="4881" max="4881" width="18.109375" style="49" bestFit="1" customWidth="1"/>
    <col min="4882" max="4882" width="23.44140625" style="49" bestFit="1" customWidth="1"/>
    <col min="4883" max="4883" width="22.6640625" style="49" bestFit="1" customWidth="1"/>
    <col min="4884" max="5120" width="8.88671875" style="49"/>
    <col min="5121" max="5121" width="20.44140625" style="49" customWidth="1"/>
    <col min="5122" max="5122" width="12.44140625" style="49" customWidth="1"/>
    <col min="5123" max="5123" width="19.109375" style="49" customWidth="1"/>
    <col min="5124" max="5126" width="22.6640625" style="49" customWidth="1"/>
    <col min="5127" max="5127" width="21.88671875" style="49" bestFit="1" customWidth="1"/>
    <col min="5128" max="5128" width="18.109375" style="49" customWidth="1"/>
    <col min="5129" max="5129" width="22.6640625" style="49" bestFit="1" customWidth="1"/>
    <col min="5130" max="5130" width="22.88671875" style="49" customWidth="1"/>
    <col min="5131" max="5135" width="21.88671875" style="49" bestFit="1" customWidth="1"/>
    <col min="5136" max="5136" width="21.5546875" style="49" bestFit="1" customWidth="1"/>
    <col min="5137" max="5137" width="18.109375" style="49" bestFit="1" customWidth="1"/>
    <col min="5138" max="5138" width="23.44140625" style="49" bestFit="1" customWidth="1"/>
    <col min="5139" max="5139" width="22.6640625" style="49" bestFit="1" customWidth="1"/>
    <col min="5140" max="5376" width="8.88671875" style="49"/>
    <col min="5377" max="5377" width="20.44140625" style="49" customWidth="1"/>
    <col min="5378" max="5378" width="12.44140625" style="49" customWidth="1"/>
    <col min="5379" max="5379" width="19.109375" style="49" customWidth="1"/>
    <col min="5380" max="5382" width="22.6640625" style="49" customWidth="1"/>
    <col min="5383" max="5383" width="21.88671875" style="49" bestFit="1" customWidth="1"/>
    <col min="5384" max="5384" width="18.109375" style="49" customWidth="1"/>
    <col min="5385" max="5385" width="22.6640625" style="49" bestFit="1" customWidth="1"/>
    <col min="5386" max="5386" width="22.88671875" style="49" customWidth="1"/>
    <col min="5387" max="5391" width="21.88671875" style="49" bestFit="1" customWidth="1"/>
    <col min="5392" max="5392" width="21.5546875" style="49" bestFit="1" customWidth="1"/>
    <col min="5393" max="5393" width="18.109375" style="49" bestFit="1" customWidth="1"/>
    <col min="5394" max="5394" width="23.44140625" style="49" bestFit="1" customWidth="1"/>
    <col min="5395" max="5395" width="22.6640625" style="49" bestFit="1" customWidth="1"/>
    <col min="5396" max="5632" width="8.88671875" style="49"/>
    <col min="5633" max="5633" width="20.44140625" style="49" customWidth="1"/>
    <col min="5634" max="5634" width="12.44140625" style="49" customWidth="1"/>
    <col min="5635" max="5635" width="19.109375" style="49" customWidth="1"/>
    <col min="5636" max="5638" width="22.6640625" style="49" customWidth="1"/>
    <col min="5639" max="5639" width="21.88671875" style="49" bestFit="1" customWidth="1"/>
    <col min="5640" max="5640" width="18.109375" style="49" customWidth="1"/>
    <col min="5641" max="5641" width="22.6640625" style="49" bestFit="1" customWidth="1"/>
    <col min="5642" max="5642" width="22.88671875" style="49" customWidth="1"/>
    <col min="5643" max="5647" width="21.88671875" style="49" bestFit="1" customWidth="1"/>
    <col min="5648" max="5648" width="21.5546875" style="49" bestFit="1" customWidth="1"/>
    <col min="5649" max="5649" width="18.109375" style="49" bestFit="1" customWidth="1"/>
    <col min="5650" max="5650" width="23.44140625" style="49" bestFit="1" customWidth="1"/>
    <col min="5651" max="5651" width="22.6640625" style="49" bestFit="1" customWidth="1"/>
    <col min="5652" max="5888" width="8.88671875" style="49"/>
    <col min="5889" max="5889" width="20.44140625" style="49" customWidth="1"/>
    <col min="5890" max="5890" width="12.44140625" style="49" customWidth="1"/>
    <col min="5891" max="5891" width="19.109375" style="49" customWidth="1"/>
    <col min="5892" max="5894" width="22.6640625" style="49" customWidth="1"/>
    <col min="5895" max="5895" width="21.88671875" style="49" bestFit="1" customWidth="1"/>
    <col min="5896" max="5896" width="18.109375" style="49" customWidth="1"/>
    <col min="5897" max="5897" width="22.6640625" style="49" bestFit="1" customWidth="1"/>
    <col min="5898" max="5898" width="22.88671875" style="49" customWidth="1"/>
    <col min="5899" max="5903" width="21.88671875" style="49" bestFit="1" customWidth="1"/>
    <col min="5904" max="5904" width="21.5546875" style="49" bestFit="1" customWidth="1"/>
    <col min="5905" max="5905" width="18.109375" style="49" bestFit="1" customWidth="1"/>
    <col min="5906" max="5906" width="23.44140625" style="49" bestFit="1" customWidth="1"/>
    <col min="5907" max="5907" width="22.6640625" style="49" bestFit="1" customWidth="1"/>
    <col min="5908" max="6144" width="8.88671875" style="49"/>
    <col min="6145" max="6145" width="20.44140625" style="49" customWidth="1"/>
    <col min="6146" max="6146" width="12.44140625" style="49" customWidth="1"/>
    <col min="6147" max="6147" width="19.109375" style="49" customWidth="1"/>
    <col min="6148" max="6150" width="22.6640625" style="49" customWidth="1"/>
    <col min="6151" max="6151" width="21.88671875" style="49" bestFit="1" customWidth="1"/>
    <col min="6152" max="6152" width="18.109375" style="49" customWidth="1"/>
    <col min="6153" max="6153" width="22.6640625" style="49" bestFit="1" customWidth="1"/>
    <col min="6154" max="6154" width="22.88671875" style="49" customWidth="1"/>
    <col min="6155" max="6159" width="21.88671875" style="49" bestFit="1" customWidth="1"/>
    <col min="6160" max="6160" width="21.5546875" style="49" bestFit="1" customWidth="1"/>
    <col min="6161" max="6161" width="18.109375" style="49" bestFit="1" customWidth="1"/>
    <col min="6162" max="6162" width="23.44140625" style="49" bestFit="1" customWidth="1"/>
    <col min="6163" max="6163" width="22.6640625" style="49" bestFit="1" customWidth="1"/>
    <col min="6164" max="6400" width="8.88671875" style="49"/>
    <col min="6401" max="6401" width="20.44140625" style="49" customWidth="1"/>
    <col min="6402" max="6402" width="12.44140625" style="49" customWidth="1"/>
    <col min="6403" max="6403" width="19.109375" style="49" customWidth="1"/>
    <col min="6404" max="6406" width="22.6640625" style="49" customWidth="1"/>
    <col min="6407" max="6407" width="21.88671875" style="49" bestFit="1" customWidth="1"/>
    <col min="6408" max="6408" width="18.109375" style="49" customWidth="1"/>
    <col min="6409" max="6409" width="22.6640625" style="49" bestFit="1" customWidth="1"/>
    <col min="6410" max="6410" width="22.88671875" style="49" customWidth="1"/>
    <col min="6411" max="6415" width="21.88671875" style="49" bestFit="1" customWidth="1"/>
    <col min="6416" max="6416" width="21.5546875" style="49" bestFit="1" customWidth="1"/>
    <col min="6417" max="6417" width="18.109375" style="49" bestFit="1" customWidth="1"/>
    <col min="6418" max="6418" width="23.44140625" style="49" bestFit="1" customWidth="1"/>
    <col min="6419" max="6419" width="22.6640625" style="49" bestFit="1" customWidth="1"/>
    <col min="6420" max="6656" width="8.88671875" style="49"/>
    <col min="6657" max="6657" width="20.44140625" style="49" customWidth="1"/>
    <col min="6658" max="6658" width="12.44140625" style="49" customWidth="1"/>
    <col min="6659" max="6659" width="19.109375" style="49" customWidth="1"/>
    <col min="6660" max="6662" width="22.6640625" style="49" customWidth="1"/>
    <col min="6663" max="6663" width="21.88671875" style="49" bestFit="1" customWidth="1"/>
    <col min="6664" max="6664" width="18.109375" style="49" customWidth="1"/>
    <col min="6665" max="6665" width="22.6640625" style="49" bestFit="1" customWidth="1"/>
    <col min="6666" max="6666" width="22.88671875" style="49" customWidth="1"/>
    <col min="6667" max="6671" width="21.88671875" style="49" bestFit="1" customWidth="1"/>
    <col min="6672" max="6672" width="21.5546875" style="49" bestFit="1" customWidth="1"/>
    <col min="6673" max="6673" width="18.109375" style="49" bestFit="1" customWidth="1"/>
    <col min="6674" max="6674" width="23.44140625" style="49" bestFit="1" customWidth="1"/>
    <col min="6675" max="6675" width="22.6640625" style="49" bestFit="1" customWidth="1"/>
    <col min="6676" max="6912" width="8.88671875" style="49"/>
    <col min="6913" max="6913" width="20.44140625" style="49" customWidth="1"/>
    <col min="6914" max="6914" width="12.44140625" style="49" customWidth="1"/>
    <col min="6915" max="6915" width="19.109375" style="49" customWidth="1"/>
    <col min="6916" max="6918" width="22.6640625" style="49" customWidth="1"/>
    <col min="6919" max="6919" width="21.88671875" style="49" bestFit="1" customWidth="1"/>
    <col min="6920" max="6920" width="18.109375" style="49" customWidth="1"/>
    <col min="6921" max="6921" width="22.6640625" style="49" bestFit="1" customWidth="1"/>
    <col min="6922" max="6922" width="22.88671875" style="49" customWidth="1"/>
    <col min="6923" max="6927" width="21.88671875" style="49" bestFit="1" customWidth="1"/>
    <col min="6928" max="6928" width="21.5546875" style="49" bestFit="1" customWidth="1"/>
    <col min="6929" max="6929" width="18.109375" style="49" bestFit="1" customWidth="1"/>
    <col min="6930" max="6930" width="23.44140625" style="49" bestFit="1" customWidth="1"/>
    <col min="6931" max="6931" width="22.6640625" style="49" bestFit="1" customWidth="1"/>
    <col min="6932" max="7168" width="8.88671875" style="49"/>
    <col min="7169" max="7169" width="20.44140625" style="49" customWidth="1"/>
    <col min="7170" max="7170" width="12.44140625" style="49" customWidth="1"/>
    <col min="7171" max="7171" width="19.109375" style="49" customWidth="1"/>
    <col min="7172" max="7174" width="22.6640625" style="49" customWidth="1"/>
    <col min="7175" max="7175" width="21.88671875" style="49" bestFit="1" customWidth="1"/>
    <col min="7176" max="7176" width="18.109375" style="49" customWidth="1"/>
    <col min="7177" max="7177" width="22.6640625" style="49" bestFit="1" customWidth="1"/>
    <col min="7178" max="7178" width="22.88671875" style="49" customWidth="1"/>
    <col min="7179" max="7183" width="21.88671875" style="49" bestFit="1" customWidth="1"/>
    <col min="7184" max="7184" width="21.5546875" style="49" bestFit="1" customWidth="1"/>
    <col min="7185" max="7185" width="18.109375" style="49" bestFit="1" customWidth="1"/>
    <col min="7186" max="7186" width="23.44140625" style="49" bestFit="1" customWidth="1"/>
    <col min="7187" max="7187" width="22.6640625" style="49" bestFit="1" customWidth="1"/>
    <col min="7188" max="7424" width="8.88671875" style="49"/>
    <col min="7425" max="7425" width="20.44140625" style="49" customWidth="1"/>
    <col min="7426" max="7426" width="12.44140625" style="49" customWidth="1"/>
    <col min="7427" max="7427" width="19.109375" style="49" customWidth="1"/>
    <col min="7428" max="7430" width="22.6640625" style="49" customWidth="1"/>
    <col min="7431" max="7431" width="21.88671875" style="49" bestFit="1" customWidth="1"/>
    <col min="7432" max="7432" width="18.109375" style="49" customWidth="1"/>
    <col min="7433" max="7433" width="22.6640625" style="49" bestFit="1" customWidth="1"/>
    <col min="7434" max="7434" width="22.88671875" style="49" customWidth="1"/>
    <col min="7435" max="7439" width="21.88671875" style="49" bestFit="1" customWidth="1"/>
    <col min="7440" max="7440" width="21.5546875" style="49" bestFit="1" customWidth="1"/>
    <col min="7441" max="7441" width="18.109375" style="49" bestFit="1" customWidth="1"/>
    <col min="7442" max="7442" width="23.44140625" style="49" bestFit="1" customWidth="1"/>
    <col min="7443" max="7443" width="22.6640625" style="49" bestFit="1" customWidth="1"/>
    <col min="7444" max="7680" width="8.88671875" style="49"/>
    <col min="7681" max="7681" width="20.44140625" style="49" customWidth="1"/>
    <col min="7682" max="7682" width="12.44140625" style="49" customWidth="1"/>
    <col min="7683" max="7683" width="19.109375" style="49" customWidth="1"/>
    <col min="7684" max="7686" width="22.6640625" style="49" customWidth="1"/>
    <col min="7687" max="7687" width="21.88671875" style="49" bestFit="1" customWidth="1"/>
    <col min="7688" max="7688" width="18.109375" style="49" customWidth="1"/>
    <col min="7689" max="7689" width="22.6640625" style="49" bestFit="1" customWidth="1"/>
    <col min="7690" max="7690" width="22.88671875" style="49" customWidth="1"/>
    <col min="7691" max="7695" width="21.88671875" style="49" bestFit="1" customWidth="1"/>
    <col min="7696" max="7696" width="21.5546875" style="49" bestFit="1" customWidth="1"/>
    <col min="7697" max="7697" width="18.109375" style="49" bestFit="1" customWidth="1"/>
    <col min="7698" max="7698" width="23.44140625" style="49" bestFit="1" customWidth="1"/>
    <col min="7699" max="7699" width="22.6640625" style="49" bestFit="1" customWidth="1"/>
    <col min="7700" max="7936" width="8.88671875" style="49"/>
    <col min="7937" max="7937" width="20.44140625" style="49" customWidth="1"/>
    <col min="7938" max="7938" width="12.44140625" style="49" customWidth="1"/>
    <col min="7939" max="7939" width="19.109375" style="49" customWidth="1"/>
    <col min="7940" max="7942" width="22.6640625" style="49" customWidth="1"/>
    <col min="7943" max="7943" width="21.88671875" style="49" bestFit="1" customWidth="1"/>
    <col min="7944" max="7944" width="18.109375" style="49" customWidth="1"/>
    <col min="7945" max="7945" width="22.6640625" style="49" bestFit="1" customWidth="1"/>
    <col min="7946" max="7946" width="22.88671875" style="49" customWidth="1"/>
    <col min="7947" max="7951" width="21.88671875" style="49" bestFit="1" customWidth="1"/>
    <col min="7952" max="7952" width="21.5546875" style="49" bestFit="1" customWidth="1"/>
    <col min="7953" max="7953" width="18.109375" style="49" bestFit="1" customWidth="1"/>
    <col min="7954" max="7954" width="23.44140625" style="49" bestFit="1" customWidth="1"/>
    <col min="7955" max="7955" width="22.6640625" style="49" bestFit="1" customWidth="1"/>
    <col min="7956" max="8192" width="8.88671875" style="49"/>
    <col min="8193" max="8193" width="20.44140625" style="49" customWidth="1"/>
    <col min="8194" max="8194" width="12.44140625" style="49" customWidth="1"/>
    <col min="8195" max="8195" width="19.109375" style="49" customWidth="1"/>
    <col min="8196" max="8198" width="22.6640625" style="49" customWidth="1"/>
    <col min="8199" max="8199" width="21.88671875" style="49" bestFit="1" customWidth="1"/>
    <col min="8200" max="8200" width="18.109375" style="49" customWidth="1"/>
    <col min="8201" max="8201" width="22.6640625" style="49" bestFit="1" customWidth="1"/>
    <col min="8202" max="8202" width="22.88671875" style="49" customWidth="1"/>
    <col min="8203" max="8207" width="21.88671875" style="49" bestFit="1" customWidth="1"/>
    <col min="8208" max="8208" width="21.5546875" style="49" bestFit="1" customWidth="1"/>
    <col min="8209" max="8209" width="18.109375" style="49" bestFit="1" customWidth="1"/>
    <col min="8210" max="8210" width="23.44140625" style="49" bestFit="1" customWidth="1"/>
    <col min="8211" max="8211" width="22.6640625" style="49" bestFit="1" customWidth="1"/>
    <col min="8212" max="8448" width="8.88671875" style="49"/>
    <col min="8449" max="8449" width="20.44140625" style="49" customWidth="1"/>
    <col min="8450" max="8450" width="12.44140625" style="49" customWidth="1"/>
    <col min="8451" max="8451" width="19.109375" style="49" customWidth="1"/>
    <col min="8452" max="8454" width="22.6640625" style="49" customWidth="1"/>
    <col min="8455" max="8455" width="21.88671875" style="49" bestFit="1" customWidth="1"/>
    <col min="8456" max="8456" width="18.109375" style="49" customWidth="1"/>
    <col min="8457" max="8457" width="22.6640625" style="49" bestFit="1" customWidth="1"/>
    <col min="8458" max="8458" width="22.88671875" style="49" customWidth="1"/>
    <col min="8459" max="8463" width="21.88671875" style="49" bestFit="1" customWidth="1"/>
    <col min="8464" max="8464" width="21.5546875" style="49" bestFit="1" customWidth="1"/>
    <col min="8465" max="8465" width="18.109375" style="49" bestFit="1" customWidth="1"/>
    <col min="8466" max="8466" width="23.44140625" style="49" bestFit="1" customWidth="1"/>
    <col min="8467" max="8467" width="22.6640625" style="49" bestFit="1" customWidth="1"/>
    <col min="8468" max="8704" width="8.88671875" style="49"/>
    <col min="8705" max="8705" width="20.44140625" style="49" customWidth="1"/>
    <col min="8706" max="8706" width="12.44140625" style="49" customWidth="1"/>
    <col min="8707" max="8707" width="19.109375" style="49" customWidth="1"/>
    <col min="8708" max="8710" width="22.6640625" style="49" customWidth="1"/>
    <col min="8711" max="8711" width="21.88671875" style="49" bestFit="1" customWidth="1"/>
    <col min="8712" max="8712" width="18.109375" style="49" customWidth="1"/>
    <col min="8713" max="8713" width="22.6640625" style="49" bestFit="1" customWidth="1"/>
    <col min="8714" max="8714" width="22.88671875" style="49" customWidth="1"/>
    <col min="8715" max="8719" width="21.88671875" style="49" bestFit="1" customWidth="1"/>
    <col min="8720" max="8720" width="21.5546875" style="49" bestFit="1" customWidth="1"/>
    <col min="8721" max="8721" width="18.109375" style="49" bestFit="1" customWidth="1"/>
    <col min="8722" max="8722" width="23.44140625" style="49" bestFit="1" customWidth="1"/>
    <col min="8723" max="8723" width="22.6640625" style="49" bestFit="1" customWidth="1"/>
    <col min="8724" max="8960" width="8.88671875" style="49"/>
    <col min="8961" max="8961" width="20.44140625" style="49" customWidth="1"/>
    <col min="8962" max="8962" width="12.44140625" style="49" customWidth="1"/>
    <col min="8963" max="8963" width="19.109375" style="49" customWidth="1"/>
    <col min="8964" max="8966" width="22.6640625" style="49" customWidth="1"/>
    <col min="8967" max="8967" width="21.88671875" style="49" bestFit="1" customWidth="1"/>
    <col min="8968" max="8968" width="18.109375" style="49" customWidth="1"/>
    <col min="8969" max="8969" width="22.6640625" style="49" bestFit="1" customWidth="1"/>
    <col min="8970" max="8970" width="22.88671875" style="49" customWidth="1"/>
    <col min="8971" max="8975" width="21.88671875" style="49" bestFit="1" customWidth="1"/>
    <col min="8976" max="8976" width="21.5546875" style="49" bestFit="1" customWidth="1"/>
    <col min="8977" max="8977" width="18.109375" style="49" bestFit="1" customWidth="1"/>
    <col min="8978" max="8978" width="23.44140625" style="49" bestFit="1" customWidth="1"/>
    <col min="8979" max="8979" width="22.6640625" style="49" bestFit="1" customWidth="1"/>
    <col min="8980" max="9216" width="8.88671875" style="49"/>
    <col min="9217" max="9217" width="20.44140625" style="49" customWidth="1"/>
    <col min="9218" max="9218" width="12.44140625" style="49" customWidth="1"/>
    <col min="9219" max="9219" width="19.109375" style="49" customWidth="1"/>
    <col min="9220" max="9222" width="22.6640625" style="49" customWidth="1"/>
    <col min="9223" max="9223" width="21.88671875" style="49" bestFit="1" customWidth="1"/>
    <col min="9224" max="9224" width="18.109375" style="49" customWidth="1"/>
    <col min="9225" max="9225" width="22.6640625" style="49" bestFit="1" customWidth="1"/>
    <col min="9226" max="9226" width="22.88671875" style="49" customWidth="1"/>
    <col min="9227" max="9231" width="21.88671875" style="49" bestFit="1" customWidth="1"/>
    <col min="9232" max="9232" width="21.5546875" style="49" bestFit="1" customWidth="1"/>
    <col min="9233" max="9233" width="18.109375" style="49" bestFit="1" customWidth="1"/>
    <col min="9234" max="9234" width="23.44140625" style="49" bestFit="1" customWidth="1"/>
    <col min="9235" max="9235" width="22.6640625" style="49" bestFit="1" customWidth="1"/>
    <col min="9236" max="9472" width="8.88671875" style="49"/>
    <col min="9473" max="9473" width="20.44140625" style="49" customWidth="1"/>
    <col min="9474" max="9474" width="12.44140625" style="49" customWidth="1"/>
    <col min="9475" max="9475" width="19.109375" style="49" customWidth="1"/>
    <col min="9476" max="9478" width="22.6640625" style="49" customWidth="1"/>
    <col min="9479" max="9479" width="21.88671875" style="49" bestFit="1" customWidth="1"/>
    <col min="9480" max="9480" width="18.109375" style="49" customWidth="1"/>
    <col min="9481" max="9481" width="22.6640625" style="49" bestFit="1" customWidth="1"/>
    <col min="9482" max="9482" width="22.88671875" style="49" customWidth="1"/>
    <col min="9483" max="9487" width="21.88671875" style="49" bestFit="1" customWidth="1"/>
    <col min="9488" max="9488" width="21.5546875" style="49" bestFit="1" customWidth="1"/>
    <col min="9489" max="9489" width="18.109375" style="49" bestFit="1" customWidth="1"/>
    <col min="9490" max="9490" width="23.44140625" style="49" bestFit="1" customWidth="1"/>
    <col min="9491" max="9491" width="22.6640625" style="49" bestFit="1" customWidth="1"/>
    <col min="9492" max="9728" width="8.88671875" style="49"/>
    <col min="9729" max="9729" width="20.44140625" style="49" customWidth="1"/>
    <col min="9730" max="9730" width="12.44140625" style="49" customWidth="1"/>
    <col min="9731" max="9731" width="19.109375" style="49" customWidth="1"/>
    <col min="9732" max="9734" width="22.6640625" style="49" customWidth="1"/>
    <col min="9735" max="9735" width="21.88671875" style="49" bestFit="1" customWidth="1"/>
    <col min="9736" max="9736" width="18.109375" style="49" customWidth="1"/>
    <col min="9737" max="9737" width="22.6640625" style="49" bestFit="1" customWidth="1"/>
    <col min="9738" max="9738" width="22.88671875" style="49" customWidth="1"/>
    <col min="9739" max="9743" width="21.88671875" style="49" bestFit="1" customWidth="1"/>
    <col min="9744" max="9744" width="21.5546875" style="49" bestFit="1" customWidth="1"/>
    <col min="9745" max="9745" width="18.109375" style="49" bestFit="1" customWidth="1"/>
    <col min="9746" max="9746" width="23.44140625" style="49" bestFit="1" customWidth="1"/>
    <col min="9747" max="9747" width="22.6640625" style="49" bestFit="1" customWidth="1"/>
    <col min="9748" max="9984" width="8.88671875" style="49"/>
    <col min="9985" max="9985" width="20.44140625" style="49" customWidth="1"/>
    <col min="9986" max="9986" width="12.44140625" style="49" customWidth="1"/>
    <col min="9987" max="9987" width="19.109375" style="49" customWidth="1"/>
    <col min="9988" max="9990" width="22.6640625" style="49" customWidth="1"/>
    <col min="9991" max="9991" width="21.88671875" style="49" bestFit="1" customWidth="1"/>
    <col min="9992" max="9992" width="18.109375" style="49" customWidth="1"/>
    <col min="9993" max="9993" width="22.6640625" style="49" bestFit="1" customWidth="1"/>
    <col min="9994" max="9994" width="22.88671875" style="49" customWidth="1"/>
    <col min="9995" max="9999" width="21.88671875" style="49" bestFit="1" customWidth="1"/>
    <col min="10000" max="10000" width="21.5546875" style="49" bestFit="1" customWidth="1"/>
    <col min="10001" max="10001" width="18.109375" style="49" bestFit="1" customWidth="1"/>
    <col min="10002" max="10002" width="23.44140625" style="49" bestFit="1" customWidth="1"/>
    <col min="10003" max="10003" width="22.6640625" style="49" bestFit="1" customWidth="1"/>
    <col min="10004" max="10240" width="8.88671875" style="49"/>
    <col min="10241" max="10241" width="20.44140625" style="49" customWidth="1"/>
    <col min="10242" max="10242" width="12.44140625" style="49" customWidth="1"/>
    <col min="10243" max="10243" width="19.109375" style="49" customWidth="1"/>
    <col min="10244" max="10246" width="22.6640625" style="49" customWidth="1"/>
    <col min="10247" max="10247" width="21.88671875" style="49" bestFit="1" customWidth="1"/>
    <col min="10248" max="10248" width="18.109375" style="49" customWidth="1"/>
    <col min="10249" max="10249" width="22.6640625" style="49" bestFit="1" customWidth="1"/>
    <col min="10250" max="10250" width="22.88671875" style="49" customWidth="1"/>
    <col min="10251" max="10255" width="21.88671875" style="49" bestFit="1" customWidth="1"/>
    <col min="10256" max="10256" width="21.5546875" style="49" bestFit="1" customWidth="1"/>
    <col min="10257" max="10257" width="18.109375" style="49" bestFit="1" customWidth="1"/>
    <col min="10258" max="10258" width="23.44140625" style="49" bestFit="1" customWidth="1"/>
    <col min="10259" max="10259" width="22.6640625" style="49" bestFit="1" customWidth="1"/>
    <col min="10260" max="10496" width="8.88671875" style="49"/>
    <col min="10497" max="10497" width="20.44140625" style="49" customWidth="1"/>
    <col min="10498" max="10498" width="12.44140625" style="49" customWidth="1"/>
    <col min="10499" max="10499" width="19.109375" style="49" customWidth="1"/>
    <col min="10500" max="10502" width="22.6640625" style="49" customWidth="1"/>
    <col min="10503" max="10503" width="21.88671875" style="49" bestFit="1" customWidth="1"/>
    <col min="10504" max="10504" width="18.109375" style="49" customWidth="1"/>
    <col min="10505" max="10505" width="22.6640625" style="49" bestFit="1" customWidth="1"/>
    <col min="10506" max="10506" width="22.88671875" style="49" customWidth="1"/>
    <col min="10507" max="10511" width="21.88671875" style="49" bestFit="1" customWidth="1"/>
    <col min="10512" max="10512" width="21.5546875" style="49" bestFit="1" customWidth="1"/>
    <col min="10513" max="10513" width="18.109375" style="49" bestFit="1" customWidth="1"/>
    <col min="10514" max="10514" width="23.44140625" style="49" bestFit="1" customWidth="1"/>
    <col min="10515" max="10515" width="22.6640625" style="49" bestFit="1" customWidth="1"/>
    <col min="10516" max="10752" width="8.88671875" style="49"/>
    <col min="10753" max="10753" width="20.44140625" style="49" customWidth="1"/>
    <col min="10754" max="10754" width="12.44140625" style="49" customWidth="1"/>
    <col min="10755" max="10755" width="19.109375" style="49" customWidth="1"/>
    <col min="10756" max="10758" width="22.6640625" style="49" customWidth="1"/>
    <col min="10759" max="10759" width="21.88671875" style="49" bestFit="1" customWidth="1"/>
    <col min="10760" max="10760" width="18.109375" style="49" customWidth="1"/>
    <col min="10761" max="10761" width="22.6640625" style="49" bestFit="1" customWidth="1"/>
    <col min="10762" max="10762" width="22.88671875" style="49" customWidth="1"/>
    <col min="10763" max="10767" width="21.88671875" style="49" bestFit="1" customWidth="1"/>
    <col min="10768" max="10768" width="21.5546875" style="49" bestFit="1" customWidth="1"/>
    <col min="10769" max="10769" width="18.109375" style="49" bestFit="1" customWidth="1"/>
    <col min="10770" max="10770" width="23.44140625" style="49" bestFit="1" customWidth="1"/>
    <col min="10771" max="10771" width="22.6640625" style="49" bestFit="1" customWidth="1"/>
    <col min="10772" max="11008" width="8.88671875" style="49"/>
    <col min="11009" max="11009" width="20.44140625" style="49" customWidth="1"/>
    <col min="11010" max="11010" width="12.44140625" style="49" customWidth="1"/>
    <col min="11011" max="11011" width="19.109375" style="49" customWidth="1"/>
    <col min="11012" max="11014" width="22.6640625" style="49" customWidth="1"/>
    <col min="11015" max="11015" width="21.88671875" style="49" bestFit="1" customWidth="1"/>
    <col min="11016" max="11016" width="18.109375" style="49" customWidth="1"/>
    <col min="11017" max="11017" width="22.6640625" style="49" bestFit="1" customWidth="1"/>
    <col min="11018" max="11018" width="22.88671875" style="49" customWidth="1"/>
    <col min="11019" max="11023" width="21.88671875" style="49" bestFit="1" customWidth="1"/>
    <col min="11024" max="11024" width="21.5546875" style="49" bestFit="1" customWidth="1"/>
    <col min="11025" max="11025" width="18.109375" style="49" bestFit="1" customWidth="1"/>
    <col min="11026" max="11026" width="23.44140625" style="49" bestFit="1" customWidth="1"/>
    <col min="11027" max="11027" width="22.6640625" style="49" bestFit="1" customWidth="1"/>
    <col min="11028" max="11264" width="8.88671875" style="49"/>
    <col min="11265" max="11265" width="20.44140625" style="49" customWidth="1"/>
    <col min="11266" max="11266" width="12.44140625" style="49" customWidth="1"/>
    <col min="11267" max="11267" width="19.109375" style="49" customWidth="1"/>
    <col min="11268" max="11270" width="22.6640625" style="49" customWidth="1"/>
    <col min="11271" max="11271" width="21.88671875" style="49" bestFit="1" customWidth="1"/>
    <col min="11272" max="11272" width="18.109375" style="49" customWidth="1"/>
    <col min="11273" max="11273" width="22.6640625" style="49" bestFit="1" customWidth="1"/>
    <col min="11274" max="11274" width="22.88671875" style="49" customWidth="1"/>
    <col min="11275" max="11279" width="21.88671875" style="49" bestFit="1" customWidth="1"/>
    <col min="11280" max="11280" width="21.5546875" style="49" bestFit="1" customWidth="1"/>
    <col min="11281" max="11281" width="18.109375" style="49" bestFit="1" customWidth="1"/>
    <col min="11282" max="11282" width="23.44140625" style="49" bestFit="1" customWidth="1"/>
    <col min="11283" max="11283" width="22.6640625" style="49" bestFit="1" customWidth="1"/>
    <col min="11284" max="11520" width="8.88671875" style="49"/>
    <col min="11521" max="11521" width="20.44140625" style="49" customWidth="1"/>
    <col min="11522" max="11522" width="12.44140625" style="49" customWidth="1"/>
    <col min="11523" max="11523" width="19.109375" style="49" customWidth="1"/>
    <col min="11524" max="11526" width="22.6640625" style="49" customWidth="1"/>
    <col min="11527" max="11527" width="21.88671875" style="49" bestFit="1" customWidth="1"/>
    <col min="11528" max="11528" width="18.109375" style="49" customWidth="1"/>
    <col min="11529" max="11529" width="22.6640625" style="49" bestFit="1" customWidth="1"/>
    <col min="11530" max="11530" width="22.88671875" style="49" customWidth="1"/>
    <col min="11531" max="11535" width="21.88671875" style="49" bestFit="1" customWidth="1"/>
    <col min="11536" max="11536" width="21.5546875" style="49" bestFit="1" customWidth="1"/>
    <col min="11537" max="11537" width="18.109375" style="49" bestFit="1" customWidth="1"/>
    <col min="11538" max="11538" width="23.44140625" style="49" bestFit="1" customWidth="1"/>
    <col min="11539" max="11539" width="22.6640625" style="49" bestFit="1" customWidth="1"/>
    <col min="11540" max="11776" width="8.88671875" style="49"/>
    <col min="11777" max="11777" width="20.44140625" style="49" customWidth="1"/>
    <col min="11778" max="11778" width="12.44140625" style="49" customWidth="1"/>
    <col min="11779" max="11779" width="19.109375" style="49" customWidth="1"/>
    <col min="11780" max="11782" width="22.6640625" style="49" customWidth="1"/>
    <col min="11783" max="11783" width="21.88671875" style="49" bestFit="1" customWidth="1"/>
    <col min="11784" max="11784" width="18.109375" style="49" customWidth="1"/>
    <col min="11785" max="11785" width="22.6640625" style="49" bestFit="1" customWidth="1"/>
    <col min="11786" max="11786" width="22.88671875" style="49" customWidth="1"/>
    <col min="11787" max="11791" width="21.88671875" style="49" bestFit="1" customWidth="1"/>
    <col min="11792" max="11792" width="21.5546875" style="49" bestFit="1" customWidth="1"/>
    <col min="11793" max="11793" width="18.109375" style="49" bestFit="1" customWidth="1"/>
    <col min="11794" max="11794" width="23.44140625" style="49" bestFit="1" customWidth="1"/>
    <col min="11795" max="11795" width="22.6640625" style="49" bestFit="1" customWidth="1"/>
    <col min="11796" max="12032" width="8.88671875" style="49"/>
    <col min="12033" max="12033" width="20.44140625" style="49" customWidth="1"/>
    <col min="12034" max="12034" width="12.44140625" style="49" customWidth="1"/>
    <col min="12035" max="12035" width="19.109375" style="49" customWidth="1"/>
    <col min="12036" max="12038" width="22.6640625" style="49" customWidth="1"/>
    <col min="12039" max="12039" width="21.88671875" style="49" bestFit="1" customWidth="1"/>
    <col min="12040" max="12040" width="18.109375" style="49" customWidth="1"/>
    <col min="12041" max="12041" width="22.6640625" style="49" bestFit="1" customWidth="1"/>
    <col min="12042" max="12042" width="22.88671875" style="49" customWidth="1"/>
    <col min="12043" max="12047" width="21.88671875" style="49" bestFit="1" customWidth="1"/>
    <col min="12048" max="12048" width="21.5546875" style="49" bestFit="1" customWidth="1"/>
    <col min="12049" max="12049" width="18.109375" style="49" bestFit="1" customWidth="1"/>
    <col min="12050" max="12050" width="23.44140625" style="49" bestFit="1" customWidth="1"/>
    <col min="12051" max="12051" width="22.6640625" style="49" bestFit="1" customWidth="1"/>
    <col min="12052" max="12288" width="8.88671875" style="49"/>
    <col min="12289" max="12289" width="20.44140625" style="49" customWidth="1"/>
    <col min="12290" max="12290" width="12.44140625" style="49" customWidth="1"/>
    <col min="12291" max="12291" width="19.109375" style="49" customWidth="1"/>
    <col min="12292" max="12294" width="22.6640625" style="49" customWidth="1"/>
    <col min="12295" max="12295" width="21.88671875" style="49" bestFit="1" customWidth="1"/>
    <col min="12296" max="12296" width="18.109375" style="49" customWidth="1"/>
    <col min="12297" max="12297" width="22.6640625" style="49" bestFit="1" customWidth="1"/>
    <col min="12298" max="12298" width="22.88671875" style="49" customWidth="1"/>
    <col min="12299" max="12303" width="21.88671875" style="49" bestFit="1" customWidth="1"/>
    <col min="12304" max="12304" width="21.5546875" style="49" bestFit="1" customWidth="1"/>
    <col min="12305" max="12305" width="18.109375" style="49" bestFit="1" customWidth="1"/>
    <col min="12306" max="12306" width="23.44140625" style="49" bestFit="1" customWidth="1"/>
    <col min="12307" max="12307" width="22.6640625" style="49" bestFit="1" customWidth="1"/>
    <col min="12308" max="12544" width="8.88671875" style="49"/>
    <col min="12545" max="12545" width="20.44140625" style="49" customWidth="1"/>
    <col min="12546" max="12546" width="12.44140625" style="49" customWidth="1"/>
    <col min="12547" max="12547" width="19.109375" style="49" customWidth="1"/>
    <col min="12548" max="12550" width="22.6640625" style="49" customWidth="1"/>
    <col min="12551" max="12551" width="21.88671875" style="49" bestFit="1" customWidth="1"/>
    <col min="12552" max="12552" width="18.109375" style="49" customWidth="1"/>
    <col min="12553" max="12553" width="22.6640625" style="49" bestFit="1" customWidth="1"/>
    <col min="12554" max="12554" width="22.88671875" style="49" customWidth="1"/>
    <col min="12555" max="12559" width="21.88671875" style="49" bestFit="1" customWidth="1"/>
    <col min="12560" max="12560" width="21.5546875" style="49" bestFit="1" customWidth="1"/>
    <col min="12561" max="12561" width="18.109375" style="49" bestFit="1" customWidth="1"/>
    <col min="12562" max="12562" width="23.44140625" style="49" bestFit="1" customWidth="1"/>
    <col min="12563" max="12563" width="22.6640625" style="49" bestFit="1" customWidth="1"/>
    <col min="12564" max="12800" width="8.88671875" style="49"/>
    <col min="12801" max="12801" width="20.44140625" style="49" customWidth="1"/>
    <col min="12802" max="12802" width="12.44140625" style="49" customWidth="1"/>
    <col min="12803" max="12803" width="19.109375" style="49" customWidth="1"/>
    <col min="12804" max="12806" width="22.6640625" style="49" customWidth="1"/>
    <col min="12807" max="12807" width="21.88671875" style="49" bestFit="1" customWidth="1"/>
    <col min="12808" max="12808" width="18.109375" style="49" customWidth="1"/>
    <col min="12809" max="12809" width="22.6640625" style="49" bestFit="1" customWidth="1"/>
    <col min="12810" max="12810" width="22.88671875" style="49" customWidth="1"/>
    <col min="12811" max="12815" width="21.88671875" style="49" bestFit="1" customWidth="1"/>
    <col min="12816" max="12816" width="21.5546875" style="49" bestFit="1" customWidth="1"/>
    <col min="12817" max="12817" width="18.109375" style="49" bestFit="1" customWidth="1"/>
    <col min="12818" max="12818" width="23.44140625" style="49" bestFit="1" customWidth="1"/>
    <col min="12819" max="12819" width="22.6640625" style="49" bestFit="1" customWidth="1"/>
    <col min="12820" max="13056" width="8.88671875" style="49"/>
    <col min="13057" max="13057" width="20.44140625" style="49" customWidth="1"/>
    <col min="13058" max="13058" width="12.44140625" style="49" customWidth="1"/>
    <col min="13059" max="13059" width="19.109375" style="49" customWidth="1"/>
    <col min="13060" max="13062" width="22.6640625" style="49" customWidth="1"/>
    <col min="13063" max="13063" width="21.88671875" style="49" bestFit="1" customWidth="1"/>
    <col min="13064" max="13064" width="18.109375" style="49" customWidth="1"/>
    <col min="13065" max="13065" width="22.6640625" style="49" bestFit="1" customWidth="1"/>
    <col min="13066" max="13066" width="22.88671875" style="49" customWidth="1"/>
    <col min="13067" max="13071" width="21.88671875" style="49" bestFit="1" customWidth="1"/>
    <col min="13072" max="13072" width="21.5546875" style="49" bestFit="1" customWidth="1"/>
    <col min="13073" max="13073" width="18.109375" style="49" bestFit="1" customWidth="1"/>
    <col min="13074" max="13074" width="23.44140625" style="49" bestFit="1" customWidth="1"/>
    <col min="13075" max="13075" width="22.6640625" style="49" bestFit="1" customWidth="1"/>
    <col min="13076" max="13312" width="8.88671875" style="49"/>
    <col min="13313" max="13313" width="20.44140625" style="49" customWidth="1"/>
    <col min="13314" max="13314" width="12.44140625" style="49" customWidth="1"/>
    <col min="13315" max="13315" width="19.109375" style="49" customWidth="1"/>
    <col min="13316" max="13318" width="22.6640625" style="49" customWidth="1"/>
    <col min="13319" max="13319" width="21.88671875" style="49" bestFit="1" customWidth="1"/>
    <col min="13320" max="13320" width="18.109375" style="49" customWidth="1"/>
    <col min="13321" max="13321" width="22.6640625" style="49" bestFit="1" customWidth="1"/>
    <col min="13322" max="13322" width="22.88671875" style="49" customWidth="1"/>
    <col min="13323" max="13327" width="21.88671875" style="49" bestFit="1" customWidth="1"/>
    <col min="13328" max="13328" width="21.5546875" style="49" bestFit="1" customWidth="1"/>
    <col min="13329" max="13329" width="18.109375" style="49" bestFit="1" customWidth="1"/>
    <col min="13330" max="13330" width="23.44140625" style="49" bestFit="1" customWidth="1"/>
    <col min="13331" max="13331" width="22.6640625" style="49" bestFit="1" customWidth="1"/>
    <col min="13332" max="13568" width="8.88671875" style="49"/>
    <col min="13569" max="13569" width="20.44140625" style="49" customWidth="1"/>
    <col min="13570" max="13570" width="12.44140625" style="49" customWidth="1"/>
    <col min="13571" max="13571" width="19.109375" style="49" customWidth="1"/>
    <col min="13572" max="13574" width="22.6640625" style="49" customWidth="1"/>
    <col min="13575" max="13575" width="21.88671875" style="49" bestFit="1" customWidth="1"/>
    <col min="13576" max="13576" width="18.109375" style="49" customWidth="1"/>
    <col min="13577" max="13577" width="22.6640625" style="49" bestFit="1" customWidth="1"/>
    <col min="13578" max="13578" width="22.88671875" style="49" customWidth="1"/>
    <col min="13579" max="13583" width="21.88671875" style="49" bestFit="1" customWidth="1"/>
    <col min="13584" max="13584" width="21.5546875" style="49" bestFit="1" customWidth="1"/>
    <col min="13585" max="13585" width="18.109375" style="49" bestFit="1" customWidth="1"/>
    <col min="13586" max="13586" width="23.44140625" style="49" bestFit="1" customWidth="1"/>
    <col min="13587" max="13587" width="22.6640625" style="49" bestFit="1" customWidth="1"/>
    <col min="13588" max="13824" width="8.88671875" style="49"/>
    <col min="13825" max="13825" width="20.44140625" style="49" customWidth="1"/>
    <col min="13826" max="13826" width="12.44140625" style="49" customWidth="1"/>
    <col min="13827" max="13827" width="19.109375" style="49" customWidth="1"/>
    <col min="13828" max="13830" width="22.6640625" style="49" customWidth="1"/>
    <col min="13831" max="13831" width="21.88671875" style="49" bestFit="1" customWidth="1"/>
    <col min="13832" max="13832" width="18.109375" style="49" customWidth="1"/>
    <col min="13833" max="13833" width="22.6640625" style="49" bestFit="1" customWidth="1"/>
    <col min="13834" max="13834" width="22.88671875" style="49" customWidth="1"/>
    <col min="13835" max="13839" width="21.88671875" style="49" bestFit="1" customWidth="1"/>
    <col min="13840" max="13840" width="21.5546875" style="49" bestFit="1" customWidth="1"/>
    <col min="13841" max="13841" width="18.109375" style="49" bestFit="1" customWidth="1"/>
    <col min="13842" max="13842" width="23.44140625" style="49" bestFit="1" customWidth="1"/>
    <col min="13843" max="13843" width="22.6640625" style="49" bestFit="1" customWidth="1"/>
    <col min="13844" max="14080" width="8.88671875" style="49"/>
    <col min="14081" max="14081" width="20.44140625" style="49" customWidth="1"/>
    <col min="14082" max="14082" width="12.44140625" style="49" customWidth="1"/>
    <col min="14083" max="14083" width="19.109375" style="49" customWidth="1"/>
    <col min="14084" max="14086" width="22.6640625" style="49" customWidth="1"/>
    <col min="14087" max="14087" width="21.88671875" style="49" bestFit="1" customWidth="1"/>
    <col min="14088" max="14088" width="18.109375" style="49" customWidth="1"/>
    <col min="14089" max="14089" width="22.6640625" style="49" bestFit="1" customWidth="1"/>
    <col min="14090" max="14090" width="22.88671875" style="49" customWidth="1"/>
    <col min="14091" max="14095" width="21.88671875" style="49" bestFit="1" customWidth="1"/>
    <col min="14096" max="14096" width="21.5546875" style="49" bestFit="1" customWidth="1"/>
    <col min="14097" max="14097" width="18.109375" style="49" bestFit="1" customWidth="1"/>
    <col min="14098" max="14098" width="23.44140625" style="49" bestFit="1" customWidth="1"/>
    <col min="14099" max="14099" width="22.6640625" style="49" bestFit="1" customWidth="1"/>
    <col min="14100" max="14336" width="8.88671875" style="49"/>
    <col min="14337" max="14337" width="20.44140625" style="49" customWidth="1"/>
    <col min="14338" max="14338" width="12.44140625" style="49" customWidth="1"/>
    <col min="14339" max="14339" width="19.109375" style="49" customWidth="1"/>
    <col min="14340" max="14342" width="22.6640625" style="49" customWidth="1"/>
    <col min="14343" max="14343" width="21.88671875" style="49" bestFit="1" customWidth="1"/>
    <col min="14344" max="14344" width="18.109375" style="49" customWidth="1"/>
    <col min="14345" max="14345" width="22.6640625" style="49" bestFit="1" customWidth="1"/>
    <col min="14346" max="14346" width="22.88671875" style="49" customWidth="1"/>
    <col min="14347" max="14351" width="21.88671875" style="49" bestFit="1" customWidth="1"/>
    <col min="14352" max="14352" width="21.5546875" style="49" bestFit="1" customWidth="1"/>
    <col min="14353" max="14353" width="18.109375" style="49" bestFit="1" customWidth="1"/>
    <col min="14354" max="14354" width="23.44140625" style="49" bestFit="1" customWidth="1"/>
    <col min="14355" max="14355" width="22.6640625" style="49" bestFit="1" customWidth="1"/>
    <col min="14356" max="14592" width="8.88671875" style="49"/>
    <col min="14593" max="14593" width="20.44140625" style="49" customWidth="1"/>
    <col min="14594" max="14594" width="12.44140625" style="49" customWidth="1"/>
    <col min="14595" max="14595" width="19.109375" style="49" customWidth="1"/>
    <col min="14596" max="14598" width="22.6640625" style="49" customWidth="1"/>
    <col min="14599" max="14599" width="21.88671875" style="49" bestFit="1" customWidth="1"/>
    <col min="14600" max="14600" width="18.109375" style="49" customWidth="1"/>
    <col min="14601" max="14601" width="22.6640625" style="49" bestFit="1" customWidth="1"/>
    <col min="14602" max="14602" width="22.88671875" style="49" customWidth="1"/>
    <col min="14603" max="14607" width="21.88671875" style="49" bestFit="1" customWidth="1"/>
    <col min="14608" max="14608" width="21.5546875" style="49" bestFit="1" customWidth="1"/>
    <col min="14609" max="14609" width="18.109375" style="49" bestFit="1" customWidth="1"/>
    <col min="14610" max="14610" width="23.44140625" style="49" bestFit="1" customWidth="1"/>
    <col min="14611" max="14611" width="22.6640625" style="49" bestFit="1" customWidth="1"/>
    <col min="14612" max="14848" width="8.88671875" style="49"/>
    <col min="14849" max="14849" width="20.44140625" style="49" customWidth="1"/>
    <col min="14850" max="14850" width="12.44140625" style="49" customWidth="1"/>
    <col min="14851" max="14851" width="19.109375" style="49" customWidth="1"/>
    <col min="14852" max="14854" width="22.6640625" style="49" customWidth="1"/>
    <col min="14855" max="14855" width="21.88671875" style="49" bestFit="1" customWidth="1"/>
    <col min="14856" max="14856" width="18.109375" style="49" customWidth="1"/>
    <col min="14857" max="14857" width="22.6640625" style="49" bestFit="1" customWidth="1"/>
    <col min="14858" max="14858" width="22.88671875" style="49" customWidth="1"/>
    <col min="14859" max="14863" width="21.88671875" style="49" bestFit="1" customWidth="1"/>
    <col min="14864" max="14864" width="21.5546875" style="49" bestFit="1" customWidth="1"/>
    <col min="14865" max="14865" width="18.109375" style="49" bestFit="1" customWidth="1"/>
    <col min="14866" max="14866" width="23.44140625" style="49" bestFit="1" customWidth="1"/>
    <col min="14867" max="14867" width="22.6640625" style="49" bestFit="1" customWidth="1"/>
    <col min="14868" max="15104" width="8.88671875" style="49"/>
    <col min="15105" max="15105" width="20.44140625" style="49" customWidth="1"/>
    <col min="15106" max="15106" width="12.44140625" style="49" customWidth="1"/>
    <col min="15107" max="15107" width="19.109375" style="49" customWidth="1"/>
    <col min="15108" max="15110" width="22.6640625" style="49" customWidth="1"/>
    <col min="15111" max="15111" width="21.88671875" style="49" bestFit="1" customWidth="1"/>
    <col min="15112" max="15112" width="18.109375" style="49" customWidth="1"/>
    <col min="15113" max="15113" width="22.6640625" style="49" bestFit="1" customWidth="1"/>
    <col min="15114" max="15114" width="22.88671875" style="49" customWidth="1"/>
    <col min="15115" max="15119" width="21.88671875" style="49" bestFit="1" customWidth="1"/>
    <col min="15120" max="15120" width="21.5546875" style="49" bestFit="1" customWidth="1"/>
    <col min="15121" max="15121" width="18.109375" style="49" bestFit="1" customWidth="1"/>
    <col min="15122" max="15122" width="23.44140625" style="49" bestFit="1" customWidth="1"/>
    <col min="15123" max="15123" width="22.6640625" style="49" bestFit="1" customWidth="1"/>
    <col min="15124" max="15360" width="8.88671875" style="49"/>
    <col min="15361" max="15361" width="20.44140625" style="49" customWidth="1"/>
    <col min="15362" max="15362" width="12.44140625" style="49" customWidth="1"/>
    <col min="15363" max="15363" width="19.109375" style="49" customWidth="1"/>
    <col min="15364" max="15366" width="22.6640625" style="49" customWidth="1"/>
    <col min="15367" max="15367" width="21.88671875" style="49" bestFit="1" customWidth="1"/>
    <col min="15368" max="15368" width="18.109375" style="49" customWidth="1"/>
    <col min="15369" max="15369" width="22.6640625" style="49" bestFit="1" customWidth="1"/>
    <col min="15370" max="15370" width="22.88671875" style="49" customWidth="1"/>
    <col min="15371" max="15375" width="21.88671875" style="49" bestFit="1" customWidth="1"/>
    <col min="15376" max="15376" width="21.5546875" style="49" bestFit="1" customWidth="1"/>
    <col min="15377" max="15377" width="18.109375" style="49" bestFit="1" customWidth="1"/>
    <col min="15378" max="15378" width="23.44140625" style="49" bestFit="1" customWidth="1"/>
    <col min="15379" max="15379" width="22.6640625" style="49" bestFit="1" customWidth="1"/>
    <col min="15380" max="15616" width="8.88671875" style="49"/>
    <col min="15617" max="15617" width="20.44140625" style="49" customWidth="1"/>
    <col min="15618" max="15618" width="12.44140625" style="49" customWidth="1"/>
    <col min="15619" max="15619" width="19.109375" style="49" customWidth="1"/>
    <col min="15620" max="15622" width="22.6640625" style="49" customWidth="1"/>
    <col min="15623" max="15623" width="21.88671875" style="49" bestFit="1" customWidth="1"/>
    <col min="15624" max="15624" width="18.109375" style="49" customWidth="1"/>
    <col min="15625" max="15625" width="22.6640625" style="49" bestFit="1" customWidth="1"/>
    <col min="15626" max="15626" width="22.88671875" style="49" customWidth="1"/>
    <col min="15627" max="15631" width="21.88671875" style="49" bestFit="1" customWidth="1"/>
    <col min="15632" max="15632" width="21.5546875" style="49" bestFit="1" customWidth="1"/>
    <col min="15633" max="15633" width="18.109375" style="49" bestFit="1" customWidth="1"/>
    <col min="15634" max="15634" width="23.44140625" style="49" bestFit="1" customWidth="1"/>
    <col min="15635" max="15635" width="22.6640625" style="49" bestFit="1" customWidth="1"/>
    <col min="15636" max="15872" width="8.88671875" style="49"/>
    <col min="15873" max="15873" width="20.44140625" style="49" customWidth="1"/>
    <col min="15874" max="15874" width="12.44140625" style="49" customWidth="1"/>
    <col min="15875" max="15875" width="19.109375" style="49" customWidth="1"/>
    <col min="15876" max="15878" width="22.6640625" style="49" customWidth="1"/>
    <col min="15879" max="15879" width="21.88671875" style="49" bestFit="1" customWidth="1"/>
    <col min="15880" max="15880" width="18.109375" style="49" customWidth="1"/>
    <col min="15881" max="15881" width="22.6640625" style="49" bestFit="1" customWidth="1"/>
    <col min="15882" max="15882" width="22.88671875" style="49" customWidth="1"/>
    <col min="15883" max="15887" width="21.88671875" style="49" bestFit="1" customWidth="1"/>
    <col min="15888" max="15888" width="21.5546875" style="49" bestFit="1" customWidth="1"/>
    <col min="15889" max="15889" width="18.109375" style="49" bestFit="1" customWidth="1"/>
    <col min="15890" max="15890" width="23.44140625" style="49" bestFit="1" customWidth="1"/>
    <col min="15891" max="15891" width="22.6640625" style="49" bestFit="1" customWidth="1"/>
    <col min="15892" max="16128" width="8.88671875" style="49"/>
    <col min="16129" max="16129" width="20.44140625" style="49" customWidth="1"/>
    <col min="16130" max="16130" width="12.44140625" style="49" customWidth="1"/>
    <col min="16131" max="16131" width="19.109375" style="49" customWidth="1"/>
    <col min="16132" max="16134" width="22.6640625" style="49" customWidth="1"/>
    <col min="16135" max="16135" width="21.88671875" style="49" bestFit="1" customWidth="1"/>
    <col min="16136" max="16136" width="18.109375" style="49" customWidth="1"/>
    <col min="16137" max="16137" width="22.6640625" style="49" bestFit="1" customWidth="1"/>
    <col min="16138" max="16138" width="22.88671875" style="49" customWidth="1"/>
    <col min="16139" max="16143" width="21.88671875" style="49" bestFit="1" customWidth="1"/>
    <col min="16144" max="16144" width="21.5546875" style="49" bestFit="1" customWidth="1"/>
    <col min="16145" max="16145" width="18.109375" style="49" bestFit="1" customWidth="1"/>
    <col min="16146" max="16146" width="23.44140625" style="49" bestFit="1" customWidth="1"/>
    <col min="16147" max="16147" width="22.6640625" style="49" bestFit="1" customWidth="1"/>
    <col min="16148" max="16384" width="8.88671875" style="49"/>
  </cols>
  <sheetData>
    <row r="1" spans="1:10" ht="23.4" thickBot="1" x14ac:dyDescent="0.45">
      <c r="A1" s="47" t="s">
        <v>0</v>
      </c>
      <c r="B1" s="48"/>
      <c r="C1" s="48"/>
    </row>
    <row r="2" spans="1:10" ht="15" thickTop="1" x14ac:dyDescent="0.3">
      <c r="B2" s="50"/>
    </row>
    <row r="3" spans="1:10" ht="18" thickBot="1" x14ac:dyDescent="0.4">
      <c r="A3" s="51" t="s">
        <v>1</v>
      </c>
      <c r="B3" s="52"/>
      <c r="C3" s="51"/>
    </row>
    <row r="4" spans="1:10" ht="15" thickTop="1" x14ac:dyDescent="0.3">
      <c r="A4" s="53" t="s">
        <v>2</v>
      </c>
      <c r="B4" s="54" t="s">
        <v>2</v>
      </c>
      <c r="C4" s="55" t="s">
        <v>2</v>
      </c>
      <c r="D4" s="56" t="s">
        <v>3</v>
      </c>
    </row>
    <row r="5" spans="1:10" x14ac:dyDescent="0.3">
      <c r="A5" s="57" t="s">
        <v>4</v>
      </c>
      <c r="B5" s="58" t="s">
        <v>5</v>
      </c>
      <c r="C5" s="59" t="s">
        <v>2</v>
      </c>
      <c r="D5" s="60" t="s">
        <v>6</v>
      </c>
    </row>
    <row r="6" spans="1:10" x14ac:dyDescent="0.3">
      <c r="A6" s="56" t="s">
        <v>7</v>
      </c>
      <c r="B6" s="61" t="s">
        <v>8</v>
      </c>
      <c r="C6" s="56" t="s">
        <v>9</v>
      </c>
      <c r="D6" s="62">
        <v>572444.24</v>
      </c>
      <c r="E6" s="63">
        <f>((D6/(D6+D7))*(D8+D9))+D6</f>
        <v>490329.43204716535</v>
      </c>
      <c r="F6" s="64">
        <v>1</v>
      </c>
    </row>
    <row r="7" spans="1:10" x14ac:dyDescent="0.3">
      <c r="A7" s="65"/>
      <c r="B7" s="61" t="s">
        <v>11</v>
      </c>
      <c r="C7" s="56" t="s">
        <v>12</v>
      </c>
      <c r="D7" s="62">
        <v>135873.76999999999</v>
      </c>
      <c r="E7" s="63">
        <f>((D7/(D7+D6))*(D8+D9))+D7</f>
        <v>116383.22795283463</v>
      </c>
      <c r="F7" s="64">
        <v>2</v>
      </c>
    </row>
    <row r="8" spans="1:10" ht="15" thickBot="1" x14ac:dyDescent="0.35">
      <c r="A8" s="65"/>
      <c r="B8" s="61" t="s">
        <v>14</v>
      </c>
      <c r="C8" s="56" t="s">
        <v>15</v>
      </c>
      <c r="D8" s="62">
        <v>-33104.019999999997</v>
      </c>
      <c r="E8" s="66">
        <f>SUM(E6:E7)</f>
        <v>606712.65999999992</v>
      </c>
      <c r="F8" s="67" t="s">
        <v>22</v>
      </c>
    </row>
    <row r="9" spans="1:10" ht="15" thickTop="1" x14ac:dyDescent="0.3">
      <c r="A9" s="65"/>
      <c r="B9" s="56" t="s">
        <v>18</v>
      </c>
      <c r="C9" s="56" t="s">
        <v>19</v>
      </c>
      <c r="D9" s="68">
        <v>-68501.33</v>
      </c>
    </row>
    <row r="10" spans="1:10" ht="15" thickBot="1" x14ac:dyDescent="0.35">
      <c r="C10" s="69" t="s">
        <v>22</v>
      </c>
      <c r="D10" s="70">
        <f>SUM(D6:D9)</f>
        <v>606712.66</v>
      </c>
    </row>
    <row r="11" spans="1:10" ht="15" thickTop="1" x14ac:dyDescent="0.3"/>
    <row r="12" spans="1:10" ht="18" thickBot="1" x14ac:dyDescent="0.4">
      <c r="A12" s="51" t="s">
        <v>16</v>
      </c>
      <c r="B12" s="51"/>
      <c r="C12" s="71"/>
    </row>
    <row r="13" spans="1:10" ht="15" thickTop="1" x14ac:dyDescent="0.3">
      <c r="A13" s="53" t="s">
        <v>2</v>
      </c>
      <c r="B13" s="54" t="s">
        <v>2</v>
      </c>
      <c r="C13" s="55" t="s">
        <v>2</v>
      </c>
      <c r="D13" s="56" t="s">
        <v>3</v>
      </c>
    </row>
    <row r="14" spans="1:10" x14ac:dyDescent="0.3">
      <c r="A14" s="57" t="s">
        <v>4</v>
      </c>
      <c r="B14" s="58" t="s">
        <v>5</v>
      </c>
      <c r="C14" s="59" t="s">
        <v>2</v>
      </c>
      <c r="D14" s="60" t="s">
        <v>6</v>
      </c>
    </row>
    <row r="15" spans="1:10" x14ac:dyDescent="0.3">
      <c r="A15" s="56" t="s">
        <v>7</v>
      </c>
      <c r="B15" s="61" t="s">
        <v>8</v>
      </c>
      <c r="C15" s="56" t="s">
        <v>9</v>
      </c>
      <c r="D15" s="62">
        <v>3339581.55</v>
      </c>
      <c r="E15" s="63">
        <f>((D15/(D15+D16))*(D17+D18))+D15</f>
        <v>2579643.4813026753</v>
      </c>
      <c r="F15" s="64">
        <v>1</v>
      </c>
      <c r="H15" s="72"/>
      <c r="I15" s="72"/>
      <c r="J15" s="72">
        <f>H15-I15</f>
        <v>0</v>
      </c>
    </row>
    <row r="16" spans="1:10" x14ac:dyDescent="0.3">
      <c r="A16" s="65"/>
      <c r="B16" s="61" t="s">
        <v>11</v>
      </c>
      <c r="C16" s="56" t="s">
        <v>12</v>
      </c>
      <c r="D16" s="62">
        <v>839133.68</v>
      </c>
      <c r="E16" s="63">
        <f>((D16/(D16+D15))*(D17+D18))+D16</f>
        <v>648184.71869732463</v>
      </c>
      <c r="F16" s="64">
        <v>2</v>
      </c>
    </row>
    <row r="17" spans="1:6" ht="15" thickBot="1" x14ac:dyDescent="0.35">
      <c r="A17" s="65"/>
      <c r="B17" s="61" t="s">
        <v>14</v>
      </c>
      <c r="C17" s="56" t="s">
        <v>15</v>
      </c>
      <c r="D17" s="62">
        <v>-200762.66</v>
      </c>
      <c r="E17" s="66">
        <f>SUM(E15:E16)</f>
        <v>3227828.2</v>
      </c>
      <c r="F17" s="67" t="s">
        <v>23</v>
      </c>
    </row>
    <row r="18" spans="1:6" ht="15" thickTop="1" x14ac:dyDescent="0.3">
      <c r="A18" s="65"/>
      <c r="B18" s="56" t="s">
        <v>18</v>
      </c>
      <c r="C18" s="56" t="s">
        <v>19</v>
      </c>
      <c r="D18" s="68">
        <v>-750124.37</v>
      </c>
    </row>
    <row r="19" spans="1:6" ht="15" thickBot="1" x14ac:dyDescent="0.35">
      <c r="A19" s="73"/>
      <c r="B19" s="74"/>
      <c r="C19" s="69" t="s">
        <v>23</v>
      </c>
      <c r="D19" s="75">
        <f>SUM(D15:D18)</f>
        <v>3227828.1999999997</v>
      </c>
    </row>
    <row r="20" spans="1:6" ht="15" thickTop="1" x14ac:dyDescent="0.3"/>
    <row r="21" spans="1:6" x14ac:dyDescent="0.3">
      <c r="D21" s="49" t="s">
        <v>73</v>
      </c>
      <c r="E21" s="72">
        <f>E6+E15</f>
        <v>3069972.9133498408</v>
      </c>
      <c r="F21" s="67" t="s">
        <v>10</v>
      </c>
    </row>
    <row r="22" spans="1:6" x14ac:dyDescent="0.3">
      <c r="D22" s="49" t="s">
        <v>74</v>
      </c>
      <c r="E22" s="76">
        <f>E7+E16</f>
        <v>764567.94665015931</v>
      </c>
      <c r="F22" s="67" t="s">
        <v>13</v>
      </c>
    </row>
    <row r="23" spans="1:6" x14ac:dyDescent="0.3">
      <c r="E23" s="72">
        <f>SUM(E21:E22)</f>
        <v>3834540.8600000003</v>
      </c>
    </row>
    <row r="25" spans="1:6" x14ac:dyDescent="0.3">
      <c r="E25" s="77">
        <f>SUM(D6:D9,D15:D18)-E23</f>
        <v>0</v>
      </c>
    </row>
  </sheetData>
  <pageMargins left="0.7" right="0.7" top="0.75" bottom="0.75" header="0.3" footer="0.3"/>
  <pageSetup orientation="landscape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2E39207-C1A7-4852-93DB-3538C268F7C0}"/>
</file>

<file path=customXml/itemProps2.xml><?xml version="1.0" encoding="utf-8"?>
<ds:datastoreItem xmlns:ds="http://schemas.openxmlformats.org/officeDocument/2006/customXml" ds:itemID="{BFF9E6D1-B07F-40F8-B60D-0E534CCABF25}"/>
</file>

<file path=customXml/itemProps3.xml><?xml version="1.0" encoding="utf-8"?>
<ds:datastoreItem xmlns:ds="http://schemas.openxmlformats.org/officeDocument/2006/customXml" ds:itemID="{E73A2705-F7F9-4C0E-91FF-0F47245F9653}"/>
</file>

<file path=customXml/itemProps4.xml><?xml version="1.0" encoding="utf-8"?>
<ds:datastoreItem xmlns:ds="http://schemas.openxmlformats.org/officeDocument/2006/customXml" ds:itemID="{90190104-EF16-46B6-A00B-DE3594A3C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Lead E</vt:lpstr>
      <vt:lpstr>Lead G</vt:lpstr>
      <vt:lpstr>SAP 12ME 6-2018 </vt:lpstr>
      <vt:lpstr>E&amp;G Split</vt:lpstr>
      <vt:lpstr>Jul. 17</vt:lpstr>
      <vt:lpstr>Aug. 17</vt:lpstr>
      <vt:lpstr>Sept. 17</vt:lpstr>
      <vt:lpstr>Oct. 17</vt:lpstr>
      <vt:lpstr>Nov. 17</vt:lpstr>
      <vt:lpstr>Dec. 17</vt:lpstr>
      <vt:lpstr>Jan. 18</vt:lpstr>
      <vt:lpstr>Feb. 18</vt:lpstr>
      <vt:lpstr>Mar. 18</vt:lpstr>
      <vt:lpstr>Apr.18</vt:lpstr>
      <vt:lpstr>May.18</vt:lpstr>
      <vt:lpstr>Jun.18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KR</cp:lastModifiedBy>
  <dcterms:created xsi:type="dcterms:W3CDTF">2015-07-20T16:38:04Z</dcterms:created>
  <dcterms:modified xsi:type="dcterms:W3CDTF">2018-11-01T16:11:04Z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