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ulli\Desktop\Cascade Exhibit Prep working\Harris\"/>
    </mc:Choice>
  </mc:AlternateContent>
  <xr:revisionPtr revIDLastSave="0" documentId="13_ncr:1_{ABCB8FF6-A0E0-47B6-AEB3-26D61BD598E5}" xr6:coauthVersionLast="47" xr6:coauthVersionMax="47" xr10:uidLastSave="{00000000-0000-0000-0000-000000000000}"/>
  <bookViews>
    <workbookView xWindow="1245" yWindow="570" windowWidth="19035" windowHeight="12495" xr2:uid="{B048F8F3-1F6E-43CD-85EB-15B979689B50}"/>
  </bookViews>
  <sheets>
    <sheet name="Exhibit ZLH-4" sheetId="6" r:id="rId1"/>
  </sheet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6" l="1"/>
  <c r="J23" i="6"/>
  <c r="I23" i="6"/>
  <c r="H23" i="6"/>
  <c r="E23" i="6"/>
  <c r="D23" i="6"/>
  <c r="K22" i="6"/>
  <c r="F22" i="6"/>
  <c r="K21" i="6"/>
  <c r="F21" i="6"/>
  <c r="K20" i="6"/>
  <c r="F20" i="6"/>
  <c r="K19" i="6"/>
  <c r="F19" i="6"/>
  <c r="K18" i="6"/>
  <c r="F18" i="6"/>
  <c r="K17" i="6"/>
  <c r="F17" i="6"/>
  <c r="K16" i="6"/>
  <c r="F16" i="6"/>
  <c r="K15" i="6"/>
  <c r="F15" i="6"/>
  <c r="K14" i="6"/>
  <c r="F14" i="6"/>
  <c r="K13" i="6"/>
  <c r="F13" i="6"/>
  <c r="K12" i="6"/>
  <c r="F12" i="6"/>
  <c r="K11" i="6"/>
  <c r="F11" i="6"/>
  <c r="K7" i="6"/>
  <c r="F7" i="6"/>
  <c r="J6" i="6"/>
  <c r="J35" i="6" s="1"/>
  <c r="J51" i="6" s="1"/>
  <c r="I6" i="6"/>
  <c r="I35" i="6" s="1"/>
  <c r="I51" i="6" s="1"/>
  <c r="H6" i="6"/>
  <c r="H29" i="6" s="1"/>
  <c r="H45" i="6" s="1"/>
  <c r="E6" i="6"/>
  <c r="E32" i="6" s="1"/>
  <c r="E48" i="6" s="1"/>
  <c r="D6" i="6"/>
  <c r="D27" i="6" s="1"/>
  <c r="D43" i="6" s="1"/>
  <c r="K5" i="6"/>
  <c r="K4" i="6"/>
  <c r="F4" i="6"/>
  <c r="F23" i="6" l="1"/>
  <c r="K6" i="6"/>
  <c r="K32" i="6" s="1"/>
  <c r="K48" i="6" s="1"/>
  <c r="K23" i="6"/>
  <c r="H27" i="6"/>
  <c r="H43" i="6" s="1"/>
  <c r="F6" i="6"/>
  <c r="F33" i="6" s="1"/>
  <c r="F49" i="6" s="1"/>
  <c r="D34" i="6"/>
  <c r="D50" i="6" s="1"/>
  <c r="E29" i="6"/>
  <c r="E45" i="6" s="1"/>
  <c r="E34" i="6"/>
  <c r="E50" i="6" s="1"/>
  <c r="D32" i="6"/>
  <c r="D48" i="6" s="1"/>
  <c r="H34" i="6"/>
  <c r="H50" i="6" s="1"/>
  <c r="D29" i="6"/>
  <c r="D45" i="6" s="1"/>
  <c r="E37" i="6"/>
  <c r="E53" i="6" s="1"/>
  <c r="H37" i="6"/>
  <c r="H53" i="6" s="1"/>
  <c r="I30" i="6"/>
  <c r="I34" i="6"/>
  <c r="I50" i="6" s="1"/>
  <c r="D31" i="6"/>
  <c r="D47" i="6" s="1"/>
  <c r="D36" i="6"/>
  <c r="D52" i="6" s="1"/>
  <c r="E31" i="6"/>
  <c r="E47" i="6" s="1"/>
  <c r="E36" i="6"/>
  <c r="E52" i="6" s="1"/>
  <c r="E27" i="6"/>
  <c r="E43" i="6" s="1"/>
  <c r="H31" i="6"/>
  <c r="H47" i="6" s="1"/>
  <c r="I36" i="6"/>
  <c r="I52" i="6" s="1"/>
  <c r="I31" i="6"/>
  <c r="I47" i="6" s="1"/>
  <c r="I27" i="6"/>
  <c r="I43" i="6" s="1"/>
  <c r="D28" i="6"/>
  <c r="D44" i="6" s="1"/>
  <c r="H32" i="6"/>
  <c r="H48" i="6" s="1"/>
  <c r="I37" i="6"/>
  <c r="I53" i="6" s="1"/>
  <c r="E28" i="6"/>
  <c r="E44" i="6" s="1"/>
  <c r="I32" i="6"/>
  <c r="I48" i="6" s="1"/>
  <c r="I28" i="6"/>
  <c r="I44" i="6" s="1"/>
  <c r="E33" i="6"/>
  <c r="E49" i="6" s="1"/>
  <c r="J32" i="6"/>
  <c r="J48" i="6" s="1"/>
  <c r="J27" i="6"/>
  <c r="J43" i="6" s="1"/>
  <c r="D38" i="6"/>
  <c r="D54" i="6" s="1"/>
  <c r="I29" i="6"/>
  <c r="I45" i="6" s="1"/>
  <c r="D33" i="6"/>
  <c r="D49" i="6" s="1"/>
  <c r="J34" i="6"/>
  <c r="J50" i="6" s="1"/>
  <c r="H36" i="6"/>
  <c r="H52" i="6" s="1"/>
  <c r="E38" i="6"/>
  <c r="E54" i="6" s="1"/>
  <c r="J30" i="6"/>
  <c r="D35" i="6"/>
  <c r="D51" i="6" s="1"/>
  <c r="H38" i="6"/>
  <c r="H54" i="6" s="1"/>
  <c r="D30" i="6"/>
  <c r="J31" i="6"/>
  <c r="J47" i="6" s="1"/>
  <c r="H33" i="6"/>
  <c r="H49" i="6" s="1"/>
  <c r="E35" i="6"/>
  <c r="E51" i="6" s="1"/>
  <c r="I38" i="6"/>
  <c r="I54" i="6" s="1"/>
  <c r="J29" i="6"/>
  <c r="J45" i="6" s="1"/>
  <c r="J36" i="6"/>
  <c r="J52" i="6" s="1"/>
  <c r="H28" i="6"/>
  <c r="H44" i="6" s="1"/>
  <c r="E30" i="6"/>
  <c r="I33" i="6"/>
  <c r="I49" i="6" s="1"/>
  <c r="D37" i="6"/>
  <c r="D53" i="6" s="1"/>
  <c r="J38" i="6"/>
  <c r="J54" i="6" s="1"/>
  <c r="J37" i="6"/>
  <c r="J53" i="6" s="1"/>
  <c r="J33" i="6"/>
  <c r="J49" i="6" s="1"/>
  <c r="H35" i="6"/>
  <c r="H51" i="6" s="1"/>
  <c r="J28" i="6"/>
  <c r="J44" i="6" s="1"/>
  <c r="H30" i="6"/>
  <c r="K33" i="6" l="1"/>
  <c r="K49" i="6" s="1"/>
  <c r="K36" i="6"/>
  <c r="K52" i="6" s="1"/>
  <c r="K29" i="6"/>
  <c r="K45" i="6" s="1"/>
  <c r="K34" i="6"/>
  <c r="K50" i="6" s="1"/>
  <c r="I46" i="6"/>
  <c r="K35" i="6"/>
  <c r="K51" i="6" s="1"/>
  <c r="D46" i="6"/>
  <c r="D55" i="6" s="1"/>
  <c r="K27" i="6"/>
  <c r="K43" i="6" s="1"/>
  <c r="K30" i="6"/>
  <c r="K46" i="6" s="1"/>
  <c r="K31" i="6"/>
  <c r="K47" i="6" s="1"/>
  <c r="J46" i="6"/>
  <c r="J55" i="6" s="1"/>
  <c r="K38" i="6"/>
  <c r="K54" i="6" s="1"/>
  <c r="K37" i="6"/>
  <c r="K53" i="6" s="1"/>
  <c r="K28" i="6"/>
  <c r="K44" i="6" s="1"/>
  <c r="E46" i="6"/>
  <c r="H46" i="6"/>
  <c r="F31" i="6"/>
  <c r="F47" i="6" s="1"/>
  <c r="F36" i="6"/>
  <c r="F52" i="6" s="1"/>
  <c r="F38" i="6"/>
  <c r="F54" i="6" s="1"/>
  <c r="F28" i="6"/>
  <c r="F44" i="6" s="1"/>
  <c r="F32" i="6"/>
  <c r="F48" i="6" s="1"/>
  <c r="F30" i="6"/>
  <c r="F46" i="6" s="1"/>
  <c r="F27" i="6"/>
  <c r="F43" i="6" s="1"/>
  <c r="F29" i="6"/>
  <c r="F45" i="6" s="1"/>
  <c r="F37" i="6"/>
  <c r="F53" i="6" s="1"/>
  <c r="F34" i="6"/>
  <c r="F50" i="6" s="1"/>
  <c r="F35" i="6"/>
  <c r="F51" i="6" s="1"/>
  <c r="H55" i="6"/>
  <c r="I55" i="6"/>
  <c r="E55" i="6"/>
  <c r="K55" i="6" l="1"/>
  <c r="F55" i="6"/>
</calcChain>
</file>

<file path=xl/sharedStrings.xml><?xml version="1.0" encoding="utf-8"?>
<sst xmlns="http://schemas.openxmlformats.org/spreadsheetml/2006/main" count="79" uniqueCount="33">
  <si>
    <t>Group 1</t>
  </si>
  <si>
    <t>Group 2</t>
  </si>
  <si>
    <t>Sched 503</t>
  </si>
  <si>
    <t>Sched 504</t>
  </si>
  <si>
    <t>Sched 505</t>
  </si>
  <si>
    <t>Sched 511</t>
  </si>
  <si>
    <t>Sched 570</t>
  </si>
  <si>
    <t>Margin Revenue</t>
  </si>
  <si>
    <t>Annual Therms</t>
  </si>
  <si>
    <t>Rate</t>
  </si>
  <si>
    <t>Customer Count</t>
  </si>
  <si>
    <t>Monthly Therms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</si>
  <si>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</si>
  <si>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</si>
  <si>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</si>
  <si>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</si>
  <si>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</si>
  <si>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</si>
  <si>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</si>
  <si>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</si>
  <si>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</si>
  <si>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</si>
  <si>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</si>
  <si>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</si>
  <si>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</si>
  <si>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Authorized Margin Revenue Per Customer - Rule 21</t>
  </si>
  <si>
    <t>Average</t>
  </si>
  <si>
    <t>Step 1</t>
  </si>
  <si>
    <t>Step 2</t>
  </si>
  <si>
    <t>Monthly Margin</t>
  </si>
  <si>
    <t>Step 3</t>
  </si>
  <si>
    <t>Group Rate</t>
  </si>
  <si>
    <t>2025 Effective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</si>
</sst>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00_);_(&quot;$&quot;* \(#,##0.00000\);_(&quot;$&quot;* &quot;-&quot;??_);_(@_)"/>
    <numFmt numFmtId="166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164" fontId="0" fillId="0" borderId="0" xfId="2" applyNumberFormat="1" applyFont="1" applyFill="1"/>
    <xf numFmtId="166" fontId="0" fillId="0" borderId="0" xfId="1" applyNumberFormat="1" applyFont="1" applyFill="1"/>
    <xf numFmtId="165" fontId="0" fillId="0" borderId="0" xfId="0" applyNumberFormat="1" applyFill="1"/>
    <xf numFmtId="165" fontId="3" fillId="0" borderId="0" xfId="0" applyNumberFormat="1" applyFont="1" applyFill="1"/>
    <xf numFmtId="0" fontId="4" fillId="0" borderId="0" xfId="0" applyFont="1" applyFill="1"/>
    <xf numFmtId="166" fontId="0" fillId="0" borderId="8" xfId="0" applyNumberFormat="1" applyFill="1" applyBorder="1"/>
    <xf numFmtId="166" fontId="0" fillId="0" borderId="8" xfId="1" applyNumberFormat="1" applyFont="1" applyFill="1" applyBorder="1"/>
    <xf numFmtId="0" fontId="2" fillId="0" borderId="1" xfId="0" applyFont="1" applyFill="1" applyBorder="1"/>
    <xf numFmtId="0" fontId="0" fillId="0" borderId="2" xfId="0" applyFill="1" applyBorder="1"/>
    <xf numFmtId="0" fontId="0" fillId="0" borderId="3" xfId="0" applyFill="1" applyBorder="1"/>
    <xf numFmtId="0" fontId="2" fillId="0" borderId="4" xfId="0" applyFont="1" applyFill="1" applyBorder="1"/>
    <xf numFmtId="0" fontId="2" fillId="0" borderId="9" xfId="0" applyFont="1" applyFill="1" applyBorder="1"/>
    <xf numFmtId="0" fontId="0" fillId="0" borderId="4" xfId="0" applyFill="1" applyBorder="1"/>
    <xf numFmtId="43" fontId="0" fillId="0" borderId="0" xfId="0" applyNumberFormat="1" applyFill="1"/>
    <xf numFmtId="44" fontId="2" fillId="0" borderId="7" xfId="2" applyFont="1" applyFill="1" applyBorder="1"/>
    <xf numFmtId="44" fontId="2" fillId="0" borderId="9" xfId="2" applyFont="1" applyFill="1" applyBorder="1"/>
    <xf numFmtId="0" fontId="0" fillId="0" borderId="5" xfId="0" applyFill="1" applyBorder="1"/>
    <xf numFmtId="43" fontId="0" fillId="0" borderId="6" xfId="0" applyNumberFormat="1" applyFill="1" applyBorder="1"/>
    <xf numFmtId="43" fontId="0" fillId="0" borderId="10" xfId="0" applyNumberFormat="1" applyFill="1" applyBorder="1"/>
    <xf numFmtId="0" fontId="2" fillId="0" borderId="0" xfId="0" applyFont="1" applyFill="1" applyBorder="1"/>
    <xf numFmtId="44" fontId="2" fillId="0" borderId="0" xfId="2" applyFont="1" applyFill="1" applyBorder="1"/>
    <xf numFmtId="0" fontId="0" fillId="0" borderId="0" xfId="0" applyFill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1" defaultTableStyle="TableStyleMedium2" defaultPivotStyle="PivotStyleLight16">
    <tableStyle name="Invisible" pivot="0" table="0" count="0" xr9:uid="{F4B41141-43A3-42C8-BE32-EA6CDE0077E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64757-D826-4142-992F-AB912EEEA806}">
  <dimension ref="B1:K55"/>
  <sheetViews>
    <sheetView tabSelected="1" topLeftCell="A13" zoomScale="115" zoomScaleNormal="115" workbookViewId="0">
      <selection activeCell="B39" sqref="B39"/>
    </sheetView>
  </sheetViews>
  <sheetFormatPr defaultRowHeight="15" x14ac:dyDescent="0.25"/>
  <cols>
    <col min="1" max="2" width="9.140625" style="1"/>
    <col min="3" max="3" width="15.5703125" style="1" bestFit="1" customWidth="1"/>
    <col min="4" max="5" width="15.42578125" style="1" bestFit="1" customWidth="1"/>
    <col min="6" max="6" width="16.28515625" style="1" bestFit="1" customWidth="1"/>
    <col min="7" max="7" width="5.28515625" style="1" customWidth="1"/>
    <col min="8" max="9" width="14.42578125" style="1" bestFit="1" customWidth="1"/>
    <col min="10" max="10" width="13.28515625" style="1" bestFit="1" customWidth="1"/>
    <col min="11" max="11" width="13.28515625" style="1" customWidth="1"/>
    <col min="12" max="16384" width="9.140625" style="1"/>
  </cols>
  <sheetData>
    <row r="1" spans="2:11" x14ac:dyDescent="0.25">
      <c r="B1" s="1" t="s">
        <v>32</v>
      </c>
    </row>
    <row r="2" spans="2:11" x14ac:dyDescent="0.25">
      <c r="D2" s="24" t="s">
        <v>0</v>
      </c>
      <c r="E2" s="24"/>
      <c r="F2" s="2"/>
      <c r="G2" s="2"/>
      <c r="H2" s="24" t="s">
        <v>1</v>
      </c>
      <c r="I2" s="24"/>
      <c r="J2" s="24"/>
      <c r="K2" s="2"/>
    </row>
    <row r="3" spans="2:11" x14ac:dyDescent="0.25">
      <c r="D3" s="1" t="s">
        <v>2</v>
      </c>
      <c r="E3" s="1" t="s">
        <v>3</v>
      </c>
      <c r="F3" s="1" t="s">
        <v>24</v>
      </c>
      <c r="H3" s="1" t="s">
        <v>4</v>
      </c>
      <c r="I3" s="1" t="s">
        <v>5</v>
      </c>
      <c r="J3" s="1" t="s">
        <v>6</v>
      </c>
      <c r="K3" s="1" t="s">
        <v>24</v>
      </c>
    </row>
    <row r="4" spans="2:11" x14ac:dyDescent="0.25">
      <c r="C4" s="1" t="s">
        <v>7</v>
      </c>
      <c r="D4" s="3">
        <v>58223529.920000002</v>
      </c>
      <c r="E4" s="3">
        <v>30512965.890000001</v>
      </c>
      <c r="F4" s="3">
        <f>D4+E4</f>
        <v>88736495.810000002</v>
      </c>
      <c r="G4" s="3"/>
      <c r="H4" s="3">
        <v>2769725.09</v>
      </c>
      <c r="I4" s="3">
        <v>3105282.44</v>
      </c>
      <c r="J4" s="3">
        <v>207315.64</v>
      </c>
      <c r="K4" s="3">
        <f>H4+I4+J4</f>
        <v>6082323.169999999</v>
      </c>
    </row>
    <row r="5" spans="2:11" x14ac:dyDescent="0.25">
      <c r="C5" s="1" t="s">
        <v>8</v>
      </c>
      <c r="D5" s="4">
        <v>132185006.73470673</v>
      </c>
      <c r="E5" s="4">
        <v>93408944.747611389</v>
      </c>
      <c r="F5" s="4">
        <f>D5+E5</f>
        <v>225593951.4823181</v>
      </c>
      <c r="G5" s="4"/>
      <c r="H5" s="4">
        <v>12346308.541679751</v>
      </c>
      <c r="I5" s="4">
        <v>16688677.44020408</v>
      </c>
      <c r="J5" s="4">
        <v>2097598</v>
      </c>
      <c r="K5" s="4">
        <f>H5+I5+J5</f>
        <v>31132583.981883831</v>
      </c>
    </row>
    <row r="6" spans="2:11" x14ac:dyDescent="0.25">
      <c r="B6" s="1" t="s">
        <v>27</v>
      </c>
      <c r="C6" s="1" t="s">
        <v>9</v>
      </c>
      <c r="D6" s="5">
        <f>D4/D5</f>
        <v>0.44047000002696018</v>
      </c>
      <c r="E6" s="5">
        <f t="shared" ref="E6:K6" si="0">E4/E5</f>
        <v>0.32665999998656731</v>
      </c>
      <c r="F6" s="5">
        <f t="shared" si="0"/>
        <v>0.39334607699779178</v>
      </c>
      <c r="G6" s="5"/>
      <c r="H6" s="5">
        <f t="shared" si="0"/>
        <v>0.22433629296155358</v>
      </c>
      <c r="I6" s="5">
        <f t="shared" si="0"/>
        <v>0.18607121212128996</v>
      </c>
      <c r="J6" s="5">
        <f t="shared" si="0"/>
        <v>9.8834781497694035E-2</v>
      </c>
      <c r="K6" s="6">
        <f t="shared" si="0"/>
        <v>0.19536840159298458</v>
      </c>
    </row>
    <row r="7" spans="2:11" x14ac:dyDescent="0.25">
      <c r="C7" s="1" t="s">
        <v>10</v>
      </c>
      <c r="D7" s="4">
        <v>208092</v>
      </c>
      <c r="E7" s="4">
        <v>28102</v>
      </c>
      <c r="F7" s="4">
        <f>D7+E7</f>
        <v>236194</v>
      </c>
      <c r="G7" s="4"/>
      <c r="H7" s="4">
        <v>502</v>
      </c>
      <c r="I7" s="4">
        <v>99</v>
      </c>
      <c r="J7" s="4">
        <v>7</v>
      </c>
      <c r="K7" s="4">
        <f>H7+I7+J7</f>
        <v>608</v>
      </c>
    </row>
    <row r="10" spans="2:11" x14ac:dyDescent="0.25">
      <c r="C10" s="7" t="s">
        <v>11</v>
      </c>
      <c r="D10" s="1" t="s">
        <v>2</v>
      </c>
      <c r="E10" s="1" t="s">
        <v>3</v>
      </c>
      <c r="F10" s="1" t="s">
        <v>24</v>
      </c>
      <c r="H10" s="1" t="s">
        <v>4</v>
      </c>
      <c r="I10" s="1" t="s">
        <v>5</v>
      </c>
      <c r="J10" s="1" t="s">
        <v>6</v>
      </c>
      <c r="K10" s="1" t="s">
        <v>24</v>
      </c>
    </row>
    <row r="11" spans="2:11" x14ac:dyDescent="0.25">
      <c r="C11" s="1" t="s">
        <v>12</v>
      </c>
      <c r="D11" s="4">
        <v>22488823.882265437</v>
      </c>
      <c r="E11" s="4">
        <v>15087041.9519042</v>
      </c>
      <c r="F11" s="4">
        <f>D11+E11</f>
        <v>37575865.834169641</v>
      </c>
      <c r="G11" s="4"/>
      <c r="H11" s="4">
        <v>1870247.5564516129</v>
      </c>
      <c r="I11" s="4">
        <v>2349439.29</v>
      </c>
      <c r="J11" s="4">
        <v>254735</v>
      </c>
      <c r="K11" s="4">
        <f>H11+I11+J11</f>
        <v>4474421.8464516131</v>
      </c>
    </row>
    <row r="12" spans="2:11" x14ac:dyDescent="0.25">
      <c r="C12" s="1" t="s">
        <v>13</v>
      </c>
      <c r="D12" s="4">
        <v>17649088.751864944</v>
      </c>
      <c r="E12" s="4">
        <v>11992555.138146201</v>
      </c>
      <c r="F12" s="4">
        <f t="shared" ref="F12:F22" si="1">D12+E12</f>
        <v>29641643.890011147</v>
      </c>
      <c r="G12" s="4"/>
      <c r="H12" s="4">
        <v>1351073.2862903227</v>
      </c>
      <c r="I12" s="4">
        <v>3096067.59</v>
      </c>
      <c r="J12" s="4">
        <v>233311</v>
      </c>
      <c r="K12" s="4">
        <f t="shared" ref="K12:K22" si="2">H12+I12+J12</f>
        <v>4680451.8762903223</v>
      </c>
    </row>
    <row r="13" spans="2:11" x14ac:dyDescent="0.25">
      <c r="C13" s="1" t="s">
        <v>14</v>
      </c>
      <c r="D13" s="4">
        <v>15072194.165189933</v>
      </c>
      <c r="E13" s="4">
        <v>9794427.6819577962</v>
      </c>
      <c r="F13" s="4">
        <f t="shared" si="1"/>
        <v>24866621.847147729</v>
      </c>
      <c r="G13" s="4"/>
      <c r="H13" s="4">
        <v>1672523.0343434343</v>
      </c>
      <c r="I13" s="4">
        <v>1638334.17</v>
      </c>
      <c r="J13" s="4">
        <v>244613</v>
      </c>
      <c r="K13" s="4">
        <f t="shared" si="2"/>
        <v>3555470.2043434344</v>
      </c>
    </row>
    <row r="14" spans="2:11" x14ac:dyDescent="0.25">
      <c r="C14" s="1" t="s">
        <v>15</v>
      </c>
      <c r="D14" s="4">
        <v>9741847.5232911687</v>
      </c>
      <c r="E14" s="4">
        <v>6291497.8800618565</v>
      </c>
      <c r="F14" s="4">
        <f t="shared" si="1"/>
        <v>16033345.403353024</v>
      </c>
      <c r="G14" s="4"/>
      <c r="H14" s="4">
        <v>1163198.4114052954</v>
      </c>
      <c r="I14" s="4">
        <v>1157894.0999999999</v>
      </c>
      <c r="J14" s="4">
        <v>207895</v>
      </c>
      <c r="K14" s="4">
        <f t="shared" si="2"/>
        <v>2528987.5114052952</v>
      </c>
    </row>
    <row r="15" spans="2:11" x14ac:dyDescent="0.25">
      <c r="C15" s="1" t="s">
        <v>16</v>
      </c>
      <c r="D15" s="4">
        <v>6177365.8128786767</v>
      </c>
      <c r="E15" s="4">
        <v>4380949.2747116555</v>
      </c>
      <c r="F15" s="4">
        <f t="shared" si="1"/>
        <v>10558315.087590333</v>
      </c>
      <c r="G15" s="4"/>
      <c r="H15" s="4">
        <v>909464.17959183676</v>
      </c>
      <c r="I15" s="4">
        <v>897016.22999999986</v>
      </c>
      <c r="J15" s="4">
        <v>123718</v>
      </c>
      <c r="K15" s="4">
        <f t="shared" si="2"/>
        <v>1930198.4095918366</v>
      </c>
    </row>
    <row r="16" spans="2:11" x14ac:dyDescent="0.25">
      <c r="C16" s="1" t="s">
        <v>17</v>
      </c>
      <c r="D16" s="4">
        <v>3214119.9183472493</v>
      </c>
      <c r="E16" s="4">
        <v>2794326.6484336322</v>
      </c>
      <c r="F16" s="4">
        <f t="shared" si="1"/>
        <v>6008446.566780882</v>
      </c>
      <c r="G16" s="4"/>
      <c r="H16" s="4">
        <v>552655.89795918367</v>
      </c>
      <c r="I16" s="4">
        <v>707155.0199999999</v>
      </c>
      <c r="J16" s="4">
        <v>98688</v>
      </c>
      <c r="K16" s="4">
        <f t="shared" si="2"/>
        <v>1358498.9179591835</v>
      </c>
    </row>
    <row r="17" spans="2:11" x14ac:dyDescent="0.25">
      <c r="C17" s="1" t="s">
        <v>18</v>
      </c>
      <c r="D17" s="4">
        <v>3320636.1637978242</v>
      </c>
      <c r="E17" s="4">
        <v>2887369.364801696</v>
      </c>
      <c r="F17" s="4">
        <f t="shared" si="1"/>
        <v>6208005.5285995202</v>
      </c>
      <c r="G17" s="4"/>
      <c r="H17" s="4">
        <v>451364.72801635991</v>
      </c>
      <c r="I17" s="4">
        <v>878127.03</v>
      </c>
      <c r="J17" s="4">
        <v>86202</v>
      </c>
      <c r="K17" s="4">
        <f t="shared" si="2"/>
        <v>1415693.75801636</v>
      </c>
    </row>
    <row r="18" spans="2:11" x14ac:dyDescent="0.25">
      <c r="C18" s="1" t="s">
        <v>19</v>
      </c>
      <c r="D18" s="4">
        <v>1742851.4551867836</v>
      </c>
      <c r="E18" s="4">
        <v>2887410.2914435351</v>
      </c>
      <c r="F18" s="4">
        <f t="shared" si="1"/>
        <v>4630261.7466303185</v>
      </c>
      <c r="G18" s="4"/>
      <c r="H18" s="4">
        <v>499303.80737704923</v>
      </c>
      <c r="I18" s="4">
        <v>968498</v>
      </c>
      <c r="J18" s="4">
        <v>85131</v>
      </c>
      <c r="K18" s="4">
        <f t="shared" si="2"/>
        <v>1552932.8073770492</v>
      </c>
    </row>
    <row r="19" spans="2:11" x14ac:dyDescent="0.25">
      <c r="C19" s="1" t="s">
        <v>20</v>
      </c>
      <c r="D19" s="4">
        <v>3795726.2761420133</v>
      </c>
      <c r="E19" s="4">
        <v>4057680.6029422241</v>
      </c>
      <c r="F19" s="4">
        <f t="shared" si="1"/>
        <v>7853406.8790842369</v>
      </c>
      <c r="G19" s="4"/>
      <c r="H19" s="4">
        <v>550131.30737704923</v>
      </c>
      <c r="I19" s="4">
        <v>630536.05102040828</v>
      </c>
      <c r="J19" s="4">
        <v>107273</v>
      </c>
      <c r="K19" s="4">
        <f t="shared" si="2"/>
        <v>1287940.3583974575</v>
      </c>
    </row>
    <row r="20" spans="2:11" x14ac:dyDescent="0.25">
      <c r="C20" s="1" t="s">
        <v>21</v>
      </c>
      <c r="D20" s="4">
        <v>9240948.6422871519</v>
      </c>
      <c r="E20" s="4">
        <v>7401627.4767222079</v>
      </c>
      <c r="F20" s="4">
        <f t="shared" si="1"/>
        <v>16642576.119009361</v>
      </c>
      <c r="G20" s="4"/>
      <c r="H20" s="4">
        <v>942073.68979591841</v>
      </c>
      <c r="I20" s="4">
        <v>1203514.7142857143</v>
      </c>
      <c r="J20" s="4">
        <v>169608</v>
      </c>
      <c r="K20" s="4">
        <f t="shared" si="2"/>
        <v>2315196.4040816328</v>
      </c>
    </row>
    <row r="21" spans="2:11" x14ac:dyDescent="0.25">
      <c r="C21" s="1" t="s">
        <v>22</v>
      </c>
      <c r="D21" s="4">
        <v>17341165.19363929</v>
      </c>
      <c r="E21" s="4">
        <v>10969043.267989578</v>
      </c>
      <c r="F21" s="4">
        <f t="shared" si="1"/>
        <v>28310208.461628869</v>
      </c>
      <c r="G21" s="4"/>
      <c r="H21" s="4">
        <v>1007467.1602434077</v>
      </c>
      <c r="I21" s="4">
        <v>1561254.2448979591</v>
      </c>
      <c r="J21" s="4">
        <v>236897</v>
      </c>
      <c r="K21" s="4">
        <f t="shared" si="2"/>
        <v>2805618.4051413666</v>
      </c>
    </row>
    <row r="22" spans="2:11" x14ac:dyDescent="0.25">
      <c r="C22" s="1" t="s">
        <v>23</v>
      </c>
      <c r="D22" s="4">
        <v>22400238.949816242</v>
      </c>
      <c r="E22" s="4">
        <v>14865015.168496821</v>
      </c>
      <c r="F22" s="4">
        <f t="shared" si="1"/>
        <v>37265254.118313059</v>
      </c>
      <c r="G22" s="4"/>
      <c r="H22" s="4">
        <v>1376805.4828282828</v>
      </c>
      <c r="I22" s="4">
        <v>1600841</v>
      </c>
      <c r="J22" s="4">
        <v>249527</v>
      </c>
      <c r="K22" s="4">
        <f t="shared" si="2"/>
        <v>3227173.4828282828</v>
      </c>
    </row>
    <row r="23" spans="2:11" x14ac:dyDescent="0.25">
      <c r="C23" s="1" t="s">
        <v>24</v>
      </c>
      <c r="D23" s="8">
        <f>SUM(D11:D22)</f>
        <v>132185006.73470673</v>
      </c>
      <c r="E23" s="8">
        <f t="shared" ref="E23:K23" si="3">SUM(E11:E22)</f>
        <v>93408944.747611389</v>
      </c>
      <c r="F23" s="9">
        <f>SUM(F11:F22)</f>
        <v>225593951.4823181</v>
      </c>
      <c r="G23" s="9"/>
      <c r="H23" s="8">
        <f t="shared" si="3"/>
        <v>12346308.541679751</v>
      </c>
      <c r="I23" s="8">
        <f t="shared" si="3"/>
        <v>16688677.44020408</v>
      </c>
      <c r="J23" s="8">
        <f t="shared" si="3"/>
        <v>2097598</v>
      </c>
      <c r="K23" s="8">
        <f t="shared" si="3"/>
        <v>31132583.981883831</v>
      </c>
    </row>
    <row r="26" spans="2:11" x14ac:dyDescent="0.25">
      <c r="B26" s="1" t="s">
        <v>28</v>
      </c>
      <c r="C26" s="7" t="s">
        <v>29</v>
      </c>
      <c r="D26" s="1" t="s">
        <v>2</v>
      </c>
      <c r="E26" s="1" t="s">
        <v>3</v>
      </c>
      <c r="F26" s="1" t="s">
        <v>24</v>
      </c>
      <c r="H26" s="1" t="s">
        <v>4</v>
      </c>
      <c r="I26" s="1" t="s">
        <v>5</v>
      </c>
      <c r="J26" s="1" t="s">
        <v>6</v>
      </c>
      <c r="K26" s="1" t="s">
        <v>24</v>
      </c>
    </row>
    <row r="27" spans="2:11" x14ac:dyDescent="0.25">
      <c r="C27" s="1" t="s">
        <v>12</v>
      </c>
      <c r="D27" s="3">
        <f>D11*$D$6</f>
        <v>9905652.25602776</v>
      </c>
      <c r="E27" s="3">
        <f>E11*$E$6</f>
        <v>4928333.1238063667</v>
      </c>
      <c r="F27" s="3">
        <f>F11*$F$6</f>
        <v>14780319.415665986</v>
      </c>
      <c r="G27" s="3"/>
      <c r="H27" s="3">
        <f>H11*$H$6</f>
        <v>419564.40373475873</v>
      </c>
      <c r="I27" s="3">
        <f>I11*$I$6</f>
        <v>437163.01649568288</v>
      </c>
      <c r="J27" s="3">
        <f>J11*$J$6</f>
        <v>25176.678064815089</v>
      </c>
      <c r="K27" s="3">
        <f>K11*$K$6</f>
        <v>874160.64419398236</v>
      </c>
    </row>
    <row r="28" spans="2:11" x14ac:dyDescent="0.25">
      <c r="C28" s="1" t="s">
        <v>13</v>
      </c>
      <c r="D28" s="3">
        <f t="shared" ref="D28:D38" si="4">D12*$D$6</f>
        <v>7773894.1230097748</v>
      </c>
      <c r="E28" s="3">
        <f t="shared" ref="E28:E38" si="5">E12*$E$6</f>
        <v>3917488.0612657457</v>
      </c>
      <c r="F28" s="3">
        <f t="shared" ref="F28:F38" si="6">F12*$F$6</f>
        <v>11659424.339901449</v>
      </c>
      <c r="G28" s="3"/>
      <c r="H28" s="3">
        <f t="shared" ref="H28:H38" si="7">H12*$H$6</f>
        <v>303094.77256575477</v>
      </c>
      <c r="I28" s="3">
        <f t="shared" ref="I28:I38" si="8">I12*$I$6</f>
        <v>576089.04928074102</v>
      </c>
      <c r="J28" s="3">
        <f t="shared" ref="J28:J38" si="9">J12*$J$6</f>
        <v>23059.241706008492</v>
      </c>
      <c r="K28" s="3">
        <f t="shared" ref="K28:K38" si="10">K12*$K$6</f>
        <v>914412.40180372586</v>
      </c>
    </row>
    <row r="29" spans="2:11" x14ac:dyDescent="0.25">
      <c r="C29" s="1" t="s">
        <v>14</v>
      </c>
      <c r="D29" s="3">
        <f t="shared" si="4"/>
        <v>6638849.3643475594</v>
      </c>
      <c r="E29" s="3">
        <f t="shared" si="5"/>
        <v>3199447.7464567684</v>
      </c>
      <c r="F29" s="3">
        <f t="shared" si="6"/>
        <v>9781188.1517631412</v>
      </c>
      <c r="G29" s="3"/>
      <c r="H29" s="3">
        <f t="shared" si="7"/>
        <v>375207.6174174152</v>
      </c>
      <c r="I29" s="3">
        <f t="shared" si="8"/>
        <v>304846.8248716275</v>
      </c>
      <c r="J29" s="3">
        <f t="shared" si="9"/>
        <v>24176.272406495431</v>
      </c>
      <c r="K29" s="3">
        <f t="shared" si="10"/>
        <v>694626.53073405905</v>
      </c>
    </row>
    <row r="30" spans="2:11" x14ac:dyDescent="0.25">
      <c r="C30" s="1" t="s">
        <v>15</v>
      </c>
      <c r="D30" s="3">
        <f t="shared" si="4"/>
        <v>4290991.5788467033</v>
      </c>
      <c r="E30" s="3">
        <f t="shared" si="5"/>
        <v>2055180.6974164944</v>
      </c>
      <c r="F30" s="3">
        <f t="shared" si="6"/>
        <v>6306653.5155594898</v>
      </c>
      <c r="G30" s="3"/>
      <c r="H30" s="3">
        <f t="shared" si="7"/>
        <v>260947.61959343206</v>
      </c>
      <c r="I30" s="3">
        <f t="shared" si="8"/>
        <v>215450.7586950901</v>
      </c>
      <c r="J30" s="3">
        <f t="shared" si="9"/>
        <v>20547.2568994631</v>
      </c>
      <c r="K30" s="3">
        <f t="shared" si="10"/>
        <v>494084.2477518724</v>
      </c>
    </row>
    <row r="31" spans="2:11" x14ac:dyDescent="0.25">
      <c r="C31" s="1" t="s">
        <v>16</v>
      </c>
      <c r="D31" s="3">
        <f t="shared" si="4"/>
        <v>2720944.3197652134</v>
      </c>
      <c r="E31" s="3">
        <f t="shared" si="5"/>
        <v>1431080.8900184615</v>
      </c>
      <c r="F31" s="3">
        <f t="shared" si="6"/>
        <v>4153071.8194102538</v>
      </c>
      <c r="G31" s="3"/>
      <c r="H31" s="3">
        <f t="shared" si="7"/>
        <v>204025.82263095328</v>
      </c>
      <c r="I31" s="3">
        <f t="shared" si="8"/>
        <v>166908.8972085698</v>
      </c>
      <c r="J31" s="3">
        <f t="shared" si="9"/>
        <v>12227.641497331711</v>
      </c>
      <c r="K31" s="3">
        <f t="shared" si="10"/>
        <v>377099.77803927806</v>
      </c>
    </row>
    <row r="32" spans="2:11" x14ac:dyDescent="0.25">
      <c r="C32" s="1" t="s">
        <v>17</v>
      </c>
      <c r="D32" s="3">
        <f t="shared" si="4"/>
        <v>1415723.400521066</v>
      </c>
      <c r="E32" s="3">
        <f t="shared" si="5"/>
        <v>912794.74293979502</v>
      </c>
      <c r="F32" s="3">
        <f t="shared" si="6"/>
        <v>2363398.8858941104</v>
      </c>
      <c r="G32" s="3"/>
      <c r="H32" s="3">
        <f t="shared" si="7"/>
        <v>123980.77543150188</v>
      </c>
      <c r="I32" s="3">
        <f t="shared" si="8"/>
        <v>131581.19172905502</v>
      </c>
      <c r="J32" s="3">
        <f t="shared" si="9"/>
        <v>9753.8069164444296</v>
      </c>
      <c r="K32" s="3">
        <f t="shared" si="10"/>
        <v>265407.76216748473</v>
      </c>
    </row>
    <row r="33" spans="2:11" x14ac:dyDescent="0.25">
      <c r="C33" s="1" t="s">
        <v>18</v>
      </c>
      <c r="D33" s="3">
        <f t="shared" si="4"/>
        <v>1462640.6111575526</v>
      </c>
      <c r="E33" s="3">
        <f t="shared" si="5"/>
        <v>943188.07666733686</v>
      </c>
      <c r="F33" s="3">
        <f t="shared" si="6"/>
        <v>2441894.6206552237</v>
      </c>
      <c r="G33" s="3"/>
      <c r="H33" s="3">
        <f t="shared" si="7"/>
        <v>101257.48985679007</v>
      </c>
      <c r="I33" s="3">
        <f t="shared" si="8"/>
        <v>163394.16086856838</v>
      </c>
      <c r="J33" s="3">
        <f t="shared" si="9"/>
        <v>8519.7558346642218</v>
      </c>
      <c r="K33" s="3">
        <f t="shared" si="10"/>
        <v>276581.82664882176</v>
      </c>
    </row>
    <row r="34" spans="2:11" x14ac:dyDescent="0.25">
      <c r="C34" s="1" t="s">
        <v>19</v>
      </c>
      <c r="D34" s="3">
        <f t="shared" si="4"/>
        <v>767673.7805131101</v>
      </c>
      <c r="E34" s="3">
        <f t="shared" si="5"/>
        <v>943201.44576415943</v>
      </c>
      <c r="F34" s="3">
        <f t="shared" si="6"/>
        <v>1821295.293509979</v>
      </c>
      <c r="G34" s="3"/>
      <c r="H34" s="3">
        <f t="shared" si="7"/>
        <v>112011.96520855684</v>
      </c>
      <c r="I34" s="3">
        <f t="shared" si="8"/>
        <v>180209.59679704509</v>
      </c>
      <c r="J34" s="3">
        <f t="shared" si="9"/>
        <v>8413.9037836801908</v>
      </c>
      <c r="K34" s="3">
        <f t="shared" si="10"/>
        <v>303394.0003585603</v>
      </c>
    </row>
    <row r="35" spans="2:11" x14ac:dyDescent="0.25">
      <c r="C35" s="1" t="s">
        <v>20</v>
      </c>
      <c r="D35" s="3">
        <f t="shared" si="4"/>
        <v>1671903.552954606</v>
      </c>
      <c r="E35" s="3">
        <f t="shared" si="5"/>
        <v>1325481.9457026015</v>
      </c>
      <c r="F35" s="3">
        <f t="shared" si="6"/>
        <v>3089106.786955256</v>
      </c>
      <c r="G35" s="3"/>
      <c r="H35" s="3">
        <f t="shared" si="7"/>
        <v>123414.4181390602</v>
      </c>
      <c r="I35" s="3">
        <f t="shared" si="8"/>
        <v>117324.6072995389</v>
      </c>
      <c r="J35" s="3">
        <f t="shared" si="9"/>
        <v>10602.303515602132</v>
      </c>
      <c r="K35" s="3">
        <f t="shared" si="10"/>
        <v>251622.84916720696</v>
      </c>
    </row>
    <row r="36" spans="2:11" x14ac:dyDescent="0.25">
      <c r="C36" s="1" t="s">
        <v>21</v>
      </c>
      <c r="D36" s="3">
        <f t="shared" si="4"/>
        <v>4070360.6487173596</v>
      </c>
      <c r="E36" s="3">
        <f t="shared" si="5"/>
        <v>2417815.6314466526</v>
      </c>
      <c r="F36" s="3">
        <f t="shared" si="6"/>
        <v>6546292.027549467</v>
      </c>
      <c r="G36" s="3"/>
      <c r="H36" s="3">
        <f t="shared" si="7"/>
        <v>211341.3192654289</v>
      </c>
      <c r="I36" s="3">
        <f t="shared" si="8"/>
        <v>223939.44169295084</v>
      </c>
      <c r="J36" s="3">
        <f t="shared" si="9"/>
        <v>16763.169620260891</v>
      </c>
      <c r="K36" s="3">
        <f t="shared" si="10"/>
        <v>452316.22083925427</v>
      </c>
    </row>
    <row r="37" spans="2:11" x14ac:dyDescent="0.25">
      <c r="C37" s="1" t="s">
        <v>22</v>
      </c>
      <c r="D37" s="3">
        <f t="shared" si="4"/>
        <v>7638263.0333098192</v>
      </c>
      <c r="E37" s="3">
        <f t="shared" si="5"/>
        <v>3583147.6737741316</v>
      </c>
      <c r="F37" s="3">
        <f t="shared" si="6"/>
        <v>11135709.437371405</v>
      </c>
      <c r="G37" s="3"/>
      <c r="H37" s="3">
        <f t="shared" si="7"/>
        <v>226011.44800950956</v>
      </c>
      <c r="I37" s="3">
        <f t="shared" si="8"/>
        <v>290504.46977767255</v>
      </c>
      <c r="J37" s="3">
        <f t="shared" si="9"/>
        <v>23413.663232459225</v>
      </c>
      <c r="K37" s="3">
        <f t="shared" si="10"/>
        <v>548129.18329232745</v>
      </c>
    </row>
    <row r="38" spans="2:11" x14ac:dyDescent="0.25">
      <c r="C38" s="1" t="s">
        <v>23</v>
      </c>
      <c r="D38" s="3">
        <f t="shared" si="4"/>
        <v>9866633.250829475</v>
      </c>
      <c r="E38" s="3">
        <f t="shared" si="5"/>
        <v>4855805.8547414942</v>
      </c>
      <c r="F38" s="3">
        <f t="shared" si="6"/>
        <v>14658141.515764246</v>
      </c>
      <c r="G38" s="3"/>
      <c r="H38" s="3">
        <f t="shared" si="7"/>
        <v>308867.43814683886</v>
      </c>
      <c r="I38" s="3">
        <f t="shared" si="8"/>
        <v>297870.42528345797</v>
      </c>
      <c r="J38" s="3">
        <f t="shared" si="9"/>
        <v>24661.946522775099</v>
      </c>
      <c r="K38" s="3">
        <f t="shared" si="10"/>
        <v>630487.72500342666</v>
      </c>
    </row>
    <row r="40" spans="2:11" ht="15.75" thickBot="1" x14ac:dyDescent="0.3"/>
    <row r="41" spans="2:11" ht="15.75" thickBot="1" x14ac:dyDescent="0.3">
      <c r="B41" s="1" t="s">
        <v>30</v>
      </c>
      <c r="C41" s="10" t="s">
        <v>25</v>
      </c>
      <c r="D41" s="11"/>
      <c r="E41" s="11"/>
      <c r="F41" s="11"/>
      <c r="G41" s="11"/>
      <c r="H41" s="11"/>
      <c r="I41" s="11"/>
      <c r="J41" s="12"/>
    </row>
    <row r="42" spans="2:11" ht="15.75" thickBot="1" x14ac:dyDescent="0.3">
      <c r="C42" s="13"/>
      <c r="D42" s="1" t="s">
        <v>2</v>
      </c>
      <c r="E42" s="1" t="s">
        <v>3</v>
      </c>
      <c r="F42" s="14" t="s">
        <v>31</v>
      </c>
      <c r="G42" s="22"/>
      <c r="H42" s="1" t="s">
        <v>4</v>
      </c>
      <c r="I42" s="1" t="s">
        <v>5</v>
      </c>
      <c r="J42" s="1" t="s">
        <v>6</v>
      </c>
      <c r="K42" s="14" t="s">
        <v>31</v>
      </c>
    </row>
    <row r="43" spans="2:11" ht="15.75" thickBot="1" x14ac:dyDescent="0.3">
      <c r="C43" s="15" t="s">
        <v>12</v>
      </c>
      <c r="D43" s="16">
        <f t="shared" ref="D43:D54" si="11">D27/$D$7</f>
        <v>47.602273302326665</v>
      </c>
      <c r="E43" s="16">
        <f t="shared" ref="E43:E54" si="12">E27/$E$7</f>
        <v>175.37303835336868</v>
      </c>
      <c r="F43" s="17">
        <f>ROUND(F27/$F$7,2)</f>
        <v>62.58</v>
      </c>
      <c r="G43" s="23"/>
      <c r="H43" s="16">
        <f t="shared" ref="H43:H54" si="13">H27/$H$7</f>
        <v>835.78566481027633</v>
      </c>
      <c r="I43" s="16">
        <f t="shared" ref="I43:I54" si="14">I27/$I$7</f>
        <v>4415.7880454109381</v>
      </c>
      <c r="J43" s="16">
        <f t="shared" ref="J43:J54" si="15">J27/$J$7</f>
        <v>3596.6682949735841</v>
      </c>
      <c r="K43" s="17">
        <f>ROUND(K27/$K$7,2)</f>
        <v>1437.76</v>
      </c>
    </row>
    <row r="44" spans="2:11" ht="15.75" thickBot="1" x14ac:dyDescent="0.3">
      <c r="C44" s="15" t="s">
        <v>13</v>
      </c>
      <c r="D44" s="16">
        <f t="shared" si="11"/>
        <v>37.357967259720581</v>
      </c>
      <c r="E44" s="16">
        <f t="shared" si="12"/>
        <v>139.40246463830852</v>
      </c>
      <c r="F44" s="17">
        <f t="shared" ref="F44:F54" si="16">ROUND(F28/$F$7,2)</f>
        <v>49.36</v>
      </c>
      <c r="G44" s="23"/>
      <c r="H44" s="16">
        <f t="shared" si="13"/>
        <v>603.774447342141</v>
      </c>
      <c r="I44" s="16">
        <f t="shared" si="14"/>
        <v>5819.0813058660706</v>
      </c>
      <c r="J44" s="16">
        <f t="shared" si="15"/>
        <v>3294.1773865726418</v>
      </c>
      <c r="K44" s="17">
        <f t="shared" ref="K44:K54" si="17">ROUND(K28/$K$7,2)</f>
        <v>1503.97</v>
      </c>
    </row>
    <row r="45" spans="2:11" ht="15.75" thickBot="1" x14ac:dyDescent="0.3">
      <c r="C45" s="15" t="s">
        <v>14</v>
      </c>
      <c r="D45" s="16">
        <f t="shared" si="11"/>
        <v>31.903433886682617</v>
      </c>
      <c r="E45" s="16">
        <f t="shared" si="12"/>
        <v>113.85124711610449</v>
      </c>
      <c r="F45" s="17">
        <f t="shared" si="16"/>
        <v>41.41</v>
      </c>
      <c r="G45" s="23"/>
      <c r="H45" s="16">
        <f t="shared" si="13"/>
        <v>747.42553270401436</v>
      </c>
      <c r="I45" s="16">
        <f t="shared" si="14"/>
        <v>3079.2608572891668</v>
      </c>
      <c r="J45" s="16">
        <f t="shared" si="15"/>
        <v>3453.7532009279189</v>
      </c>
      <c r="K45" s="17">
        <f t="shared" si="17"/>
        <v>1142.48</v>
      </c>
    </row>
    <row r="46" spans="2:11" ht="15.75" thickBot="1" x14ac:dyDescent="0.3">
      <c r="C46" s="15" t="s">
        <v>15</v>
      </c>
      <c r="D46" s="16">
        <f t="shared" si="11"/>
        <v>20.620646535410796</v>
      </c>
      <c r="E46" s="16">
        <f t="shared" si="12"/>
        <v>73.132897922443036</v>
      </c>
      <c r="F46" s="17">
        <f t="shared" si="16"/>
        <v>26.7</v>
      </c>
      <c r="G46" s="23"/>
      <c r="H46" s="16">
        <f t="shared" si="13"/>
        <v>519.81597528572127</v>
      </c>
      <c r="I46" s="16">
        <f t="shared" si="14"/>
        <v>2176.2702898493949</v>
      </c>
      <c r="J46" s="16">
        <f t="shared" si="15"/>
        <v>2935.3224142090144</v>
      </c>
      <c r="K46" s="17">
        <f t="shared" si="17"/>
        <v>812.64</v>
      </c>
    </row>
    <row r="47" spans="2:11" ht="15.75" thickBot="1" x14ac:dyDescent="0.3">
      <c r="C47" s="15" t="s">
        <v>16</v>
      </c>
      <c r="D47" s="16">
        <f t="shared" si="11"/>
        <v>13.075679602124126</v>
      </c>
      <c r="E47" s="16">
        <f t="shared" si="12"/>
        <v>50.924521031188583</v>
      </c>
      <c r="F47" s="17">
        <f t="shared" si="16"/>
        <v>17.579999999999998</v>
      </c>
      <c r="G47" s="23"/>
      <c r="H47" s="16">
        <f t="shared" si="13"/>
        <v>406.42594149592287</v>
      </c>
      <c r="I47" s="16">
        <f t="shared" si="14"/>
        <v>1685.9484566522203</v>
      </c>
      <c r="J47" s="16">
        <f t="shared" si="15"/>
        <v>1746.8059281902445</v>
      </c>
      <c r="K47" s="17">
        <f t="shared" si="17"/>
        <v>620.23</v>
      </c>
    </row>
    <row r="48" spans="2:11" ht="15.75" thickBot="1" x14ac:dyDescent="0.3">
      <c r="C48" s="15" t="s">
        <v>17</v>
      </c>
      <c r="D48" s="16">
        <f t="shared" si="11"/>
        <v>6.8033533269951079</v>
      </c>
      <c r="E48" s="16">
        <f t="shared" si="12"/>
        <v>32.481486831534944</v>
      </c>
      <c r="F48" s="17">
        <f t="shared" si="16"/>
        <v>10.01</v>
      </c>
      <c r="G48" s="23"/>
      <c r="H48" s="16">
        <f t="shared" si="13"/>
        <v>246.97365623805155</v>
      </c>
      <c r="I48" s="16">
        <f t="shared" si="14"/>
        <v>1329.1029467581316</v>
      </c>
      <c r="J48" s="16">
        <f t="shared" si="15"/>
        <v>1393.4009880634899</v>
      </c>
      <c r="K48" s="17">
        <f t="shared" si="17"/>
        <v>436.53</v>
      </c>
    </row>
    <row r="49" spans="3:11" ht="15.75" thickBot="1" x14ac:dyDescent="0.3">
      <c r="C49" s="15" t="s">
        <v>18</v>
      </c>
      <c r="D49" s="16">
        <f t="shared" si="11"/>
        <v>7.0288171153026191</v>
      </c>
      <c r="E49" s="16">
        <f t="shared" si="12"/>
        <v>33.563023153773287</v>
      </c>
      <c r="F49" s="17">
        <f t="shared" si="16"/>
        <v>10.34</v>
      </c>
      <c r="G49" s="23"/>
      <c r="H49" s="16">
        <f t="shared" si="13"/>
        <v>201.70814712507982</v>
      </c>
      <c r="I49" s="16">
        <f t="shared" si="14"/>
        <v>1650.4460693794786</v>
      </c>
      <c r="J49" s="16">
        <f t="shared" si="15"/>
        <v>1217.1079763806031</v>
      </c>
      <c r="K49" s="17">
        <f t="shared" si="17"/>
        <v>454.9</v>
      </c>
    </row>
    <row r="50" spans="3:11" ht="15.75" thickBot="1" x14ac:dyDescent="0.3">
      <c r="C50" s="15" t="s">
        <v>19</v>
      </c>
      <c r="D50" s="16">
        <f t="shared" si="11"/>
        <v>3.6891076087168662</v>
      </c>
      <c r="E50" s="16">
        <f t="shared" si="12"/>
        <v>33.563498888483359</v>
      </c>
      <c r="F50" s="17">
        <f t="shared" si="16"/>
        <v>7.71</v>
      </c>
      <c r="G50" s="23"/>
      <c r="H50" s="16">
        <f t="shared" si="13"/>
        <v>223.13140479792199</v>
      </c>
      <c r="I50" s="16">
        <f t="shared" si="14"/>
        <v>1820.2989575459101</v>
      </c>
      <c r="J50" s="16">
        <f t="shared" si="15"/>
        <v>1201.9862548114559</v>
      </c>
      <c r="K50" s="17">
        <f t="shared" si="17"/>
        <v>499</v>
      </c>
    </row>
    <row r="51" spans="3:11" ht="15.75" thickBot="1" x14ac:dyDescent="0.3">
      <c r="C51" s="15" t="s">
        <v>20</v>
      </c>
      <c r="D51" s="16">
        <f t="shared" si="11"/>
        <v>8.0344441542904388</v>
      </c>
      <c r="E51" s="16">
        <f t="shared" si="12"/>
        <v>47.166818934687974</v>
      </c>
      <c r="F51" s="17">
        <f t="shared" si="16"/>
        <v>13.08</v>
      </c>
      <c r="G51" s="23"/>
      <c r="H51" s="16">
        <f t="shared" si="13"/>
        <v>245.84545446027929</v>
      </c>
      <c r="I51" s="16">
        <f t="shared" si="14"/>
        <v>1185.0970434296858</v>
      </c>
      <c r="J51" s="16">
        <f t="shared" si="15"/>
        <v>1514.6147879431617</v>
      </c>
      <c r="K51" s="17">
        <f t="shared" si="17"/>
        <v>413.85</v>
      </c>
    </row>
    <row r="52" spans="3:11" ht="15.75" thickBot="1" x14ac:dyDescent="0.3">
      <c r="C52" s="15" t="s">
        <v>21</v>
      </c>
      <c r="D52" s="16">
        <f t="shared" si="11"/>
        <v>19.560389869468118</v>
      </c>
      <c r="E52" s="16">
        <f t="shared" si="12"/>
        <v>86.037137265911767</v>
      </c>
      <c r="F52" s="17">
        <f t="shared" si="16"/>
        <v>27.72</v>
      </c>
      <c r="G52" s="23"/>
      <c r="H52" s="16">
        <f t="shared" si="13"/>
        <v>420.99864395503766</v>
      </c>
      <c r="I52" s="16">
        <f t="shared" si="14"/>
        <v>2262.014562555059</v>
      </c>
      <c r="J52" s="16">
        <f t="shared" si="15"/>
        <v>2394.7385171801275</v>
      </c>
      <c r="K52" s="17">
        <f t="shared" si="17"/>
        <v>743.94</v>
      </c>
    </row>
    <row r="53" spans="3:11" ht="15.75" thickBot="1" x14ac:dyDescent="0.3">
      <c r="C53" s="15" t="s">
        <v>22</v>
      </c>
      <c r="D53" s="16">
        <f t="shared" si="11"/>
        <v>36.706183002276973</v>
      </c>
      <c r="E53" s="16">
        <f t="shared" si="12"/>
        <v>127.50507699715791</v>
      </c>
      <c r="F53" s="17">
        <f t="shared" si="16"/>
        <v>47.15</v>
      </c>
      <c r="G53" s="23"/>
      <c r="H53" s="16">
        <f t="shared" si="13"/>
        <v>450.22200798707087</v>
      </c>
      <c r="I53" s="16">
        <f t="shared" si="14"/>
        <v>2934.3885836128538</v>
      </c>
      <c r="J53" s="16">
        <f t="shared" si="15"/>
        <v>3344.8090332084607</v>
      </c>
      <c r="K53" s="17">
        <f t="shared" si="17"/>
        <v>901.53</v>
      </c>
    </row>
    <row r="54" spans="3:11" ht="15.75" thickBot="1" x14ac:dyDescent="0.3">
      <c r="C54" s="15" t="s">
        <v>23</v>
      </c>
      <c r="D54" s="16">
        <f t="shared" si="11"/>
        <v>47.414764867604113</v>
      </c>
      <c r="E54" s="16">
        <f t="shared" si="12"/>
        <v>172.79218044059121</v>
      </c>
      <c r="F54" s="18">
        <f t="shared" si="16"/>
        <v>62.06</v>
      </c>
      <c r="G54" s="23"/>
      <c r="H54" s="16">
        <f t="shared" si="13"/>
        <v>615.27378116900172</v>
      </c>
      <c r="I54" s="16">
        <f t="shared" si="14"/>
        <v>3008.7921745803833</v>
      </c>
      <c r="J54" s="16">
        <f t="shared" si="15"/>
        <v>3523.1352175392999</v>
      </c>
      <c r="K54" s="18">
        <f t="shared" si="17"/>
        <v>1036.99</v>
      </c>
    </row>
    <row r="55" spans="3:11" ht="15.75" thickBot="1" x14ac:dyDescent="0.3">
      <c r="C55" s="19" t="s">
        <v>26</v>
      </c>
      <c r="D55" s="20">
        <f>AVERAGE(D43:D54)</f>
        <v>23.316421710909918</v>
      </c>
      <c r="E55" s="20">
        <f t="shared" ref="E55:K55" si="18">AVERAGE(E43:E54)</f>
        <v>90.482782631129467</v>
      </c>
      <c r="F55" s="20">
        <f t="shared" si="18"/>
        <v>31.308333333333334</v>
      </c>
      <c r="G55" s="20"/>
      <c r="H55" s="20">
        <f t="shared" si="18"/>
        <v>459.78172144754325</v>
      </c>
      <c r="I55" s="20">
        <f t="shared" si="18"/>
        <v>2613.8741077441077</v>
      </c>
      <c r="J55" s="20">
        <f t="shared" si="18"/>
        <v>2468.043333333334</v>
      </c>
      <c r="K55" s="21">
        <f t="shared" si="18"/>
        <v>833.65166666666664</v>
      </c>
    </row>
  </sheetData>
  <mergeCells count="2">
    <mergeCell ref="D2:E2"/>
    <mergeCell ref="H2:J2"/>
  </mergeCells>
  <pageMargins left="0.7" right="0.7" top="0.75" bottom="0.75" header="0.3" footer="0.3"/>
  <pageSetup scale="8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2024-03-29T07:00:00+00:00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240008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B8DA041E6AD244B4287ED7B15DC401" ma:contentTypeVersion="16" ma:contentTypeDescription="" ma:contentTypeScope="" ma:versionID="8171100b090f68821dc0f9c719881fb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144A5852-5AAC-4E40-AB85-3BB0D68DED14}">
  <ds:schemaRefs>
    <ds:schemaRef ds:uri="http://purl.org/dc/elements/1.1/"/>
    <ds:schemaRef ds:uri="http://schemas.microsoft.com/office/infopath/2007/PartnerControls"/>
    <ds:schemaRef ds:uri="d5cc8d43-1cbe-4f92-bb7a-9353782eab5b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3eb5731f-fd80-43b3-8241-3c206fd1768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C9C763D-9F29-446B-9D27-0B8A14E284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3D1EF5-82C8-4F42-99CC-DC1043AAD126}"/>
</file>

<file path=customXml/itemProps4.xml><?xml version="1.0" encoding="utf-8"?>
<ds:datastoreItem xmlns:ds="http://schemas.openxmlformats.org/officeDocument/2006/customXml" ds:itemID="{FF807D59-A483-4E27-9467-A523623CDF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Exhibit ZLH-4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Harris, Zachary</dc:creator>
  <cp:keywords/>
  <dc:description/>
  <cp:lastModifiedBy>Mullins, Kimball (SEA)</cp:lastModifiedBy>
  <cp:revision/>
  <cp:lastPrinted>2024-03-28T00:21:25Z</cp:lastPrinted>
  <dcterms:created xsi:type="dcterms:W3CDTF">2024-03-11T17:31:41Z</dcterms:created>
  <dcterms:modified xsi:type="dcterms:W3CDTF">2024-03-28T00:23:58Z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0x0101006E56B4D1795A2E4DB2F0B01679ED314A009EB8DA041E6AD244B4287ED7B15DC401</vt:lpwstr>
  </property>
  <property fmtid="{D5CDD505-2E9C-101B-9397-08002B2CF9AE}" pid="3" name="MediaServiceImageTags">
    <vt:lpwstr/>
  </property>
  <property fmtid="{D5CDD505-2E9C-101B-9397-08002B2CF9AE}" pid="4" name="_docset_NoMedatataSyncRequired">
    <vt:lpwstr>False</vt:lpwstr>
  </property>
</Properties>
</file>