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240" windowHeight="11310"/>
  </bookViews>
  <sheets>
    <sheet name="Exh. PKW-16" sheetId="1" r:id="rId1"/>
  </sheets>
  <definedNames>
    <definedName name="_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0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TATISTICS_CODE">"STAT_TBL"</definedName>
    <definedName name="_xlnm.Print_Area" localSheetId="0">'Exh. PKW-16'!$A$1:$M$20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0">IF(Loan_Amount*Interest_Rate*Loan_Years*Loan_Start&gt;0,1,0)</definedName>
    <definedName name="Values_Entered">IF(Loan_Amount*Interest_Rate*Loan_Years*Loan_Start&gt;0,1,0)</definedName>
  </definedNames>
  <calcPr calcId="145621"/>
</workbook>
</file>

<file path=xl/calcChain.xml><?xml version="1.0" encoding="utf-8"?>
<calcChain xmlns="http://schemas.openxmlformats.org/spreadsheetml/2006/main">
  <c r="H14" i="1" l="1"/>
  <c r="I14" i="1" s="1"/>
  <c r="H13" i="1"/>
  <c r="H12" i="1"/>
  <c r="H11" i="1"/>
  <c r="H10" i="1"/>
  <c r="I10" i="1" s="1"/>
  <c r="I13" i="1"/>
  <c r="I12" i="1"/>
  <c r="I11" i="1"/>
  <c r="H9" i="1"/>
  <c r="I9" i="1" l="1"/>
  <c r="L14" i="1" l="1"/>
  <c r="M14" i="1" s="1"/>
  <c r="L13" i="1"/>
  <c r="M13" i="1" s="1"/>
  <c r="L11" i="1"/>
  <c r="M11" i="1" s="1"/>
  <c r="L12" i="1"/>
  <c r="M12" i="1" s="1"/>
  <c r="L9" i="1"/>
  <c r="M9" i="1" s="1"/>
  <c r="L10" i="1" l="1"/>
  <c r="M10" i="1" s="1"/>
  <c r="H16" i="1"/>
  <c r="I16" i="1" l="1"/>
  <c r="L16" i="1" s="1"/>
  <c r="M16" i="1" s="1"/>
</calcChain>
</file>

<file path=xl/sharedStrings.xml><?xml version="1.0" encoding="utf-8"?>
<sst xmlns="http://schemas.openxmlformats.org/spreadsheetml/2006/main" count="18" uniqueCount="17">
  <si>
    <t>Clean Air Rule Emission Caps</t>
  </si>
  <si>
    <t>Actual Emissions for Baseline, Metric Tons CO2e</t>
  </si>
  <si>
    <t>2012 - 2016 Average</t>
  </si>
  <si>
    <t>2017 Cap</t>
  </si>
  <si>
    <t>2018 Cap</t>
  </si>
  <si>
    <t>Change</t>
  </si>
  <si>
    <t>% Change</t>
  </si>
  <si>
    <t>Encogen</t>
  </si>
  <si>
    <t>Goldendale</t>
  </si>
  <si>
    <t>Mint Farm</t>
  </si>
  <si>
    <t>Sumas</t>
  </si>
  <si>
    <t>Ferndale Cogeneration</t>
  </si>
  <si>
    <t>Emissions Cap PSE (Metric Ton CO2)</t>
  </si>
  <si>
    <t>Annual cap reduction</t>
  </si>
  <si>
    <t>2017 GRC Rebuttal</t>
  </si>
  <si>
    <t>2017 GRC      As Filed</t>
  </si>
  <si>
    <t>Freddy I (PSE Share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</si>
</sst>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000%"/>
  </numFmts>
  <fonts count="9" x14ac:knownFonts="1"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i/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164" fontId="2" fillId="0" borderId="0" xfId="0" applyNumberFormat="1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164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165" fontId="2" fillId="0" borderId="9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center" vertical="center"/>
    </xf>
    <xf numFmtId="166" fontId="6" fillId="0" borderId="0" xfId="0" applyNumberFormat="1" applyFont="1" applyFill="1" applyAlignment="1">
      <alignment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zoomScaleNormal="100" workbookViewId="0">
      <selection activeCell="C12" sqref="C12"/>
    </sheetView>
  </sheetViews>
  <sheetFormatPr defaultColWidth="9.140625" defaultRowHeight="15" x14ac:dyDescent="0.2"/>
  <cols>
    <col min="1" max="1" width="25.42578125" style="3" customWidth="1"/>
    <col min="2" max="6" width="9" style="3" customWidth="1"/>
    <col min="7" max="7" width="1.28515625" style="3" hidden="1" customWidth="1"/>
    <col min="8" max="8" width="12" style="3" customWidth="1"/>
    <col min="9" max="9" width="9.140625" style="3" bestFit="1" customWidth="1"/>
    <col min="10" max="10" width="4.42578125" style="3" customWidth="1"/>
    <col min="11" max="11" width="9.140625" style="3" bestFit="1" customWidth="1"/>
    <col min="12" max="12" width="7.5703125" style="3" bestFit="1" customWidth="1"/>
    <col min="13" max="13" width="9.5703125" style="3" bestFit="1" customWidth="1"/>
    <col min="14" max="16384" width="9.140625" style="3"/>
  </cols>
  <sheetData>
    <row r="1" spans="1:13" ht="27" customHeight="1" x14ac:dyDescent="0.2">
      <c r="A1" s="1" t="s">
        <v>0</v>
      </c>
      <c r="B1" s="2"/>
      <c r="C1" s="2"/>
      <c r="D1" s="2"/>
      <c r="E1" s="2"/>
      <c r="F1" s="1"/>
      <c r="G1" s="2"/>
      <c r="H1" s="2"/>
      <c r="I1" s="2"/>
      <c r="J1" s="2"/>
      <c r="K1" s="2"/>
      <c r="L1" s="2"/>
      <c r="M1" s="2"/>
    </row>
    <row r="2" spans="1:13" x14ac:dyDescent="0.2">
      <c r="A2" s="4" t="s">
        <v>1</v>
      </c>
      <c r="B2" s="5"/>
      <c r="C2" s="5"/>
      <c r="D2" s="5"/>
      <c r="E2" s="5"/>
      <c r="F2" s="4"/>
      <c r="G2" s="5"/>
      <c r="H2" s="2"/>
      <c r="I2" s="6"/>
      <c r="J2" s="2"/>
      <c r="K2" s="6"/>
      <c r="L2" s="6"/>
      <c r="M2" s="6"/>
    </row>
    <row r="3" spans="1:13" ht="8.25" customHeight="1" x14ac:dyDescent="0.2">
      <c r="B3" s="7"/>
      <c r="C3" s="7"/>
      <c r="D3" s="7"/>
      <c r="E3" s="7"/>
      <c r="G3" s="7"/>
      <c r="H3" s="7"/>
      <c r="I3" s="7"/>
      <c r="K3" s="7"/>
      <c r="L3" s="7"/>
      <c r="M3" s="7"/>
    </row>
    <row r="5" spans="1:13" x14ac:dyDescent="0.2">
      <c r="B5" s="7"/>
      <c r="C5" s="7"/>
      <c r="D5" s="7"/>
      <c r="E5" s="7"/>
      <c r="G5" s="7"/>
      <c r="H5" s="8"/>
      <c r="K5" s="9"/>
      <c r="L5" s="9"/>
      <c r="M5" s="9"/>
    </row>
    <row r="6" spans="1:13" x14ac:dyDescent="0.2">
      <c r="B6" s="7"/>
      <c r="C6" s="7"/>
      <c r="D6" s="7"/>
      <c r="E6" s="7"/>
      <c r="G6" s="7"/>
      <c r="H6" s="8"/>
      <c r="I6" s="10"/>
      <c r="K6" s="10"/>
      <c r="L6" s="10"/>
      <c r="M6" s="10"/>
    </row>
    <row r="7" spans="1:13" ht="42.75" x14ac:dyDescent="0.2">
      <c r="B7" s="7"/>
      <c r="C7" s="7"/>
      <c r="D7" s="7"/>
      <c r="E7" s="7"/>
      <c r="G7" s="7"/>
      <c r="H7" s="8" t="s">
        <v>2</v>
      </c>
      <c r="I7" s="8" t="s">
        <v>14</v>
      </c>
      <c r="K7" s="8" t="s">
        <v>15</v>
      </c>
      <c r="L7" s="10"/>
      <c r="M7" s="10"/>
    </row>
    <row r="8" spans="1:13" ht="28.5" x14ac:dyDescent="0.2">
      <c r="A8" s="11"/>
      <c r="B8" s="12">
        <v>2012</v>
      </c>
      <c r="C8" s="12">
        <v>2013</v>
      </c>
      <c r="D8" s="12">
        <v>2014</v>
      </c>
      <c r="E8" s="12">
        <v>2015</v>
      </c>
      <c r="F8" s="12">
        <v>2016</v>
      </c>
      <c r="G8" s="13"/>
      <c r="H8" s="13" t="s">
        <v>3</v>
      </c>
      <c r="I8" s="14" t="s">
        <v>4</v>
      </c>
      <c r="K8" s="15" t="s">
        <v>4</v>
      </c>
      <c r="L8" s="14" t="s">
        <v>5</v>
      </c>
      <c r="M8" s="16" t="s">
        <v>6</v>
      </c>
    </row>
    <row r="9" spans="1:13" x14ac:dyDescent="0.2">
      <c r="A9" s="3" t="s">
        <v>7</v>
      </c>
      <c r="B9" s="36">
        <v>51680</v>
      </c>
      <c r="C9" s="36">
        <v>132778</v>
      </c>
      <c r="D9" s="36">
        <v>105650</v>
      </c>
      <c r="E9" s="36">
        <v>143119</v>
      </c>
      <c r="F9" s="36">
        <v>103711</v>
      </c>
      <c r="G9" s="17"/>
      <c r="H9" s="17">
        <f>AVERAGE(B9:F9)</f>
        <v>107387.6</v>
      </c>
      <c r="I9" s="18">
        <f>$H9-($H9*I$19)</f>
        <v>105562.0108</v>
      </c>
      <c r="K9" s="19">
        <v>106465.53525</v>
      </c>
      <c r="L9" s="18">
        <f t="shared" ref="L9:L16" si="0">I9-K9</f>
        <v>-903.52444999999716</v>
      </c>
      <c r="M9" s="20">
        <f t="shared" ref="M9:M16" si="1">L9/K9</f>
        <v>-8.4865440057983188E-3</v>
      </c>
    </row>
    <row r="10" spans="1:13" x14ac:dyDescent="0.2">
      <c r="A10" s="3" t="s">
        <v>16</v>
      </c>
      <c r="B10" s="17">
        <v>69361.289999999994</v>
      </c>
      <c r="C10" s="17">
        <v>163541.89799999999</v>
      </c>
      <c r="D10" s="17">
        <v>135412.04149999999</v>
      </c>
      <c r="E10" s="17">
        <v>247630.872</v>
      </c>
      <c r="F10" s="36">
        <v>164695</v>
      </c>
      <c r="G10" s="17"/>
      <c r="H10" s="17">
        <f t="shared" ref="H10:H14" si="2">AVERAGE(B10:F10)</f>
        <v>156128.22029999999</v>
      </c>
      <c r="I10" s="18">
        <f t="shared" ref="I10:I14" si="3">$H10-($H10*I$19)</f>
        <v>153474.04055489998</v>
      </c>
      <c r="K10" s="19">
        <v>151368.75444362502</v>
      </c>
      <c r="L10" s="18">
        <f t="shared" si="0"/>
        <v>2105.286111274967</v>
      </c>
      <c r="M10" s="20">
        <f t="shared" si="1"/>
        <v>1.3908326847328645E-2</v>
      </c>
    </row>
    <row r="11" spans="1:13" x14ac:dyDescent="0.2">
      <c r="A11" s="3" t="s">
        <v>8</v>
      </c>
      <c r="B11" s="36">
        <v>325690</v>
      </c>
      <c r="C11" s="36">
        <v>544866</v>
      </c>
      <c r="D11" s="36">
        <v>387312</v>
      </c>
      <c r="E11" s="17">
        <v>551705</v>
      </c>
      <c r="F11" s="36">
        <v>385280</v>
      </c>
      <c r="G11" s="17"/>
      <c r="H11" s="17">
        <f t="shared" si="2"/>
        <v>438970.6</v>
      </c>
      <c r="I11" s="18">
        <f t="shared" si="3"/>
        <v>431508.09979999997</v>
      </c>
      <c r="K11" s="19">
        <v>444702.56475000002</v>
      </c>
      <c r="L11" s="18">
        <f t="shared" si="0"/>
        <v>-13194.464950000052</v>
      </c>
      <c r="M11" s="20">
        <f t="shared" si="1"/>
        <v>-2.9670314488556258E-2</v>
      </c>
    </row>
    <row r="12" spans="1:13" x14ac:dyDescent="0.2">
      <c r="A12" s="3" t="s">
        <v>9</v>
      </c>
      <c r="B12" s="36">
        <v>433875</v>
      </c>
      <c r="C12" s="36">
        <v>633493</v>
      </c>
      <c r="D12" s="36">
        <v>508640</v>
      </c>
      <c r="E12" s="21">
        <v>685789</v>
      </c>
      <c r="F12" s="36">
        <v>433446</v>
      </c>
      <c r="G12" s="17"/>
      <c r="H12" s="17">
        <f t="shared" si="2"/>
        <v>539048.6</v>
      </c>
      <c r="I12" s="18">
        <f t="shared" si="3"/>
        <v>529884.77379999997</v>
      </c>
      <c r="K12" s="19">
        <v>555836.61274999997</v>
      </c>
      <c r="L12" s="18">
        <f t="shared" si="0"/>
        <v>-25951.838950000005</v>
      </c>
      <c r="M12" s="20">
        <f t="shared" si="1"/>
        <v>-4.6689689658267308E-2</v>
      </c>
    </row>
    <row r="13" spans="1:13" x14ac:dyDescent="0.2">
      <c r="A13" s="3" t="s">
        <v>10</v>
      </c>
      <c r="B13" s="36">
        <v>106647</v>
      </c>
      <c r="C13" s="36">
        <v>250238</v>
      </c>
      <c r="D13" s="36">
        <v>209202</v>
      </c>
      <c r="E13" s="21">
        <v>282703</v>
      </c>
      <c r="F13" s="36">
        <v>192572</v>
      </c>
      <c r="G13" s="17"/>
      <c r="H13" s="17">
        <f t="shared" si="2"/>
        <v>208272.4</v>
      </c>
      <c r="I13" s="18">
        <f t="shared" si="3"/>
        <v>204731.76919999998</v>
      </c>
      <c r="K13" s="19">
        <v>208590.14249999999</v>
      </c>
      <c r="L13" s="18">
        <f t="shared" si="0"/>
        <v>-3858.3733000000066</v>
      </c>
      <c r="M13" s="20">
        <f t="shared" si="1"/>
        <v>-1.8497390402808737E-2</v>
      </c>
    </row>
    <row r="14" spans="1:13" x14ac:dyDescent="0.2">
      <c r="A14" s="3" t="s">
        <v>11</v>
      </c>
      <c r="B14" s="36">
        <v>14719</v>
      </c>
      <c r="C14" s="36">
        <v>395315</v>
      </c>
      <c r="D14" s="36">
        <v>333194</v>
      </c>
      <c r="E14" s="36">
        <v>405726</v>
      </c>
      <c r="F14" s="36">
        <v>354142.01634007995</v>
      </c>
      <c r="G14" s="17"/>
      <c r="H14" s="17">
        <f t="shared" si="2"/>
        <v>300619.20326801599</v>
      </c>
      <c r="I14" s="18">
        <f t="shared" si="3"/>
        <v>295508.67681245971</v>
      </c>
      <c r="K14" s="19">
        <v>282355.44549999997</v>
      </c>
      <c r="L14" s="18">
        <f t="shared" si="0"/>
        <v>13153.231312459742</v>
      </c>
      <c r="M14" s="20">
        <f t="shared" si="1"/>
        <v>4.6583947722941096E-2</v>
      </c>
    </row>
    <row r="15" spans="1:13" x14ac:dyDescent="0.2">
      <c r="B15" s="22"/>
      <c r="C15" s="23"/>
      <c r="D15" s="23"/>
      <c r="E15" s="23"/>
      <c r="G15" s="22"/>
      <c r="H15" s="22"/>
      <c r="I15" s="24"/>
      <c r="K15" s="25"/>
      <c r="L15" s="24"/>
      <c r="M15" s="26"/>
    </row>
    <row r="16" spans="1:13" x14ac:dyDescent="0.2">
      <c r="B16" s="27"/>
      <c r="C16" s="22"/>
      <c r="D16" s="22"/>
      <c r="E16" s="22"/>
      <c r="F16" s="27" t="s">
        <v>12</v>
      </c>
      <c r="G16" s="27"/>
      <c r="H16" s="28">
        <f>H9+H10+H11+H12+H13+H14</f>
        <v>1750426.6235680159</v>
      </c>
      <c r="I16" s="18">
        <f>I9+I10+I11+I12+I13+I14</f>
        <v>1720669.3709673597</v>
      </c>
      <c r="K16" s="19">
        <v>1749319.0551936249</v>
      </c>
      <c r="L16" s="18">
        <f t="shared" si="0"/>
        <v>-28649.684226265177</v>
      </c>
      <c r="M16" s="20">
        <f t="shared" si="1"/>
        <v>-1.637762084692667E-2</v>
      </c>
    </row>
    <row r="17" spans="1:13" x14ac:dyDescent="0.2">
      <c r="A17" s="29"/>
      <c r="B17" s="27"/>
      <c r="E17" s="22"/>
      <c r="F17" s="29"/>
      <c r="G17" s="27"/>
      <c r="H17" s="28"/>
      <c r="I17" s="30"/>
      <c r="K17" s="31"/>
      <c r="L17" s="30"/>
      <c r="M17" s="32"/>
    </row>
    <row r="18" spans="1:13" x14ac:dyDescent="0.2">
      <c r="H18" s="33"/>
      <c r="I18" s="33"/>
      <c r="K18" s="33"/>
      <c r="L18" s="33"/>
      <c r="M18" s="33"/>
    </row>
    <row r="19" spans="1:13" x14ac:dyDescent="0.2">
      <c r="H19" s="34" t="s">
        <v>13</v>
      </c>
      <c r="I19" s="35">
        <v>1.7000000000000001E-2</v>
      </c>
      <c r="K19" s="33"/>
      <c r="L19" s="33"/>
      <c r="M19" s="33"/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2017-08-09T07:00:00+00:00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DA5675A-ED5C-42F7-965B-99551E5A51EF}"/>
</file>

<file path=customXml/itemProps2.xml><?xml version="1.0" encoding="utf-8"?>
<ds:datastoreItem xmlns:ds="http://schemas.openxmlformats.org/officeDocument/2006/customXml" ds:itemID="{CA46C260-6145-4CD4-8018-1CEFAB5E44ED}"/>
</file>

<file path=customXml/itemProps3.xml><?xml version="1.0" encoding="utf-8"?>
<ds:datastoreItem xmlns:ds="http://schemas.openxmlformats.org/officeDocument/2006/customXml" ds:itemID="{32263380-8A02-4095-907D-B04405BE308B}"/>
</file>

<file path=customXml/itemProps4.xml><?xml version="1.0" encoding="utf-8"?>
<ds:datastoreItem xmlns:ds="http://schemas.openxmlformats.org/officeDocument/2006/customXml" ds:itemID="{A7A36F1A-5E1D-4DFF-8F23-30F99488F5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Exh. PKW-16</vt:lpstr>
      <vt:lpstr>'Exh. PKW-16'!Print_Area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jmagat</dc:creator>
  <cp:lastModifiedBy>No Name</cp:lastModifiedBy>
  <cp:lastPrinted>2017-08-03T17:59:11Z</cp:lastPrinted>
  <dcterms:created xsi:type="dcterms:W3CDTF">2017-07-21T22:30:30Z</dcterms:created>
  <dcterms:modified xsi:type="dcterms:W3CDTF">2017-08-03T18:01:41Z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