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210" windowHeight="6135"/>
  </bookViews>
  <sheets>
    <sheet name="Summary Table" sheetId="1" r:id="rId1"/>
  </sheets>
  <externalReferences>
    <externalReference r:id="rId2"/>
    <externalReference r:id="rId3"/>
    <externalReference r:id="rId4"/>
  </externalReferences>
  <definedNames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cct228.42TROJD">'[1]Func Study'!#REF!</definedName>
    <definedName name="Acct2281SO">'[1]Func Study'!$H$2190</definedName>
    <definedName name="Acct2283SO">'[1]Func Study'!$H$2198</definedName>
    <definedName name="Acct228SO">'[1]Func Study'!$H$2194</definedName>
    <definedName name="Acct350">'[1]Func Study'!$H$1628</definedName>
    <definedName name="Acct352">'[1]Func Study'!$H$1635</definedName>
    <definedName name="Acct353">'[1]Func Study'!$H$1641</definedName>
    <definedName name="Acct354">'[1]Func Study'!$H$1647</definedName>
    <definedName name="Acct355">'[1]Func Study'!$H$1654</definedName>
    <definedName name="Acct356">'[1]Func Study'!$H$1660</definedName>
    <definedName name="Acct357">'[1]Func Study'!$H$1666</definedName>
    <definedName name="Acct358">'[1]Func Study'!$H$1672</definedName>
    <definedName name="Acct359">'[1]Func Study'!$H$1678</definedName>
    <definedName name="Acct360">'[1]Func Study'!$H$1698</definedName>
    <definedName name="Acct361">'[1]Func Study'!$H$1704</definedName>
    <definedName name="Acct362">'[1]Func Study'!$H$1710</definedName>
    <definedName name="Acct364">'[1]Func Study'!$H$1717</definedName>
    <definedName name="Acct365">'[1]Func Study'!$H$1724</definedName>
    <definedName name="Acct366">'[1]Func Study'!$H$1731</definedName>
    <definedName name="Acct367">'[1]Func Study'!$H$1738</definedName>
    <definedName name="Acct368">'[1]Func Study'!$H$1744</definedName>
    <definedName name="Acct369">'[1]Func Study'!$H$1751</definedName>
    <definedName name="Acct370">'[1]Func Study'!$H$1762</definedName>
    <definedName name="Acct371">'[1]Func Study'!$H$1769</definedName>
    <definedName name="Acct372">'[1]Func Study'!$H$1776</definedName>
    <definedName name="Acct372A">'[1]Func Study'!$H$1775</definedName>
    <definedName name="Acct372DP">'[1]Func Study'!$H$1773</definedName>
    <definedName name="Acct372DS">'[1]Func Study'!$H$1774</definedName>
    <definedName name="Acct373">'[1]Func Study'!$H$1782</definedName>
    <definedName name="Acct448S">'[1]Func Study'!$H$274</definedName>
    <definedName name="Acct450S">'[1]Func Study'!$H$302</definedName>
    <definedName name="Acct451S">'[1]Func Study'!$H$307</definedName>
    <definedName name="Acct454S">'[1]Func Study'!$H$318</definedName>
    <definedName name="Acct456S">'[1]Func Study'!$H$325</definedName>
    <definedName name="Acct510">'[1]Func Study'!#REF!</definedName>
    <definedName name="Acct510DNPPSU">'[1]Func Study'!#REF!</definedName>
    <definedName name="ACCT510JBG">'[1]Func Study'!#REF!</definedName>
    <definedName name="ACCT510SSGCH">'[1]Func Study'!#REF!</definedName>
    <definedName name="ACCT557CAGE">'[1]Func Study'!$H$683</definedName>
    <definedName name="Acct557CT">'[1]Func Study'!$H$681</definedName>
    <definedName name="Acct580">'[1]Func Study'!$H$791</definedName>
    <definedName name="Acct581">'[1]Func Study'!$H$796</definedName>
    <definedName name="Acct582">'[1]Func Study'!$H$801</definedName>
    <definedName name="Acct583">'[1]Func Study'!$H$806</definedName>
    <definedName name="Acct584">'[1]Func Study'!$H$811</definedName>
    <definedName name="Acct585">'[1]Func Study'!$H$816</definedName>
    <definedName name="Acct586">'[1]Func Study'!$H$821</definedName>
    <definedName name="Acct587">'[1]Func Study'!$H$826</definedName>
    <definedName name="Acct588">'[1]Func Study'!$H$831</definedName>
    <definedName name="Acct589">'[1]Func Study'!$H$836</definedName>
    <definedName name="Acct590">'[1]Func Study'!$H$841</definedName>
    <definedName name="Acct591">'[1]Func Study'!$H$846</definedName>
    <definedName name="Acct592">'[1]Func Study'!$H$851</definedName>
    <definedName name="Acct593">'[1]Func Study'!$H$856</definedName>
    <definedName name="Acct594">'[1]Func Study'!$H$861</definedName>
    <definedName name="Acct595">'[1]Func Study'!$H$866</definedName>
    <definedName name="Acct596">'[1]Func Study'!$H$876</definedName>
    <definedName name="Acct597">'[1]Func Study'!$H$881</definedName>
    <definedName name="Acct598">'[1]Func Study'!$H$886</definedName>
    <definedName name="AcctAGA">'[1]Func Study'!$H$296</definedName>
    <definedName name="AcctDFAD">'[1]Func Study'!#REF!</definedName>
    <definedName name="AcctDFAP">'[1]Func Study'!#REF!</definedName>
    <definedName name="AcctDFAT">'[1]Func Study'!#REF!</definedName>
    <definedName name="AcctTS0">'[1]Func Study'!$H$1686</definedName>
    <definedName name="ActualROR">'[1]G+T+D+R+M'!$H$61</definedName>
    <definedName name="Check">#REF!</definedName>
    <definedName name="Classification">'[1]Func Study'!$AB$251</definedName>
    <definedName name="COSFacVal">[1]Inputs!$R$5</definedName>
    <definedName name="Demand">[1]Inputs!$D$8</definedName>
    <definedName name="Demand2">[1]Inputs!$D$11</definedName>
    <definedName name="Dis">'[1]Func Study'!$AB$250</definedName>
    <definedName name="DisFac">'[1]Func Dist Factor Table'!$A$11:$G$25</definedName>
    <definedName name="DistPeakMethod">[1]Inputs!$V$5</definedName>
    <definedName name="Engy">[1]Inputs!$D$9</definedName>
    <definedName name="Engy2">[1]Inputs!$D$12</definedName>
    <definedName name="f101top">#REF!</definedName>
    <definedName name="f104top">#REF!</definedName>
    <definedName name="f138top">#REF!</definedName>
    <definedName name="f140top">#REF!</definedName>
    <definedName name="Factorck">'[1]COS Factor Table'!$O$15:$O$119</definedName>
    <definedName name="FACTP">#REF!</definedName>
    <definedName name="FactSum">'[1]COS Factor Table'!$A$14:$O$119</definedName>
    <definedName name="Func">'[1]Func Factor Table'!$A$10:$H$77</definedName>
    <definedName name="Function">'[1]Func Study'!$AB$250</definedName>
    <definedName name="Instructions">#REF!</definedName>
    <definedName name="LinkCos">'[1]JAM Download'!$K$4</definedName>
    <definedName name="MACTIT">#REF!</definedName>
    <definedName name="Menu_Begin">#REF!</definedName>
    <definedName name="Menu_Caption">#REF!</definedName>
    <definedName name="Menu_Large">#REF!</definedName>
    <definedName name="Menu_Name">#REF!</definedName>
    <definedName name="Menu_OnAction">#REF!</definedName>
    <definedName name="Menu_Parent">#REF!</definedName>
    <definedName name="Menu_Small">#REF!</definedName>
    <definedName name="Method">[1]Inputs!$C$6</definedName>
    <definedName name="MTR_YR3">[2]Variables!$E$14</definedName>
    <definedName name="Net_to_Gross_Factor">[1]Inputs!$G$8</definedName>
    <definedName name="NetToGross">[3]Variables!$B$30</definedName>
    <definedName name="NUM">#REF!</definedName>
    <definedName name="Page1">'Summary Table'!$A$1:$N$41</definedName>
    <definedName name="Page2">'Summary Table'!$A$42:$N$78</definedName>
    <definedName name="PeakMethod">[1]Inputs!$T$5</definedName>
    <definedName name="_xlnm.Print_Area" localSheetId="0">'Summary Table'!$A$1:$Q$81</definedName>
    <definedName name="TargetROR">[1]Inputs!$G$29</definedName>
    <definedName name="TestPeriod">[1]Inputs!$C$5</definedName>
    <definedName name="TotalRateBase">'[1]G+T+D+R+M'!$H$58</definedName>
    <definedName name="UAcct103">'[1]Func Study'!$AB$1613</definedName>
    <definedName name="UAcct105Dnpg">'[1]Func Study'!$AB$2010</definedName>
    <definedName name="UAcct105S">'[1]Func Study'!$AB$2005</definedName>
    <definedName name="UAcct105Seu">'[1]Func Study'!$AB$2009</definedName>
    <definedName name="UAcct105Snppo">'[1]Func Study'!$AB$2008</definedName>
    <definedName name="UAcct105Snpps">'[1]Func Study'!$AB$2006</definedName>
    <definedName name="UAcct105Snpt">'[1]Func Study'!$AB$2007</definedName>
    <definedName name="UAcct1081390">'[1]Func Study'!$AB$2451</definedName>
    <definedName name="UAcct1081390Rcl">'[1]Func Study'!$AB$2450</definedName>
    <definedName name="UAcct1081399">'[1]Func Study'!$AB$2459</definedName>
    <definedName name="UAcct1081399Rcl">'[1]Func Study'!$AB$2458</definedName>
    <definedName name="UAcct108360">'[1]Func Study'!$AB$2355</definedName>
    <definedName name="UAcct108361">'[1]Func Study'!$AB$2359</definedName>
    <definedName name="UAcct108362">'[1]Func Study'!$AB$2363</definedName>
    <definedName name="UAcct108364">'[1]Func Study'!$AB$2367</definedName>
    <definedName name="UAcct108365">'[1]Func Study'!$AB$2371</definedName>
    <definedName name="UAcct108366">'[1]Func Study'!$AB$2375</definedName>
    <definedName name="UAcct108367">'[1]Func Study'!$AB$2379</definedName>
    <definedName name="UAcct108368">'[1]Func Study'!$AB$2383</definedName>
    <definedName name="UAcct108369">'[1]Func Study'!$AB$2387</definedName>
    <definedName name="UAcct108370">'[1]Func Study'!$AB$2391</definedName>
    <definedName name="UAcct108371">'[1]Func Study'!$AB$2395</definedName>
    <definedName name="UAcct108372">'[1]Func Study'!$AB$2399</definedName>
    <definedName name="UAcct108373">'[1]Func Study'!$AB$2403</definedName>
    <definedName name="UAcct108D">'[1]Func Study'!$AB$2415</definedName>
    <definedName name="UAcct108D00">'[1]Func Study'!$AB$2407</definedName>
    <definedName name="UAcct108Ds">'[1]Func Study'!$AB$2411</definedName>
    <definedName name="UAcct108Ep">'[1]Func Study'!$AB$2327</definedName>
    <definedName name="UAcct108Gpcn">'[1]Func Study'!$AB$2429</definedName>
    <definedName name="UAcct108Gps">'[1]Func Study'!$AB$2425</definedName>
    <definedName name="UAcct108Gpse">'[1]Func Study'!$AB$2431</definedName>
    <definedName name="UAcct108Gpsg">'[1]Func Study'!$AB$2428</definedName>
    <definedName name="UAcct108Gpsgp">'[1]Func Study'!$AB$2426</definedName>
    <definedName name="UAcct108Gpsgu">'[1]Func Study'!$AB$2427</definedName>
    <definedName name="UAcct108Gpso">'[1]Func Study'!$AB$2430</definedName>
    <definedName name="UACCT108GPSSGCH">'[1]Func Study'!$AB$2434</definedName>
    <definedName name="UACCT108GPSSGCT">'[1]Func Study'!$AB$2433</definedName>
    <definedName name="UAcct108Hp">'[1]Func Study'!$AB$2313</definedName>
    <definedName name="UAcct108Mp">'[1]Func Study'!$AB$2444</definedName>
    <definedName name="UAcct108Np">'[1]Func Study'!$AB$2305</definedName>
    <definedName name="UAcct108Op">'[1]Func Study'!$AB$2322</definedName>
    <definedName name="UACCT108OPSSCCT">'[1]Func Study'!$AB$2321</definedName>
    <definedName name="UAcct108Sp">'[1]Func Study'!$AB$2299</definedName>
    <definedName name="UACCT108SPSSGCH">'[1]Func Study'!$AB$2298</definedName>
    <definedName name="UAcct108Tp">'[1]Func Study'!$AB$2346</definedName>
    <definedName name="UAcct111Clg">'[1]Func Study'!$AB$2487</definedName>
    <definedName name="UAcct111Clgsou">'[1]Func Study'!$AB$2485</definedName>
    <definedName name="UAcct111Clh">'[1]Func Study'!$AB$2493</definedName>
    <definedName name="UAcct111Cls">'[1]Func Study'!$AB$2478</definedName>
    <definedName name="UAcct111Ipcn">'[1]Func Study'!$AB$2502</definedName>
    <definedName name="UAcct111Ips">'[1]Func Study'!$AB$2497</definedName>
    <definedName name="UAcct111Ipse">'[1]Func Study'!$AB$2500</definedName>
    <definedName name="UAcct111Ipsg">'[1]Func Study'!$AB$2501</definedName>
    <definedName name="UAcct111Ipsgp">'[1]Func Study'!$AB$2498</definedName>
    <definedName name="UAcct111Ipsgu">'[1]Func Study'!$AB$2499</definedName>
    <definedName name="UAcct111Ipso">'[1]Func Study'!$AB$2506</definedName>
    <definedName name="UACCT111IPSSGCH">'[1]Func Study'!$AB$2505</definedName>
    <definedName name="UACCT111IPSSGCT">'[1]Func Study'!$AB$2504</definedName>
    <definedName name="UAcct114">'[1]Func Study'!$AB$2017</definedName>
    <definedName name="UAcct120">'[1]Func Study'!$AB$2021</definedName>
    <definedName name="UAcct124">'[1]Func Study'!$AB$2026</definedName>
    <definedName name="UAcct141">'[1]Func Study'!$AB$2173</definedName>
    <definedName name="UAcct151">'[1]Func Study'!$AB$2049</definedName>
    <definedName name="Uacct151SSECT">'[1]Func Study'!$AB$2047</definedName>
    <definedName name="UAcct154">'[1]Func Study'!$AB$2083</definedName>
    <definedName name="Uacct154SSGCT">'[1]Func Study'!$AB$2080</definedName>
    <definedName name="UAcct163">'[1]Func Study'!$AB$2093</definedName>
    <definedName name="UAcct165">'[1]Func Study'!$AB$2108</definedName>
    <definedName name="UAcct165Gps">'[1]Func Study'!$AB$2104</definedName>
    <definedName name="UAcct182">'[1]Func Study'!$AB$2033</definedName>
    <definedName name="UAcct18222">'[1]Func Study'!$AB$2163</definedName>
    <definedName name="UAcct182M">'[1]Func Study'!$AB$2118</definedName>
    <definedName name="UAcct182MSSGCH">'[1]Func Study'!$AB$2113</definedName>
    <definedName name="UAcct186">'[1]Func Study'!$AB$2041</definedName>
    <definedName name="UAcct1869">'[1]Func Study'!$AB$2168</definedName>
    <definedName name="UAcct186M">'[1]Func Study'!$AB$2129</definedName>
    <definedName name="UAcct190">'[1]Func Study'!$AB$2243</definedName>
    <definedName name="UAcct190Baddebt">'[1]Func Study'!$AB$2237</definedName>
    <definedName name="UAcct190Dop">'[1]Func Study'!$AB$2235</definedName>
    <definedName name="UAcct2281">'[1]Func Study'!$AB$2191</definedName>
    <definedName name="UAcct2282">'[1]Func Study'!$AB$2195</definedName>
    <definedName name="UAcct2283">'[1]Func Study'!$AB$2200</definedName>
    <definedName name="UACCT22841SG">'[1]Func Study'!$AB$2205</definedName>
    <definedName name="UAcct22842">'[1]Func Study'!$AB$2211</definedName>
    <definedName name="UAcct235">'[1]Func Study'!$AB$2187</definedName>
    <definedName name="UACCT235CN">'[1]Func Study'!$AB$2186</definedName>
    <definedName name="UAcct252">'[1]Func Study'!$AB$2219</definedName>
    <definedName name="UAcct25316">'[1]Func Study'!$AB$2057</definedName>
    <definedName name="UAcct25317">'[1]Func Study'!$AB$2061</definedName>
    <definedName name="UAcct25318">'[1]Func Study'!$AB$2098</definedName>
    <definedName name="UAcct25319">'[1]Func Study'!$AB$2065</definedName>
    <definedName name="uacct25398">'[1]Func Study'!$AB$2222</definedName>
    <definedName name="UAcct25399">'[1]Func Study'!$AB$2230</definedName>
    <definedName name="UACCT254SO">'[1]Func Study'!$AB$2202</definedName>
    <definedName name="UAcct255">'[1]Func Study'!$AB$2284</definedName>
    <definedName name="UAcct281">'[1]Func Study'!$AB$2249</definedName>
    <definedName name="UAcct282">'[1]Func Study'!$AB$2259</definedName>
    <definedName name="UAcct282Cn">'[1]Func Study'!$AB$2256</definedName>
    <definedName name="UAcct282So">'[1]Func Study'!$AB$2255</definedName>
    <definedName name="UAcct283">'[1]Func Study'!$AB$2271</definedName>
    <definedName name="UAcct283So">'[1]Func Study'!$AB$2265</definedName>
    <definedName name="UAcct301S">'[1]Func Study'!$AB$1964</definedName>
    <definedName name="UAcct301Sg">'[1]Func Study'!$AB$1966</definedName>
    <definedName name="UAcct301So">'[1]Func Study'!$AB$1965</definedName>
    <definedName name="UAcct302S">'[1]Func Study'!$AB$1969</definedName>
    <definedName name="UAcct302Sg">'[1]Func Study'!$AB$1970</definedName>
    <definedName name="UAcct302Sgp">'[1]Func Study'!$AB$1971</definedName>
    <definedName name="UAcct302Sgu">'[1]Func Study'!$AB$1972</definedName>
    <definedName name="UAcct303Cn">'[1]Func Study'!$AB$1980</definedName>
    <definedName name="UAcct303S">'[1]Func Study'!$AB$1976</definedName>
    <definedName name="UAcct303Se">'[1]Func Study'!$AB$1979</definedName>
    <definedName name="UAcct303Sg">'[1]Func Study'!$AB$1977</definedName>
    <definedName name="UAcct303Sgu">'[1]Func Study'!$AB$1981</definedName>
    <definedName name="UAcct303So">'[1]Func Study'!$AB$1978</definedName>
    <definedName name="UACCT303SSGCH">'[1]Func Study'!$AB$1983</definedName>
    <definedName name="UAcct310">'[1]Func Study'!$AB$1414</definedName>
    <definedName name="UAcct310JBG">'[1]Func Study'!$AB$1413</definedName>
    <definedName name="UAcct311">'[1]Func Study'!$AB$1421</definedName>
    <definedName name="UAcct311JBG">'[1]Func Study'!$AB$1420</definedName>
    <definedName name="UAcct312">'[1]Func Study'!$AB$1428</definedName>
    <definedName name="UAcct312JBG">'[1]Func Study'!$AB$1427</definedName>
    <definedName name="UAcct314">'[1]Func Study'!$AB$1435</definedName>
    <definedName name="UAcct314JBG">'[1]Func Study'!$AB$1434</definedName>
    <definedName name="UAcct315">'[1]Func Study'!$AB$1442</definedName>
    <definedName name="UAcct315JBG">'[1]Func Study'!$AB$1441</definedName>
    <definedName name="UAcct316">'[1]Func Study'!$AB$1450</definedName>
    <definedName name="UAcct316JBG">'[1]Func Study'!$AB$1449</definedName>
    <definedName name="UAcct320">'[1]Func Study'!$AB$1466</definedName>
    <definedName name="UAcct321">'[1]Func Study'!$AB$1471</definedName>
    <definedName name="UAcct322">'[1]Func Study'!$AB$1476</definedName>
    <definedName name="UAcct323">'[1]Func Study'!$AB$1481</definedName>
    <definedName name="UAcct324">'[1]Func Study'!$AB$1486</definedName>
    <definedName name="UAcct325">'[1]Func Study'!$AB$1491</definedName>
    <definedName name="UAcct33">'[1]Func Study'!$AB$295</definedName>
    <definedName name="UAcct330">'[1]Func Study'!$AB$1508</definedName>
    <definedName name="UAcct331">'[1]Func Study'!$AB$1513</definedName>
    <definedName name="UAcct332">'[1]Func Study'!$AB$1518</definedName>
    <definedName name="UAcct333">'[1]Func Study'!$AB$1523</definedName>
    <definedName name="UAcct334">'[1]Func Study'!$AB$1528</definedName>
    <definedName name="UAcct335">'[1]Func Study'!$AB$1533</definedName>
    <definedName name="UAcct336">'[1]Func Study'!$AB$1539</definedName>
    <definedName name="UAcct340Dgu">'[1]Func Study'!$AB$1564</definedName>
    <definedName name="UAcct340Sgu">'[1]Func Study'!$AB$1565</definedName>
    <definedName name="UAcct341Dgu">'[1]Func Study'!$AB$1569</definedName>
    <definedName name="UAcct341Sgu">'[1]Func Study'!$AB$1570</definedName>
    <definedName name="UAcct342Dgu">'[1]Func Study'!$AB$1574</definedName>
    <definedName name="UAcct342Sgu">'[1]Func Study'!$AB$1575</definedName>
    <definedName name="UAcct343">'[1]Func Study'!$AB$1584</definedName>
    <definedName name="UAcct344S">'[1]Func Study'!$AB$1587</definedName>
    <definedName name="UAcct344Sgp">'[1]Func Study'!$AB$1588</definedName>
    <definedName name="UAcct345Dgu">'[1]Func Study'!$AB$1594</definedName>
    <definedName name="UAcct345Sgu">'[1]Func Study'!$AB$1595</definedName>
    <definedName name="UAcct346">'[1]Func Study'!$AB$1601</definedName>
    <definedName name="UAcct350">'[1]Func Study'!$AB$1628</definedName>
    <definedName name="UAcct352">'[1]Func Study'!$AB$1635</definedName>
    <definedName name="UAcct353">'[1]Func Study'!$AB$1641</definedName>
    <definedName name="UAcct354">'[1]Func Study'!$AB$1647</definedName>
    <definedName name="UAcct355">'[1]Func Study'!$AB$1654</definedName>
    <definedName name="UAcct356">'[1]Func Study'!$AB$1660</definedName>
    <definedName name="UAcct357">'[1]Func Study'!$AB$1666</definedName>
    <definedName name="UAcct358">'[1]Func Study'!$AB$1672</definedName>
    <definedName name="UAcct359">'[1]Func Study'!$AB$1678</definedName>
    <definedName name="UAcct360">'[1]Func Study'!$AB$1698</definedName>
    <definedName name="UAcct361">'[1]Func Study'!$AB$1704</definedName>
    <definedName name="UAcct362">'[1]Func Study'!$AB$1710</definedName>
    <definedName name="UAcct368">'[1]Func Study'!$AB$1744</definedName>
    <definedName name="UAcct369">'[1]Func Study'!$AB$1751</definedName>
    <definedName name="UAcct370">'[1]Func Study'!$AB$1762</definedName>
    <definedName name="UAcct372A">'[1]Func Study'!$AB$1775</definedName>
    <definedName name="UAcct372Dp">'[1]Func Study'!$AB$1773</definedName>
    <definedName name="UAcct372Ds">'[1]Func Study'!$AB$1774</definedName>
    <definedName name="UAcct373">'[1]Func Study'!$AB$1782</definedName>
    <definedName name="UAcct389Cn">'[1]Func Study'!$AB$1800</definedName>
    <definedName name="UAcct389S">'[1]Func Study'!$AB$1799</definedName>
    <definedName name="UAcct389Sg">'[1]Func Study'!$AB$1802</definedName>
    <definedName name="UAcct389Sgu">'[1]Func Study'!$AB$1801</definedName>
    <definedName name="UAcct389So">'[1]Func Study'!$AB$1803</definedName>
    <definedName name="UAcct390Cn">'[1]Func Study'!$AB$1810</definedName>
    <definedName name="UAcct390JBG">'[1]Func Study'!$AB$1812</definedName>
    <definedName name="UAcct390L">'[1]Func Study'!$AB$1927</definedName>
    <definedName name="UACCT390LRCL">'[1]Func Study'!$AB$1929</definedName>
    <definedName name="UAcct390S">'[1]Func Study'!$AB$1807</definedName>
    <definedName name="UAcct390Sgp">'[1]Func Study'!$AB$1808</definedName>
    <definedName name="UAcct390Sgu">'[1]Func Study'!$AB$1809</definedName>
    <definedName name="UAcct390Sop">'[1]Func Study'!$AB$1811</definedName>
    <definedName name="UAcct390Sou">'[1]Func Study'!$AB$1813</definedName>
    <definedName name="UAcct391Cn">'[1]Func Study'!$AB$1820</definedName>
    <definedName name="UACCT391JBE">'[1]Func Study'!$AB$1825</definedName>
    <definedName name="UAcct391S">'[1]Func Study'!$AB$1817</definedName>
    <definedName name="UAcct391Sg">'[1]Func Study'!$AB$1821</definedName>
    <definedName name="UAcct391Sgp">'[1]Func Study'!$AB$1818</definedName>
    <definedName name="UAcct391Sgu">'[1]Func Study'!$AB$1819</definedName>
    <definedName name="UAcct391So">'[1]Func Study'!$AB$1823</definedName>
    <definedName name="UACCT391SSGCH">'[1]Func Study'!$AB$1824</definedName>
    <definedName name="UAcct392Cn">'[1]Func Study'!$AB$1832</definedName>
    <definedName name="UAcct392L">'[1]Func Study'!$AB$1935</definedName>
    <definedName name="UAcct392Lrcl">'[1]Func Study'!$AB$1937</definedName>
    <definedName name="UAcct392S">'[1]Func Study'!$AB$1829</definedName>
    <definedName name="UAcct392Se">'[1]Func Study'!$AB$1834</definedName>
    <definedName name="UAcct392Sg">'[1]Func Study'!$AB$1831</definedName>
    <definedName name="UAcct392Sgp">'[1]Func Study'!$AB$1835</definedName>
    <definedName name="UAcct392Sgu">'[1]Func Study'!$AB$1833</definedName>
    <definedName name="UAcct392So">'[1]Func Study'!$AB$1830</definedName>
    <definedName name="UACCT392SSGCH">'[1]Func Study'!$AB$1836</definedName>
    <definedName name="UAcct393S">'[1]Func Study'!$AB$1841</definedName>
    <definedName name="UAcct393Sg">'[1]Func Study'!$AB$1845</definedName>
    <definedName name="UAcct393Sgp">'[1]Func Study'!$AB$1842</definedName>
    <definedName name="UAcct393Sgu">'[1]Func Study'!$AB$1843</definedName>
    <definedName name="UAcct393So">'[1]Func Study'!$AB$1844</definedName>
    <definedName name="UACCT393SSGCT">'[1]Func Study'!$AB$1846</definedName>
    <definedName name="UAcct394S">'[1]Func Study'!$AB$1850</definedName>
    <definedName name="UAcct394Se">'[1]Func Study'!$AB$1854</definedName>
    <definedName name="UAcct394Sg">'[1]Func Study'!$AB$1855</definedName>
    <definedName name="UAcct394Sgp">'[1]Func Study'!$AB$1851</definedName>
    <definedName name="UAcct394Sgu">'[1]Func Study'!$AB$1852</definedName>
    <definedName name="UAcct394So">'[1]Func Study'!$AB$1853</definedName>
    <definedName name="UACCT394SSGCH">'[1]Func Study'!$AB$1856</definedName>
    <definedName name="UAcct395S">'[1]Func Study'!$AB$1861</definedName>
    <definedName name="UAcct395Se">'[1]Func Study'!$AB$1865</definedName>
    <definedName name="UAcct395Sg">'[1]Func Study'!$AB$1866</definedName>
    <definedName name="UAcct395Sgp">'[1]Func Study'!$AB$1862</definedName>
    <definedName name="UAcct395Sgu">'[1]Func Study'!$AB$1863</definedName>
    <definedName name="UAcct395So">'[1]Func Study'!$AB$1864</definedName>
    <definedName name="UACCT395SSGCH">'[1]Func Study'!$AB$1867</definedName>
    <definedName name="UAcct396S">'[1]Func Study'!$AB$1872</definedName>
    <definedName name="UAcct396Se">'[1]Func Study'!$AB$1877</definedName>
    <definedName name="UAcct396Sg">'[1]Func Study'!$AB$1874</definedName>
    <definedName name="UAcct396Sgp">'[1]Func Study'!$AB$1873</definedName>
    <definedName name="UAcct396Sgu">'[1]Func Study'!$AB$1876</definedName>
    <definedName name="UAcct396So">'[1]Func Study'!$AB$1875</definedName>
    <definedName name="UACCT396SSGCH">'[1]Func Study'!$AB$1879</definedName>
    <definedName name="UACCT396SSGCT">'[1]Func Study'!$AB$1878</definedName>
    <definedName name="UAcct397Cn">'[1]Func Study'!$AB$1890</definedName>
    <definedName name="UAcct397JBG">'[1]Func Study'!$AB$1893</definedName>
    <definedName name="UAcct397S">'[1]Func Study'!$AB$1886</definedName>
    <definedName name="UAcct397Se">'[1]Func Study'!$AB$1892</definedName>
    <definedName name="UAcct397Sg">'[1]Func Study'!$AB$1891</definedName>
    <definedName name="UAcct397Sgp">'[1]Func Study'!$AB$1887</definedName>
    <definedName name="UAcct397Sgu">'[1]Func Study'!$AB$1888</definedName>
    <definedName name="UAcct397So">'[1]Func Study'!$AB$1889</definedName>
    <definedName name="UAcct398Cn">'[1]Func Study'!$AB$1902</definedName>
    <definedName name="UAcct398S">'[1]Func Study'!$AB$1899</definedName>
    <definedName name="UAcct398Se">'[1]Func Study'!$AB$1904</definedName>
    <definedName name="UAcct398Sg">'[1]Func Study'!$AB$1905</definedName>
    <definedName name="UAcct398Sgp">'[1]Func Study'!$AB$1900</definedName>
    <definedName name="UAcct398Sgu">'[1]Func Study'!$AB$1901</definedName>
    <definedName name="UAcct398So">'[1]Func Study'!$AB$1903</definedName>
    <definedName name="UACCT398SSGCT">'[1]Func Study'!$AB$1906</definedName>
    <definedName name="UAcct399">'[1]Func Study'!$AB$1913</definedName>
    <definedName name="UAcct399G">'[1]Func Study'!$AB$1955</definedName>
    <definedName name="UAcct399L">'[1]Func Study'!$AB$1917</definedName>
    <definedName name="UAcct399Lrcl">'[1]Func Study'!$AB$1919</definedName>
    <definedName name="UAcct403360">'[1]Func Study'!$AB$1090</definedName>
    <definedName name="UAcct403361">'[1]Func Study'!$AB$1091</definedName>
    <definedName name="UAcct403362">'[1]Func Study'!$AB$1092</definedName>
    <definedName name="UAcct403364">'[1]Func Study'!$AB$1094</definedName>
    <definedName name="UAcct403365">'[1]Func Study'!$AB$1095</definedName>
    <definedName name="UAcct403366">'[1]Func Study'!$AB$1096</definedName>
    <definedName name="UAcct403367">'[1]Func Study'!$AB$1097</definedName>
    <definedName name="UAcct403368">'[1]Func Study'!$AB$1098</definedName>
    <definedName name="UAcct403369">'[1]Func Study'!$AB$1099</definedName>
    <definedName name="UAcct403370">'[1]Func Study'!$AB$1100</definedName>
    <definedName name="UAcct403371">'[1]Func Study'!$AB$1101</definedName>
    <definedName name="UAcct403372">'[1]Func Study'!$AB$1102</definedName>
    <definedName name="UAcct403373">'[1]Func Study'!$AB$1103</definedName>
    <definedName name="UAcct403Ep">'[1]Func Study'!$AB$1130</definedName>
    <definedName name="UAcct403Gpcn">'[1]Func Study'!$AB$1111</definedName>
    <definedName name="UAcct403GPDGP">'[1]Func Study'!$AB$1108</definedName>
    <definedName name="UAcct403GPDGU">'[1]Func Study'!$AB$1109</definedName>
    <definedName name="UAcct403GPJBG">'[1]Func Study'!$AB$1115</definedName>
    <definedName name="UAcct403Gps">'[1]Func Study'!$AB$1107</definedName>
    <definedName name="UAcct403Gpsg">'[1]Func Study'!$AB$1112</definedName>
    <definedName name="UAcct403Gpso">'[1]Func Study'!$AB$1113</definedName>
    <definedName name="UAcct403Gv0">'[1]Func Study'!$AB$1121</definedName>
    <definedName name="UAcct403Hp">'[1]Func Study'!$AB$1072</definedName>
    <definedName name="UACCT403JBE">'[1]Func Study'!$AB$1116</definedName>
    <definedName name="UAcct403Mp">'[1]Func Study'!$AB$1125</definedName>
    <definedName name="UAcct403Np">'[1]Func Study'!$AB$1065</definedName>
    <definedName name="UAcct403Op">'[1]Func Study'!$AB$1080</definedName>
    <definedName name="UAcct403OPCAGE">'[1]Func Study'!$AB$1078</definedName>
    <definedName name="UAcct403Sp">'[1]Func Study'!$AB$1061</definedName>
    <definedName name="UAcct403SPJBG">'[1]Func Study'!$AB$1058</definedName>
    <definedName name="UAcct403Tp">'[1]Func Study'!$AB$1087</definedName>
    <definedName name="UAcct404330">'[1]Func Study'!$AB$1177</definedName>
    <definedName name="UACCT404GP">'[1]Func Study'!$AB$1146</definedName>
    <definedName name="UACCT404GPCN">'[1]Func Study'!$AB$1143</definedName>
    <definedName name="UACCT404GPSO">'[1]Func Study'!$AB$1141</definedName>
    <definedName name="UAcct404Ipcn">'[1]Func Study'!$AB$1158</definedName>
    <definedName name="UAcct404IPJBG">'[1]Func Study'!$AB$1163</definedName>
    <definedName name="UAcct404Ips">'[1]Func Study'!$AB$1154</definedName>
    <definedName name="UAcct404Ipse">'[1]Func Study'!$AB$1155</definedName>
    <definedName name="UAcct404Ipsg">'[1]Func Study'!$AB$1156</definedName>
    <definedName name="UAcct404Ipsg1">'[1]Func Study'!$AB$1159</definedName>
    <definedName name="UAcct404Ipsg2">'[1]Func Study'!$AB$1160</definedName>
    <definedName name="UAcct404Ipso">'[1]Func Study'!$AB$1157</definedName>
    <definedName name="UAcct404M">'[1]Func Study'!$AB$1168</definedName>
    <definedName name="UACCT404OP">'[1]Func Study'!$AB$1172</definedName>
    <definedName name="UACCT404SP">'[1]Func Study'!$AB$1151</definedName>
    <definedName name="UAcct405">'[1]Func Study'!$AB$1185</definedName>
    <definedName name="UAcct406">'[1]Func Study'!$AB$1193</definedName>
    <definedName name="UAcct407">'[1]Func Study'!$AB$1202</definedName>
    <definedName name="UAcct408">'[1]Func Study'!$AB$1221</definedName>
    <definedName name="UAcct408S">'[1]Func Study'!$AB$1213</definedName>
    <definedName name="UAcct41010">'[1]Func Study'!$AB$1294</definedName>
    <definedName name="UAcct41011">'[1]Func Study'!$AB$1309</definedName>
    <definedName name="UAcct41110">'[1]Func Study'!$AB$1325</definedName>
    <definedName name="UAcct41111">'[1]Func Study'!$AB$1340</definedName>
    <definedName name="UAcct41140">'[1]Func Study'!$AB$1232</definedName>
    <definedName name="UAcct41141">'[1]Func Study'!$AB$1237</definedName>
    <definedName name="UAcct41160">'[1]Func Study'!$AB$369</definedName>
    <definedName name="UAcct41170">'[1]Func Study'!$AB$374</definedName>
    <definedName name="UAcct4118">'[1]Func Study'!$AB$378</definedName>
    <definedName name="UAcct41181">'[1]Func Study'!$AB$381</definedName>
    <definedName name="UAcct4194">'[1]Func Study'!$AB$385</definedName>
    <definedName name="UAcct421">'[1]Func Study'!$AB$394</definedName>
    <definedName name="UAcct4311">'[1]Func Study'!$AB$401</definedName>
    <definedName name="UAcct442Se">'[1]Func Study'!$AB$259</definedName>
    <definedName name="UAcct442Sg">'[1]Func Study'!$AB$260</definedName>
    <definedName name="UAcct447">'[1]Func Study'!$AB$281</definedName>
    <definedName name="UACCT447NPC">'[1]Func Study'!$AB$289</definedName>
    <definedName name="UACCT447NPCCAEW">'[1]Func Study'!$AB$286</definedName>
    <definedName name="UACCT447NPCCAGW">'[1]Func Study'!$AB$287</definedName>
    <definedName name="UACCT447NPCDGP">'[1]Func Study'!$AB$288</definedName>
    <definedName name="UAcct447S">'[1]Func Study'!$AB$280</definedName>
    <definedName name="UAcct448S">'[1]Func Study'!$AB$274</definedName>
    <definedName name="UAcct448So">'[1]Func Study'!$AB$275</definedName>
    <definedName name="UAcct449">'[1]Func Study'!$AB$294</definedName>
    <definedName name="UAcct450">'[1]Func Study'!$AB$304</definedName>
    <definedName name="UAcct450S">'[1]Func Study'!$AB$302</definedName>
    <definedName name="UAcct450So">'[1]Func Study'!$AB$303</definedName>
    <definedName name="UAcct451S">'[1]Func Study'!$AB$307</definedName>
    <definedName name="UAcct451Sg">'[1]Func Study'!$AB$308</definedName>
    <definedName name="UAcct451So">'[1]Func Study'!$AB$309</definedName>
    <definedName name="UAcct453">'[1]Func Study'!$AB$315</definedName>
    <definedName name="UAcct454">'[1]Func Study'!$AB$322</definedName>
    <definedName name="UAcct454JBG">'[1]Func Study'!$AB$319</definedName>
    <definedName name="UAcct454S">'[1]Func Study'!$AB$318</definedName>
    <definedName name="UAcct454Sg">'[1]Func Study'!$AB$320</definedName>
    <definedName name="UAcct454So">'[1]Func Study'!$AB$321</definedName>
    <definedName name="UAcct456">'[1]Func Study'!$AB$332</definedName>
    <definedName name="UAcct456CAEW">'[1]Func Study'!$AB$331</definedName>
    <definedName name="UAcct456S">'[1]Func Study'!$AB$325</definedName>
    <definedName name="UAcct456So">'[1]Func Study'!$AB$329</definedName>
    <definedName name="UAcct500">'[1]Func Study'!$AB$416</definedName>
    <definedName name="UAcct500JBG">'[1]Func Study'!$AB$414</definedName>
    <definedName name="UAcct501">'[1]Func Study'!$AB$423</definedName>
    <definedName name="UAcct501CAEW">'[1]Func Study'!$AB$420</definedName>
    <definedName name="UAcct501JBE">'[1]Func Study'!$AB$421</definedName>
    <definedName name="UACCT501NPCCAEW">'[1]Func Study'!$AB$426</definedName>
    <definedName name="UAcct502">'[1]Func Study'!$AB$433</definedName>
    <definedName name="UAcct502CAGE">'[1]Func Study'!$AB$431</definedName>
    <definedName name="UAcct503">'[1]Func Study'!$AB$437</definedName>
    <definedName name="UACCT503NPC">'[1]Func Study'!$AB$443</definedName>
    <definedName name="UAcct505">'[1]Func Study'!$AB$449</definedName>
    <definedName name="UAcct505CAGE">'[1]Func Study'!$AB$447</definedName>
    <definedName name="UAcct506">'[1]Func Study'!$AB$455</definedName>
    <definedName name="UAcct506CAGE">'[1]Func Study'!$AB$452</definedName>
    <definedName name="UAcct507">'[1]Func Study'!$AB$464</definedName>
    <definedName name="UAcct507CAGE">'[1]Func Study'!$AB$462</definedName>
    <definedName name="UAcct510">'[1]Func Study'!$AB$469</definedName>
    <definedName name="UAcct510CAGE">'[1]Func Study'!$AB$467</definedName>
    <definedName name="UAcct511">'[1]Func Study'!$AB$474</definedName>
    <definedName name="UAcct511CAGE">'[1]Func Study'!$AB$472</definedName>
    <definedName name="UAcct512">'[1]Func Study'!$AB$479</definedName>
    <definedName name="UAcct512CAGE">'[1]Func Study'!$AB$477</definedName>
    <definedName name="UAcct513">'[1]Func Study'!$AB$484</definedName>
    <definedName name="UAcct513CAGE">'[1]Func Study'!$AB$482</definedName>
    <definedName name="UAcct514">'[1]Func Study'!$AB$489</definedName>
    <definedName name="UAcct514CAGE">'[1]Func Study'!$AB$487</definedName>
    <definedName name="UAcct517">'[1]Func Study'!$AB$498</definedName>
    <definedName name="UAcct518">'[1]Func Study'!$AB$502</definedName>
    <definedName name="UAcct519">'[1]Func Study'!$AB$507</definedName>
    <definedName name="UAcct520">'[1]Func Study'!$AB$511</definedName>
    <definedName name="UAcct523">'[1]Func Study'!$AB$515</definedName>
    <definedName name="UAcct524">'[1]Func Study'!$AB$519</definedName>
    <definedName name="UAcct528">'[1]Func Study'!$AB$523</definedName>
    <definedName name="UAcct529">'[1]Func Study'!$AB$527</definedName>
    <definedName name="UAcct530">'[1]Func Study'!$AB$531</definedName>
    <definedName name="UAcct531">'[1]Func Study'!$AB$535</definedName>
    <definedName name="UAcct532">'[1]Func Study'!$AB$539</definedName>
    <definedName name="UAcct535">'[1]Func Study'!$AB$551</definedName>
    <definedName name="UAcct536">'[1]Func Study'!$AB$555</definedName>
    <definedName name="UAcct537">'[1]Func Study'!$AB$559</definedName>
    <definedName name="UAcct538">'[1]Func Study'!$AB$563</definedName>
    <definedName name="UAcct539">'[1]Func Study'!$AB$568</definedName>
    <definedName name="UAcct540">'[1]Func Study'!$AB$572</definedName>
    <definedName name="UAcct541">'[1]Func Study'!$AB$576</definedName>
    <definedName name="UAcct542">'[1]Func Study'!$AB$580</definedName>
    <definedName name="UAcct543">'[1]Func Study'!$AB$584</definedName>
    <definedName name="UAcct544">'[1]Func Study'!$AB$588</definedName>
    <definedName name="UAcct545">'[1]Func Study'!$AB$592</definedName>
    <definedName name="UAcct546">'[1]Func Study'!$AB$606</definedName>
    <definedName name="UAcct546CAGE">'[1]Func Study'!$AB$605</definedName>
    <definedName name="UAcct547CAEW">'[1]Func Study'!$AB$610</definedName>
    <definedName name="UACCT547NPCCAEW">'[1]Func Study'!$AB$613</definedName>
    <definedName name="UAcct547Se">'[1]Func Study'!$AB$609</definedName>
    <definedName name="UAcct548">'[1]Func Study'!$AB$621</definedName>
    <definedName name="UACCT548CAGE">'[1]Func Study'!$AB$620</definedName>
    <definedName name="UAcct549">'[1]Func Study'!$AB$626</definedName>
    <definedName name="Uacct549CAGE">'[1]Func Study'!$AB$625</definedName>
    <definedName name="UAcct551CAGE">'[1]Func Study'!$AB$634</definedName>
    <definedName name="UACCT551SG">'[1]Func Study'!$AB$635</definedName>
    <definedName name="UACCT552CAGE">'[1]Func Study'!$AB$640</definedName>
    <definedName name="UAcct552SG">'[1]Func Study'!$AB$639</definedName>
    <definedName name="UACCT553CAGE">'[1]Func Study'!$AB$646</definedName>
    <definedName name="UAcct553SG">'[1]Func Study'!$AB$645</definedName>
    <definedName name="UACCT554CAGE">'[1]Func Study'!$AB$651</definedName>
    <definedName name="UAcct554SG">'[1]Func Study'!$AB$650</definedName>
    <definedName name="UAcct555CAEW">'[1]Func Study'!$AB$665</definedName>
    <definedName name="UAcct555CAGW">'[1]Func Study'!$AB$664</definedName>
    <definedName name="UACCT555DGP">'[1]Func Study'!$AB$670</definedName>
    <definedName name="UACCT555NPCCAEW">'[1]Func Study'!$AB$669</definedName>
    <definedName name="UACCT555NPCCAGW">'[1]Func Study'!$AB$668</definedName>
    <definedName name="UAcct555S">'[1]Func Study'!$AB$663</definedName>
    <definedName name="UAcct555Se">'[1]Func Study'!$AB$665</definedName>
    <definedName name="UACCT555SG">'[1]Func Study'!$AB$664</definedName>
    <definedName name="UAcct556">'[1]Func Study'!$AB$676</definedName>
    <definedName name="UAcct557">'[1]Func Study'!$AB$685</definedName>
    <definedName name="UAcct560">'[1]Func Study'!$AB$715</definedName>
    <definedName name="UAcct561">'[1]Func Study'!$AB$720</definedName>
    <definedName name="UAcct562">'[1]Func Study'!$AB$726</definedName>
    <definedName name="UAcct563">'[1]Func Study'!$AB$731</definedName>
    <definedName name="UAcct564">'[1]Func Study'!$AB$735</definedName>
    <definedName name="UAcct565">'[1]Func Study'!$AB$739</definedName>
    <definedName name="UACCT565NPC">'[1]Func Study'!$AB$744</definedName>
    <definedName name="UACCT565NPCCAGW">'[1]Func Study'!$AB$742</definedName>
    <definedName name="UAcct566">'[1]Func Study'!$AB$748</definedName>
    <definedName name="UAcct567">'[1]Func Study'!$AB$752</definedName>
    <definedName name="UAcct568">'[1]Func Study'!$AB$756</definedName>
    <definedName name="UAcct569">'[1]Func Study'!$AB$760</definedName>
    <definedName name="UAcct570">'[1]Func Study'!$AB$765</definedName>
    <definedName name="UAcct571">'[1]Func Study'!$AB$770</definedName>
    <definedName name="UAcct572">'[1]Func Study'!$AB$774</definedName>
    <definedName name="UAcct573">'[1]Func Study'!$AB$778</definedName>
    <definedName name="UAcct580">'[1]Func Study'!$AB$791</definedName>
    <definedName name="UAcct581">'[1]Func Study'!$AB$796</definedName>
    <definedName name="UAcct582">'[1]Func Study'!$AB$801</definedName>
    <definedName name="UAcct583">'[1]Func Study'!$AB$806</definedName>
    <definedName name="UAcct584">'[1]Func Study'!$AB$811</definedName>
    <definedName name="UAcct585">'[1]Func Study'!$AB$816</definedName>
    <definedName name="UAcct586">'[1]Func Study'!$AB$821</definedName>
    <definedName name="UAcct587">'[1]Func Study'!$AB$826</definedName>
    <definedName name="UAcct588">'[1]Func Study'!$AB$831</definedName>
    <definedName name="UAcct589">'[1]Func Study'!$AB$836</definedName>
    <definedName name="UAcct590">'[1]Func Study'!$AB$841</definedName>
    <definedName name="UAcct591">'[1]Func Study'!$AB$846</definedName>
    <definedName name="UAcct592">'[1]Func Study'!$AB$851</definedName>
    <definedName name="UAcct593">'[1]Func Study'!$AB$856</definedName>
    <definedName name="UAcct594">'[1]Func Study'!$AB$861</definedName>
    <definedName name="UAcct595">'[1]Func Study'!$AB$866</definedName>
    <definedName name="UAcct596">'[1]Func Study'!$AB$876</definedName>
    <definedName name="UAcct597">'[1]Func Study'!$AB$881</definedName>
    <definedName name="UAcct598">'[1]Func Study'!$AB$886</definedName>
    <definedName name="UAcct901">'[1]Func Study'!$AB$898</definedName>
    <definedName name="UAcct902">'[1]Func Study'!$AB$903</definedName>
    <definedName name="UAcct903">'[1]Func Study'!$AB$908</definedName>
    <definedName name="UAcct904">'[1]Func Study'!$AB$914</definedName>
    <definedName name="UAcct905">'[1]Func Study'!$AB$919</definedName>
    <definedName name="UAcct907">'[1]Func Study'!$AB$933</definedName>
    <definedName name="UAcct908">'[1]Func Study'!$AB$938</definedName>
    <definedName name="UAcct909">'[1]Func Study'!$AB$943</definedName>
    <definedName name="UAcct910">'[1]Func Study'!$AB$948</definedName>
    <definedName name="UAcct911">'[1]Func Study'!$AB$959</definedName>
    <definedName name="UAcct912">'[1]Func Study'!$AB$964</definedName>
    <definedName name="UAcct913">'[1]Func Study'!$AB$969</definedName>
    <definedName name="UAcct916">'[1]Func Study'!$AB$974</definedName>
    <definedName name="UAcct920">'[1]Func Study'!$AB$985</definedName>
    <definedName name="UAcct920Cn">'[1]Func Study'!$AB$983</definedName>
    <definedName name="UAcct921">'[1]Func Study'!$AB$991</definedName>
    <definedName name="UAcct921Cn">'[1]Func Study'!$AB$989</definedName>
    <definedName name="UAcct923">'[1]Func Study'!$AB$997</definedName>
    <definedName name="UAcct923Cn">'[1]Func Study'!$AB$995</definedName>
    <definedName name="UAcct924">'[1]Func Study'!$AB$1001</definedName>
    <definedName name="UAcct925">'[1]Func Study'!$AB$1005</definedName>
    <definedName name="UAcct926">'[1]Func Study'!$AB$1011</definedName>
    <definedName name="UAcct927">'[1]Func Study'!$AB$1016</definedName>
    <definedName name="UAcct928">'[1]Func Study'!$AB$1023</definedName>
    <definedName name="UAcct929">'[1]Func Study'!$AB$1028</definedName>
    <definedName name="UAcct930">'[1]Func Study'!$AB$1034</definedName>
    <definedName name="UAcct931">'[1]Func Study'!$AB$1039</definedName>
    <definedName name="UAcct935">'[1]Func Study'!$AB$1045</definedName>
    <definedName name="UAcctAGA">'[1]Func Study'!$AB$296</definedName>
    <definedName name="UAcctcwc">'[1]Func Study'!$AB$2136</definedName>
    <definedName name="UAcctd00">'[1]Func Study'!$AB$1786</definedName>
    <definedName name="UAcctdfa">'[1]Func Study'!#REF!</definedName>
    <definedName name="UAcctdfad">'[1]Func Study'!#REF!</definedName>
    <definedName name="UAcctdfap">'[1]Func Study'!#REF!</definedName>
    <definedName name="UAcctdfat">'[1]Func Study'!#REF!</definedName>
    <definedName name="UAcctds0">'[1]Func Study'!$AB$1790</definedName>
    <definedName name="UACCTECDDGP">'[1]Func Study'!$AB$687</definedName>
    <definedName name="UACCTECDMC">'[1]Func Study'!$AB$689</definedName>
    <definedName name="UACCTECDS">'[1]Func Study'!$AB$691</definedName>
    <definedName name="UACCTECDSG1">'[1]Func Study'!$AB$688</definedName>
    <definedName name="UACCTECDSG2">'[1]Func Study'!$AB$690</definedName>
    <definedName name="UACCTECDSG3">'[1]Func Study'!$AB$692</definedName>
    <definedName name="UAcctfit">'[1]Func Study'!$AB$1395</definedName>
    <definedName name="UAcctg00">'[1]Func Study'!$AB$1947</definedName>
    <definedName name="UAccth00">'[1]Func Study'!$AB$1545</definedName>
    <definedName name="UAccti00">'[1]Func Study'!$AB$1993</definedName>
    <definedName name="UAcctn00">'[1]Func Study'!$AB$1496</definedName>
    <definedName name="UAccto00">'[1]Func Study'!$AB$1606</definedName>
    <definedName name="UAcctowc">'[1]Func Study'!$AB$2149</definedName>
    <definedName name="UACCTOWCSSECH">'[1]Func Study'!$AB$2148</definedName>
    <definedName name="UAccts00">'[1]Func Study'!$AB$1455</definedName>
    <definedName name="UAcctsttax">'[1]Func Study'!$AB$1377</definedName>
    <definedName name="UAcctt00">'[1]Func Study'!$AB$1682</definedName>
  </definedNames>
  <calcPr calcId="145621" calcMode="manual" iterate="1" calcOnSave="0"/>
</workbook>
</file>

<file path=xl/calcChain.xml><?xml version="1.0" encoding="utf-8"?>
<calcChain xmlns="http://schemas.openxmlformats.org/spreadsheetml/2006/main">
  <c r="L62" i="1" l="1"/>
  <c r="L61" i="1"/>
  <c r="L60" i="1"/>
  <c r="L59" i="1"/>
  <c r="L58" i="1"/>
  <c r="L57" i="1"/>
  <c r="L56" i="1"/>
  <c r="L55" i="1"/>
  <c r="L54" i="1"/>
  <c r="K62" i="1"/>
  <c r="K61" i="1"/>
  <c r="K60" i="1"/>
  <c r="K59" i="1"/>
  <c r="K58" i="1"/>
  <c r="K57" i="1"/>
  <c r="K56" i="1"/>
  <c r="K55" i="1"/>
  <c r="K54" i="1"/>
  <c r="J62" i="1"/>
  <c r="J61" i="1"/>
  <c r="J60" i="1"/>
  <c r="J59" i="1"/>
  <c r="J58" i="1"/>
  <c r="J57" i="1"/>
  <c r="J56" i="1"/>
  <c r="J55" i="1"/>
  <c r="J54" i="1"/>
  <c r="I62" i="1"/>
  <c r="I61" i="1"/>
  <c r="I60" i="1"/>
  <c r="I59" i="1"/>
  <c r="I58" i="1"/>
  <c r="I57" i="1"/>
  <c r="I56" i="1"/>
  <c r="I55" i="1"/>
  <c r="I54" i="1"/>
  <c r="H62" i="1"/>
  <c r="H61" i="1"/>
  <c r="H60" i="1"/>
  <c r="H59" i="1"/>
  <c r="H58" i="1"/>
  <c r="H57" i="1"/>
  <c r="H56" i="1"/>
  <c r="H55" i="1"/>
  <c r="H54" i="1"/>
  <c r="N64" i="1"/>
  <c r="P48" i="1" s="1"/>
  <c r="N60" i="1"/>
  <c r="N59" i="1"/>
  <c r="N58" i="1"/>
  <c r="N57" i="1"/>
  <c r="N56" i="1"/>
  <c r="N55" i="1"/>
  <c r="N54" i="1"/>
  <c r="D62" i="1"/>
  <c r="D61" i="1"/>
  <c r="D60" i="1"/>
  <c r="D59" i="1"/>
  <c r="D58" i="1"/>
  <c r="D57" i="1"/>
  <c r="D56" i="1"/>
  <c r="D55" i="1"/>
  <c r="D54" i="1"/>
  <c r="L21" i="1"/>
  <c r="L20" i="1"/>
  <c r="L19" i="1"/>
  <c r="L18" i="1"/>
  <c r="L17" i="1"/>
  <c r="L16" i="1"/>
  <c r="L15" i="1"/>
  <c r="L14" i="1"/>
  <c r="L13" i="1"/>
  <c r="K21" i="1"/>
  <c r="K20" i="1"/>
  <c r="K19" i="1"/>
  <c r="K18" i="1"/>
  <c r="K17" i="1"/>
  <c r="K16" i="1"/>
  <c r="K15" i="1"/>
  <c r="K14" i="1"/>
  <c r="K13" i="1"/>
  <c r="J21" i="1"/>
  <c r="J20" i="1"/>
  <c r="J19" i="1"/>
  <c r="J18" i="1"/>
  <c r="J17" i="1"/>
  <c r="J16" i="1"/>
  <c r="J15" i="1"/>
  <c r="J14" i="1"/>
  <c r="J13" i="1"/>
  <c r="I21" i="1"/>
  <c r="I20" i="1"/>
  <c r="I19" i="1"/>
  <c r="I18" i="1"/>
  <c r="I17" i="1"/>
  <c r="I16" i="1"/>
  <c r="I15" i="1"/>
  <c r="I14" i="1"/>
  <c r="I13" i="1"/>
  <c r="H21" i="1"/>
  <c r="H20" i="1"/>
  <c r="H19" i="1"/>
  <c r="H18" i="1"/>
  <c r="H17" i="1"/>
  <c r="H16" i="1"/>
  <c r="H15" i="1"/>
  <c r="H14" i="1"/>
  <c r="H13" i="1"/>
  <c r="A45" i="1"/>
  <c r="A44" i="1"/>
  <c r="A42" i="1"/>
  <c r="A5" i="1"/>
  <c r="A4" i="1"/>
  <c r="A2" i="1"/>
  <c r="E62" i="1"/>
  <c r="E61" i="1"/>
  <c r="E60" i="1"/>
  <c r="E59" i="1"/>
  <c r="E58" i="1"/>
  <c r="E57" i="1"/>
  <c r="E56" i="1"/>
  <c r="E55" i="1"/>
  <c r="E54" i="1"/>
  <c r="N23" i="1"/>
  <c r="N21" i="1"/>
  <c r="N20" i="1"/>
  <c r="N19" i="1"/>
  <c r="N18" i="1"/>
  <c r="N17" i="1"/>
  <c r="N16" i="1"/>
  <c r="N15" i="1"/>
  <c r="N14" i="1"/>
  <c r="N13" i="1"/>
  <c r="E23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P54" i="1" l="1"/>
  <c r="P56" i="1"/>
  <c r="P58" i="1"/>
  <c r="P60" i="1"/>
  <c r="P55" i="1"/>
  <c r="P57" i="1"/>
  <c r="P5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A55" i="1"/>
  <c r="A56" i="1" s="1"/>
  <c r="A57" i="1" s="1"/>
  <c r="G21" i="1"/>
  <c r="G20" i="1"/>
  <c r="G19" i="1"/>
  <c r="O19" i="1" s="1"/>
  <c r="O60" i="1" s="1"/>
  <c r="G18" i="1"/>
  <c r="O18" i="1" s="1"/>
  <c r="O59" i="1" s="1"/>
  <c r="G17" i="1"/>
  <c r="O17" i="1" s="1"/>
  <c r="O58" i="1" s="1"/>
  <c r="G16" i="1"/>
  <c r="O16" i="1" s="1"/>
  <c r="O57" i="1" s="1"/>
  <c r="G15" i="1"/>
  <c r="O15" i="1" s="1"/>
  <c r="O56" i="1" s="1"/>
  <c r="G14" i="1"/>
  <c r="O14" i="1" s="1"/>
  <c r="O55" i="1" s="1"/>
  <c r="A14" i="1"/>
  <c r="A15" i="1" s="1"/>
  <c r="A16" i="1" s="1"/>
  <c r="L23" i="1"/>
  <c r="K23" i="1"/>
  <c r="J23" i="1"/>
  <c r="I23" i="1"/>
  <c r="H23" i="1"/>
  <c r="P64" i="1" l="1"/>
  <c r="G13" i="1"/>
  <c r="O13" i="1" s="1"/>
  <c r="O54" i="1" s="1"/>
  <c r="G23" i="1" l="1"/>
  <c r="M21" i="1" l="1"/>
  <c r="M17" i="1"/>
  <c r="M15" i="1" l="1"/>
  <c r="M14" i="1"/>
  <c r="M13" i="1"/>
  <c r="A46" i="1"/>
  <c r="A6" i="1"/>
  <c r="M20" i="1"/>
  <c r="M16" i="1"/>
  <c r="M19" i="1"/>
  <c r="M18" i="1" l="1"/>
  <c r="M23" i="1" s="1"/>
  <c r="D23" i="1" l="1"/>
  <c r="D64" i="1" l="1"/>
  <c r="A47" i="1" l="1"/>
  <c r="E64" i="1"/>
  <c r="A7" i="1"/>
  <c r="F54" i="1"/>
  <c r="F13" i="1"/>
  <c r="F62" i="1" l="1"/>
  <c r="F61" i="1"/>
  <c r="F23" i="1"/>
  <c r="F21" i="1"/>
  <c r="F20" i="1"/>
  <c r="F15" i="1"/>
  <c r="F60" i="1"/>
  <c r="F19" i="1"/>
  <c r="F56" i="1"/>
  <c r="F16" i="1"/>
  <c r="F14" i="1"/>
  <c r="F58" i="1"/>
  <c r="F17" i="1"/>
  <c r="F57" i="1"/>
  <c r="F55" i="1"/>
  <c r="F18" i="1"/>
  <c r="F59" i="1"/>
  <c r="F64" i="1"/>
  <c r="G62" i="1" l="1"/>
  <c r="G60" i="1"/>
  <c r="G57" i="1"/>
  <c r="J64" i="1"/>
  <c r="G58" i="1"/>
  <c r="G56" i="1"/>
  <c r="G61" i="1"/>
  <c r="G59" i="1"/>
  <c r="G55" i="1"/>
  <c r="I64" i="1"/>
  <c r="M59" i="1" l="1"/>
  <c r="Q59" i="1"/>
  <c r="M56" i="1"/>
  <c r="Q56" i="1"/>
  <c r="M60" i="1"/>
  <c r="Q60" i="1"/>
  <c r="M55" i="1"/>
  <c r="Q55" i="1"/>
  <c r="M61" i="1"/>
  <c r="Q61" i="1"/>
  <c r="M58" i="1"/>
  <c r="Q58" i="1"/>
  <c r="M57" i="1"/>
  <c r="Q57" i="1"/>
  <c r="M62" i="1"/>
  <c r="Q62" i="1"/>
  <c r="H64" i="1"/>
  <c r="K64" i="1"/>
  <c r="L64" i="1"/>
  <c r="G54" i="1" l="1"/>
  <c r="Q54" i="1" l="1"/>
  <c r="G64" i="1"/>
  <c r="M54" i="1"/>
  <c r="M64" i="1" s="1"/>
  <c r="Q64" i="1" l="1"/>
</calcChain>
</file>

<file path=xl/sharedStrings.xml><?xml version="1.0" encoding="utf-8"?>
<sst xmlns="http://schemas.openxmlformats.org/spreadsheetml/2006/main" count="177" uniqueCount="96">
  <si>
    <t>Summary</t>
  </si>
  <si>
    <t>Cost Of Service By Rate Schedule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</si>
  <si>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</si>
  <si>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</si>
  <si>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</si>
  <si>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</si>
  <si>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</si>
  <si>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</si>
  <si>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</si>
  <si>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</si>
  <si>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</si>
  <si>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</si>
  <si>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</si>
  <si>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</si>
  <si>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</si>
  <si>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Return on</t>
  </si>
  <si>
    <t>Rate of</t>
  </si>
  <si>
    <t>Total</t>
  </si>
  <si>
    <t>Generation</t>
  </si>
  <si>
    <t xml:space="preserve">Transmission </t>
  </si>
  <si>
    <t>Distribution</t>
  </si>
  <si>
    <t xml:space="preserve">Retail </t>
  </si>
  <si>
    <t>Misc</t>
  </si>
  <si>
    <t>Increase</t>
  </si>
  <si>
    <t>Percentage</t>
  </si>
  <si>
    <t>Line</t>
  </si>
  <si>
    <t>Schedule</t>
  </si>
  <si>
    <t>Description</t>
  </si>
  <si>
    <t>Annual</t>
  </si>
  <si>
    <t>Rate</t>
  </si>
  <si>
    <t>Return</t>
  </si>
  <si>
    <t>Cost of</t>
  </si>
  <si>
    <t>(Decrease)</t>
  </si>
  <si>
    <t>Change from</t>
  </si>
  <si>
    <t>No.</t>
  </si>
  <si>
    <t>Revenue</t>
  </si>
  <si>
    <t>Base</t>
  </si>
  <si>
    <t>Index</t>
  </si>
  <si>
    <t>Service</t>
  </si>
  <si>
    <t>to = ROR</t>
  </si>
  <si>
    <t>Current Revenues</t>
  </si>
  <si>
    <t>16</t>
  </si>
  <si>
    <t>Residential</t>
  </si>
  <si>
    <t>24</t>
  </si>
  <si>
    <t xml:space="preserve">Small General Service </t>
  </si>
  <si>
    <t>36</t>
  </si>
  <si>
    <t>Large General Service &lt;1,000 kW</t>
  </si>
  <si>
    <t>48T</t>
  </si>
  <si>
    <t>Large General Service &gt;1,000 kW</t>
  </si>
  <si>
    <t>Dedicated Facilities</t>
  </si>
  <si>
    <t>40</t>
  </si>
  <si>
    <t>Agricultural Pumping Service</t>
  </si>
  <si>
    <t>15,52,54,57</t>
  </si>
  <si>
    <t>Street Lighting</t>
  </si>
  <si>
    <t>Total Washington Jurisdiction</t>
  </si>
  <si>
    <t>Footnotes :</t>
  </si>
  <si>
    <t>Column C :</t>
  </si>
  <si>
    <t>Annual revenues based on January 2010 through December 2010 usage priced at current Washington Tariff.</t>
  </si>
  <si>
    <t xml:space="preserve">Column D :  </t>
  </si>
  <si>
    <t xml:space="preserve">Column E : </t>
  </si>
  <si>
    <t>Rate of Return Index. Rate of return by rate schedule, divided by Washington Jurisdiction's normalized rate of return.</t>
  </si>
  <si>
    <t xml:space="preserve">Column F : </t>
  </si>
  <si>
    <t xml:space="preserve">Column G : </t>
  </si>
  <si>
    <t>Calculated Generation Cost of Service at Jurisdictional Rate of Return per January 2010 through December 2010 Embedded COS Study.</t>
  </si>
  <si>
    <t xml:space="preserve">Column H : </t>
  </si>
  <si>
    <t>Calculated Transmission Cost of Service at Jurisdictional Rate of Return per January 2010 through December 2010 Embedded COS Study.</t>
  </si>
  <si>
    <t xml:space="preserve">Column I : </t>
  </si>
  <si>
    <t>Calculated Distribution Cost of Service at Jurisdictional Rate of Return per the January 2010 through December 2010 Embedded COS Study.</t>
  </si>
  <si>
    <t xml:space="preserve">Column J :  </t>
  </si>
  <si>
    <t>Calculated Retail Cost of Service at Jurisdictional Rate of Return per the January 2010 through December 2010 Embedded COS Study.</t>
  </si>
  <si>
    <t xml:space="preserve">Column K : </t>
  </si>
  <si>
    <t>Calculated Miscellaneous Cost of Service at Jurisdictional Rate of Return per the January 2010 through December 2010 Embedded COS Study.</t>
  </si>
  <si>
    <t xml:space="preserve">Column L :  </t>
  </si>
  <si>
    <t>Increase or Decrease Required to Move From Annual Revenue to Full Cost of Service dollars.</t>
  </si>
  <si>
    <t xml:space="preserve">Column M : </t>
  </si>
  <si>
    <t>Increase or Decrease Required to Move From Annual Revenue to Full Cost of Service percent.</t>
  </si>
  <si>
    <t>Ratio</t>
  </si>
  <si>
    <t>Parity</t>
  </si>
  <si>
    <t>Cost Of Service By Rate Schedule at Staff Recommended Increase</t>
  </si>
  <si>
    <t>N</t>
  </si>
  <si>
    <t>O</t>
  </si>
  <si>
    <t>P</t>
  </si>
  <si>
    <t>Existing</t>
  </si>
  <si>
    <t>to Cost</t>
  </si>
  <si>
    <t xml:space="preserve">Revenue </t>
  </si>
  <si>
    <t>Column N :</t>
  </si>
  <si>
    <t>Column O :</t>
  </si>
  <si>
    <t>Column P :</t>
  </si>
  <si>
    <t>Existing annual revenues (Column C) divided by Existing Cost of Service from upper table (hidden).</t>
  </si>
  <si>
    <t xml:space="preserve">Existing annual revenues (Column C) multiplied by proposed rate increase of 1.1 percent.  This estimated revenue does not equal </t>
  </si>
  <si>
    <t>Staff Estimated</t>
  </si>
  <si>
    <t>Estimated</t>
  </si>
  <si>
    <t>Staff Estimated Revenue (Column O) divided by Total Cost of Service (Column F).</t>
  </si>
  <si>
    <t>Calculated Return on Ratebase per January 2010 through December 2010 Embedded Cost of Service Study.</t>
  </si>
  <si>
    <t>Calculated Full Cost of Service at Jurisdictional Rate of Return per the January 2010 through December 2010 Embedded COS Study.</t>
  </si>
  <si>
    <t xml:space="preserve">     Staff Exhibit MDF-2, page 1, line 1, column 4 because it is based on different usage assumptions.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</si>
</sst>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* #,##0_);_(* \(#,##0\);_(* &quot;-&quot;??_);_(@_)"/>
    <numFmt numFmtId="165" formatCode="0.000%"/>
    <numFmt numFmtId="166" formatCode="0_)"/>
    <numFmt numFmtId="167" formatCode="_(* #,##0.000_);_(* \(#,##0.000\);_(* &quot;-&quot;_);_(@_)"/>
    <numFmt numFmtId="168" formatCode="_(&quot;$&quot;* #,##0_);_(&quot;$&quot;* \(#,##0\);_(&quot;$&quot;* &quot;-&quot;??_);_(@_)"/>
    <numFmt numFmtId="169" formatCode="0.0%"/>
    <numFmt numFmtId="170" formatCode="0.000"/>
  </numFmts>
  <fonts count="8">
    <font>
      <sz val="10"/>
      <name val="SWISS"/>
    </font>
    <font>
      <b/>
      <sz val="10"/>
      <name val="Arial"/>
      <family val="2"/>
    </font>
    <font>
      <b/>
      <sz val="10"/>
      <name val="Swiss"/>
      <family val="2"/>
    </font>
    <font>
      <sz val="10"/>
      <name val="Arial"/>
      <family val="2"/>
    </font>
    <font>
      <sz val="10"/>
      <name val="Swiss"/>
      <family val="2"/>
    </font>
    <font>
      <u/>
      <sz val="10"/>
      <name val="Arial"/>
      <family val="2"/>
    </font>
    <font>
      <sz val="12"/>
      <color indexed="12"/>
      <name val="Times New Roman"/>
      <family val="1"/>
    </font>
    <font>
      <sz val="10"/>
      <name val="SWIS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41" fontId="0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164" fontId="6" fillId="0" borderId="0" applyFont="0" applyAlignment="0" applyProtection="0"/>
    <xf numFmtId="44" fontId="7" fillId="0" borderId="0" applyFont="0" applyFill="0" applyBorder="0" applyAlignment="0" applyProtection="0"/>
  </cellStyleXfs>
  <cellXfs count="79">
    <xf numFmtId="41" fontId="0" fillId="0" borderId="0" xfId="0"/>
    <xf numFmtId="41" fontId="1" fillId="0" borderId="0" xfId="0" applyFont="1" applyFill="1" applyAlignment="1">
      <alignment horizontal="left"/>
    </xf>
    <xf numFmtId="41" fontId="2" fillId="0" borderId="0" xfId="0" applyFont="1" applyFill="1"/>
    <xf numFmtId="41" fontId="3" fillId="0" borderId="0" xfId="0" applyFont="1" applyFill="1"/>
    <xf numFmtId="41" fontId="1" fillId="0" borderId="0" xfId="0" applyFont="1" applyFill="1" applyAlignment="1">
      <alignment horizontal="centerContinuous"/>
    </xf>
    <xf numFmtId="37" fontId="1" fillId="0" borderId="0" xfId="0" applyNumberFormat="1" applyFont="1" applyFill="1" applyAlignment="1" applyProtection="1">
      <alignment horizontal="centerContinuous"/>
      <protection locked="0"/>
    </xf>
    <xf numFmtId="1" fontId="1" fillId="0" borderId="0" xfId="0" applyNumberFormat="1" applyFont="1" applyFill="1" applyAlignment="1">
      <alignment horizontal="centerContinuous"/>
    </xf>
    <xf numFmtId="164" fontId="1" fillId="0" borderId="0" xfId="0" applyNumberFormat="1" applyFont="1" applyFill="1" applyAlignment="1" applyProtection="1">
      <alignment horizontal="centerContinuous"/>
    </xf>
    <xf numFmtId="41" fontId="1" fillId="0" borderId="0" xfId="0" applyFont="1" applyFill="1" applyAlignment="1" applyProtection="1">
      <alignment horizontal="centerContinuous"/>
      <protection locked="0"/>
    </xf>
    <xf numFmtId="41" fontId="3" fillId="0" borderId="0" xfId="0" applyFont="1" applyFill="1" applyAlignment="1" applyProtection="1">
      <alignment horizontal="centerContinuous"/>
      <protection locked="0"/>
    </xf>
    <xf numFmtId="41" fontId="3" fillId="0" borderId="0" xfId="0" applyFont="1" applyFill="1" applyAlignment="1">
      <alignment horizontal="centerContinuous"/>
    </xf>
    <xf numFmtId="165" fontId="2" fillId="0" borderId="0" xfId="1" quotePrefix="1" applyNumberFormat="1" applyFont="1" applyFill="1" applyAlignment="1">
      <alignment horizontal="centerContinuous"/>
    </xf>
    <xf numFmtId="1" fontId="2" fillId="0" borderId="0" xfId="0" quotePrefix="1" applyNumberFormat="1" applyFont="1" applyFill="1" applyAlignment="1">
      <alignment horizontal="centerContinuous"/>
    </xf>
    <xf numFmtId="41" fontId="3" fillId="0" borderId="0" xfId="0" applyFont="1" applyFill="1" applyProtection="1">
      <protection locked="0"/>
    </xf>
    <xf numFmtId="41" fontId="3" fillId="0" borderId="0" xfId="0" applyFont="1" applyFill="1" applyAlignment="1" applyProtection="1">
      <alignment horizontal="center"/>
      <protection locked="0"/>
    </xf>
    <xf numFmtId="41" fontId="3" fillId="0" borderId="1" xfId="2" applyFont="1" applyFill="1" applyBorder="1" applyProtection="1">
      <protection locked="0"/>
    </xf>
    <xf numFmtId="41" fontId="3" fillId="0" borderId="1" xfId="2" applyFont="1" applyFill="1" applyBorder="1" applyAlignment="1" applyProtection="1">
      <alignment horizontal="center"/>
      <protection locked="0"/>
    </xf>
    <xf numFmtId="41" fontId="3" fillId="0" borderId="0" xfId="2" applyFont="1" applyFill="1"/>
    <xf numFmtId="41" fontId="3" fillId="0" borderId="2" xfId="2" applyFont="1" applyFill="1" applyBorder="1" applyAlignment="1" applyProtection="1">
      <alignment horizontal="center"/>
      <protection locked="0"/>
    </xf>
    <xf numFmtId="41" fontId="3" fillId="0" borderId="3" xfId="2" applyFont="1" applyFill="1" applyBorder="1" applyAlignment="1" applyProtection="1">
      <alignment horizontal="center"/>
      <protection locked="0"/>
    </xf>
    <xf numFmtId="41" fontId="3" fillId="0" borderId="3" xfId="2" applyFont="1" applyFill="1" applyBorder="1" applyProtection="1">
      <protection locked="0"/>
    </xf>
    <xf numFmtId="41" fontId="3" fillId="0" borderId="0" xfId="2" applyFont="1" applyFill="1" applyBorder="1"/>
    <xf numFmtId="166" fontId="3" fillId="0" borderId="4" xfId="2" applyNumberFormat="1" applyFont="1" applyFill="1" applyBorder="1" applyAlignment="1" applyProtection="1">
      <alignment horizontal="center"/>
      <protection locked="0"/>
    </xf>
    <xf numFmtId="41" fontId="3" fillId="0" borderId="4" xfId="2" quotePrefix="1" applyFont="1" applyFill="1" applyBorder="1" applyAlignment="1" applyProtection="1">
      <alignment horizontal="center"/>
      <protection locked="0"/>
    </xf>
    <xf numFmtId="41" fontId="3" fillId="0" borderId="4" xfId="2" applyFont="1" applyFill="1" applyBorder="1" applyProtection="1">
      <protection locked="0"/>
    </xf>
    <xf numFmtId="37" fontId="3" fillId="0" borderId="4" xfId="2" applyNumberFormat="1" applyFont="1" applyFill="1" applyBorder="1" applyProtection="1">
      <protection locked="0"/>
    </xf>
    <xf numFmtId="10" fontId="3" fillId="0" borderId="4" xfId="2" applyNumberFormat="1" applyFont="1" applyFill="1" applyBorder="1" applyProtection="1">
      <protection locked="0"/>
    </xf>
    <xf numFmtId="39" fontId="3" fillId="0" borderId="4" xfId="2" applyNumberFormat="1" applyFont="1" applyFill="1" applyBorder="1" applyProtection="1">
      <protection locked="0"/>
    </xf>
    <xf numFmtId="10" fontId="3" fillId="0" borderId="0" xfId="2" applyNumberFormat="1" applyFont="1" applyFill="1" applyBorder="1" applyProtection="1">
      <protection locked="0"/>
    </xf>
    <xf numFmtId="10" fontId="3" fillId="0" borderId="0" xfId="2" applyNumberFormat="1" applyFont="1" applyFill="1" applyBorder="1"/>
    <xf numFmtId="10" fontId="3" fillId="0" borderId="0" xfId="2" quotePrefix="1" applyNumberFormat="1" applyFont="1" applyFill="1" applyBorder="1" applyAlignment="1" applyProtection="1">
      <alignment horizontal="center"/>
      <protection locked="0"/>
    </xf>
    <xf numFmtId="37" fontId="3" fillId="0" borderId="4" xfId="2" applyNumberFormat="1" applyFont="1" applyFill="1" applyBorder="1" applyAlignment="1" applyProtection="1">
      <alignment horizontal="center"/>
      <protection locked="0"/>
    </xf>
    <xf numFmtId="41" fontId="3" fillId="0" borderId="4" xfId="2" applyFont="1" applyFill="1" applyBorder="1" applyAlignment="1" applyProtection="1">
      <alignment horizontal="center"/>
      <protection locked="0"/>
    </xf>
    <xf numFmtId="37" fontId="3" fillId="0" borderId="2" xfId="2" applyNumberFormat="1" applyFont="1" applyFill="1" applyBorder="1" applyAlignment="1" applyProtection="1">
      <alignment horizontal="center"/>
      <protection locked="0"/>
    </xf>
    <xf numFmtId="41" fontId="3" fillId="0" borderId="2" xfId="2" applyFont="1" applyFill="1" applyBorder="1" applyProtection="1">
      <protection locked="0"/>
    </xf>
    <xf numFmtId="37" fontId="3" fillId="0" borderId="2" xfId="2" applyNumberFormat="1" applyFont="1" applyFill="1" applyBorder="1" applyProtection="1">
      <protection locked="0"/>
    </xf>
    <xf numFmtId="39" fontId="3" fillId="0" borderId="2" xfId="2" applyNumberFormat="1" applyFont="1" applyFill="1" applyBorder="1" applyProtection="1">
      <protection locked="0"/>
    </xf>
    <xf numFmtId="10" fontId="3" fillId="0" borderId="2" xfId="2" applyNumberFormat="1" applyFont="1" applyFill="1" applyBorder="1" applyProtection="1">
      <protection locked="0"/>
    </xf>
    <xf numFmtId="10" fontId="3" fillId="0" borderId="2" xfId="1" applyNumberFormat="1" applyFont="1" applyFill="1" applyBorder="1" applyProtection="1">
      <protection locked="0"/>
    </xf>
    <xf numFmtId="37" fontId="3" fillId="0" borderId="3" xfId="2" applyNumberFormat="1" applyFont="1" applyFill="1" applyBorder="1" applyAlignment="1" applyProtection="1">
      <alignment horizontal="center"/>
      <protection locked="0"/>
    </xf>
    <xf numFmtId="5" fontId="3" fillId="0" borderId="3" xfId="2" applyNumberFormat="1" applyFont="1" applyFill="1" applyBorder="1" applyProtection="1">
      <protection locked="0"/>
    </xf>
    <xf numFmtId="10" fontId="3" fillId="0" borderId="3" xfId="2" applyNumberFormat="1" applyFont="1" applyFill="1" applyBorder="1" applyProtection="1">
      <protection locked="0"/>
    </xf>
    <xf numFmtId="39" fontId="3" fillId="0" borderId="3" xfId="2" applyNumberFormat="1" applyFont="1" applyFill="1" applyBorder="1" applyProtection="1">
      <protection locked="0"/>
    </xf>
    <xf numFmtId="37" fontId="3" fillId="0" borderId="3" xfId="2" applyNumberFormat="1" applyFont="1" applyFill="1" applyBorder="1" applyProtection="1">
      <protection locked="0"/>
    </xf>
    <xf numFmtId="10" fontId="3" fillId="0" borderId="3" xfId="1" applyNumberFormat="1" applyFont="1" applyFill="1" applyBorder="1" applyProtection="1">
      <protection locked="0"/>
    </xf>
    <xf numFmtId="37" fontId="3" fillId="0" borderId="0" xfId="0" applyNumberFormat="1" applyFont="1" applyFill="1" applyProtection="1">
      <protection locked="0"/>
    </xf>
    <xf numFmtId="9" fontId="3" fillId="0" borderId="0" xfId="1" applyFont="1" applyFill="1" applyProtection="1">
      <protection locked="0"/>
    </xf>
    <xf numFmtId="41" fontId="5" fillId="0" borderId="0" xfId="0" applyFont="1" applyFill="1" applyProtection="1">
      <protection locked="0"/>
    </xf>
    <xf numFmtId="10" fontId="3" fillId="0" borderId="0" xfId="1" applyNumberFormat="1" applyFont="1" applyFill="1" applyBorder="1" applyProtection="1">
      <protection locked="0"/>
    </xf>
    <xf numFmtId="167" fontId="3" fillId="0" borderId="0" xfId="2" applyNumberFormat="1" applyFont="1" applyFill="1" applyBorder="1"/>
    <xf numFmtId="10" fontId="3" fillId="0" borderId="0" xfId="0" applyNumberFormat="1" applyFont="1" applyFill="1"/>
    <xf numFmtId="0" fontId="3" fillId="0" borderId="0" xfId="0" applyNumberFormat="1" applyFont="1" applyFill="1"/>
    <xf numFmtId="41" fontId="3" fillId="0" borderId="0" xfId="0" applyFont="1" applyFill="1" applyAlignment="1">
      <alignment horizontal="center"/>
    </xf>
    <xf numFmtId="41" fontId="3" fillId="0" borderId="5" xfId="2" applyFont="1" applyFill="1" applyBorder="1" applyAlignment="1" applyProtection="1">
      <alignment horizontal="center"/>
      <protection locked="0"/>
    </xf>
    <xf numFmtId="41" fontId="3" fillId="0" borderId="6" xfId="2" applyFont="1" applyFill="1" applyBorder="1" applyAlignment="1" applyProtection="1">
      <alignment horizontal="center"/>
      <protection locked="0"/>
    </xf>
    <xf numFmtId="41" fontId="3" fillId="0" borderId="7" xfId="2" applyFont="1" applyFill="1" applyBorder="1" applyAlignment="1" applyProtection="1">
      <alignment horizontal="center"/>
      <protection locked="0"/>
    </xf>
    <xf numFmtId="10" fontId="3" fillId="0" borderId="8" xfId="2" applyNumberFormat="1" applyFont="1" applyFill="1" applyBorder="1" applyProtection="1">
      <protection locked="0"/>
    </xf>
    <xf numFmtId="2" fontId="3" fillId="0" borderId="13" xfId="2" applyNumberFormat="1" applyFont="1" applyFill="1" applyBorder="1" applyProtection="1">
      <protection locked="0"/>
    </xf>
    <xf numFmtId="2" fontId="3" fillId="0" borderId="14" xfId="2" applyNumberFormat="1" applyFont="1" applyFill="1" applyBorder="1" applyProtection="1">
      <protection locked="0"/>
    </xf>
    <xf numFmtId="168" fontId="3" fillId="0" borderId="0" xfId="1" applyNumberFormat="1" applyFont="1" applyFill="1" applyBorder="1" applyProtection="1">
      <protection locked="0"/>
    </xf>
    <xf numFmtId="169" fontId="3" fillId="0" borderId="0" xfId="1" applyNumberFormat="1" applyFont="1" applyFill="1"/>
    <xf numFmtId="170" fontId="3" fillId="0" borderId="0" xfId="2" applyNumberFormat="1" applyFont="1" applyFill="1"/>
    <xf numFmtId="2" fontId="3" fillId="0" borderId="0" xfId="2" applyNumberFormat="1" applyFont="1" applyFill="1"/>
    <xf numFmtId="168" fontId="3" fillId="0" borderId="13" xfId="4" applyNumberFormat="1" applyFont="1" applyFill="1" applyBorder="1" applyProtection="1">
      <protection locked="0"/>
    </xf>
    <xf numFmtId="168" fontId="3" fillId="0" borderId="14" xfId="4" applyNumberFormat="1" applyFont="1" applyFill="1" applyBorder="1" applyProtection="1">
      <protection locked="0"/>
    </xf>
    <xf numFmtId="2" fontId="3" fillId="0" borderId="0" xfId="2" applyNumberFormat="1" applyFont="1" applyFill="1" applyBorder="1" applyProtection="1">
      <protection locked="0"/>
    </xf>
    <xf numFmtId="170" fontId="3" fillId="0" borderId="0" xfId="2" applyNumberFormat="1" applyFont="1" applyFill="1" applyBorder="1"/>
    <xf numFmtId="41" fontId="3" fillId="0" borderId="9" xfId="2" applyFont="1" applyFill="1" applyBorder="1" applyAlignment="1">
      <alignment horizontal="center"/>
    </xf>
    <xf numFmtId="41" fontId="3" fillId="0" borderId="12" xfId="2" applyFont="1" applyFill="1" applyBorder="1" applyAlignment="1">
      <alignment horizontal="center"/>
    </xf>
    <xf numFmtId="41" fontId="3" fillId="0" borderId="10" xfId="2" applyFont="1" applyFill="1" applyBorder="1" applyAlignment="1">
      <alignment horizontal="center"/>
    </xf>
    <xf numFmtId="41" fontId="3" fillId="0" borderId="13" xfId="2" applyFont="1" applyFill="1" applyBorder="1" applyAlignment="1">
      <alignment horizontal="center"/>
    </xf>
    <xf numFmtId="41" fontId="3" fillId="0" borderId="11" xfId="2" applyFont="1" applyFill="1" applyBorder="1" applyAlignment="1">
      <alignment horizontal="center"/>
    </xf>
    <xf numFmtId="41" fontId="3" fillId="0" borderId="14" xfId="2" applyFont="1" applyFill="1" applyBorder="1" applyAlignment="1">
      <alignment horizontal="center"/>
    </xf>
    <xf numFmtId="9" fontId="3" fillId="0" borderId="9" xfId="1" applyNumberFormat="1" applyFont="1" applyFill="1" applyBorder="1"/>
    <xf numFmtId="9" fontId="3" fillId="0" borderId="10" xfId="1" applyNumberFormat="1" applyFont="1" applyFill="1" applyBorder="1"/>
    <xf numFmtId="9" fontId="3" fillId="0" borderId="11" xfId="1" applyNumberFormat="1" applyFont="1" applyFill="1" applyBorder="1"/>
    <xf numFmtId="9" fontId="3" fillId="0" borderId="13" xfId="1" applyFont="1" applyFill="1" applyBorder="1" applyProtection="1">
      <protection locked="0"/>
    </xf>
    <xf numFmtId="9" fontId="3" fillId="0" borderId="14" xfId="1" applyFont="1" applyFill="1" applyBorder="1" applyProtection="1">
      <protection locked="0"/>
    </xf>
    <xf numFmtId="9" fontId="3" fillId="0" borderId="0" xfId="1" applyFont="1" applyFill="1" applyBorder="1" applyProtection="1">
      <protection locked="0"/>
    </xf>
  </cellXfs>
  <cellStyles count="5">
    <cellStyle name="Currency" xfId="4" builtinId="4"/>
    <cellStyle name="nONE" xfId="3"/>
    <cellStyle name="Normal" xfId="0" builtinId="0"/>
    <cellStyle name="Normal_Ut98 COS Study 5 Function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demarco\AppData\Local\Microsoft\Windows\Temporary%20Internet%20Files\Content.Outlook\CDCWBTTY\COS%20WA%20December%2020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6-2007%20GRC\JAM\JAM%20-%20WA%20GRC%2012%20ME%20JUN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3">
          <cell r="C3" t="str">
            <v>PacifiCorp</v>
          </cell>
        </row>
        <row r="4">
          <cell r="C4" t="str">
            <v>State of Washington</v>
          </cell>
        </row>
        <row r="5">
          <cell r="C5" t="str">
            <v>12 Months Ending December 2010</v>
          </cell>
          <cell r="R5">
            <v>3</v>
          </cell>
          <cell r="T5">
            <v>3</v>
          </cell>
          <cell r="V5">
            <v>5</v>
          </cell>
        </row>
        <row r="6">
          <cell r="C6" t="str">
            <v>WCA Method</v>
          </cell>
        </row>
        <row r="8">
          <cell r="D8">
            <v>0.34712774654436396</v>
          </cell>
          <cell r="G8">
            <v>0.62022999999999995</v>
          </cell>
        </row>
        <row r="9">
          <cell r="D9">
            <v>0.65287225345563604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>
        <row r="80">
          <cell r="F80">
            <v>137595246.40000001</v>
          </cell>
          <cell r="G80">
            <v>43528402.160000011</v>
          </cell>
          <cell r="H80">
            <v>61577308.019999996</v>
          </cell>
          <cell r="I80">
            <v>22220174.083992645</v>
          </cell>
          <cell r="J80">
            <v>23515004.061478809</v>
          </cell>
          <cell r="K80">
            <v>11908413</v>
          </cell>
          <cell r="L80">
            <v>1861822.6400000001</v>
          </cell>
          <cell r="M80">
            <v>0</v>
          </cell>
          <cell r="N80">
            <v>0</v>
          </cell>
        </row>
        <row r="85">
          <cell r="E85">
            <v>1.1038731202011541E-2</v>
          </cell>
          <cell r="F85">
            <v>4.8458822237858273E-2</v>
          </cell>
          <cell r="G85">
            <v>-6.3801149739922555E-2</v>
          </cell>
          <cell r="H85">
            <v>-2.3482996901843464E-2</v>
          </cell>
          <cell r="I85">
            <v>2.3862810122945902E-2</v>
          </cell>
          <cell r="J85">
            <v>6.6924588287723269E-2</v>
          </cell>
          <cell r="K85">
            <v>-7.9975451118361934E-2</v>
          </cell>
          <cell r="L85">
            <v>-0.13971997201069122</v>
          </cell>
        </row>
      </sheetData>
      <sheetData sheetId="5" refreshError="1"/>
      <sheetData sheetId="6">
        <row r="68">
          <cell r="F68">
            <v>82359430.744980872</v>
          </cell>
          <cell r="G68">
            <v>25731253.218189433</v>
          </cell>
          <cell r="H68">
            <v>41883689.815875344</v>
          </cell>
          <cell r="I68">
            <v>16148188.878504779</v>
          </cell>
          <cell r="J68">
            <v>19275402.031562738</v>
          </cell>
          <cell r="K68">
            <v>6805347.2436698265</v>
          </cell>
          <cell r="L68">
            <v>574193.07809869119</v>
          </cell>
          <cell r="M68">
            <v>0</v>
          </cell>
          <cell r="N68">
            <v>0</v>
          </cell>
        </row>
      </sheetData>
      <sheetData sheetId="7">
        <row r="68">
          <cell r="F68">
            <v>20459334.81262064</v>
          </cell>
          <cell r="G68">
            <v>6391421.9519385742</v>
          </cell>
          <cell r="H68">
            <v>10396697.295366663</v>
          </cell>
          <cell r="I68">
            <v>4007196.6992596341</v>
          </cell>
          <cell r="J68">
            <v>4778732.7928479426</v>
          </cell>
          <cell r="K68">
            <v>1691065.8339934347</v>
          </cell>
          <cell r="L68">
            <v>143267.78791695478</v>
          </cell>
          <cell r="M68">
            <v>0</v>
          </cell>
          <cell r="N68">
            <v>0</v>
          </cell>
        </row>
      </sheetData>
      <sheetData sheetId="8">
        <row r="68">
          <cell r="F68">
            <v>32893620.082293782</v>
          </cell>
          <cell r="G68">
            <v>7067428.2285008058</v>
          </cell>
          <cell r="H68">
            <v>6598639.4419391612</v>
          </cell>
          <cell r="I68">
            <v>2117166.1414954984</v>
          </cell>
          <cell r="J68">
            <v>504039.4070493863</v>
          </cell>
          <cell r="K68">
            <v>2099705.9445222775</v>
          </cell>
          <cell r="L68">
            <v>759343.14775652904</v>
          </cell>
          <cell r="M68">
            <v>0</v>
          </cell>
          <cell r="N68">
            <v>0</v>
          </cell>
        </row>
      </sheetData>
      <sheetData sheetId="9">
        <row r="68">
          <cell r="F68">
            <v>6271979.5078155305</v>
          </cell>
          <cell r="G68">
            <v>842254.56989423872</v>
          </cell>
          <cell r="H68">
            <v>115902.0611525086</v>
          </cell>
          <cell r="I68">
            <v>46574.259659460695</v>
          </cell>
          <cell r="J68">
            <v>29090.933526721055</v>
          </cell>
          <cell r="K68">
            <v>167775.81434069102</v>
          </cell>
          <cell r="L68">
            <v>105634.42745931195</v>
          </cell>
          <cell r="M68">
            <v>0</v>
          </cell>
          <cell r="N68">
            <v>0</v>
          </cell>
        </row>
      </sheetData>
      <sheetData sheetId="10">
        <row r="68">
          <cell r="F68">
            <v>2278584.8383610579</v>
          </cell>
          <cell r="G68">
            <v>718882.08732722735</v>
          </cell>
          <cell r="H68">
            <v>1136359.6722087658</v>
          </cell>
          <cell r="I68">
            <v>431283.90013839386</v>
          </cell>
          <cell r="J68">
            <v>501470.8618906301</v>
          </cell>
          <cell r="K68">
            <v>192137.46169500455</v>
          </cell>
          <cell r="L68">
            <v>19250.391618841852</v>
          </cell>
          <cell r="M68">
            <v>0</v>
          </cell>
          <cell r="N68">
            <v>0</v>
          </cell>
        </row>
      </sheetData>
      <sheetData sheetId="11">
        <row r="58">
          <cell r="H58">
            <v>750495840.16737127</v>
          </cell>
        </row>
        <row r="61">
          <cell r="H61">
            <v>6.670007677932116E-2</v>
          </cell>
          <cell r="I61">
            <v>5.269443457652629E-2</v>
          </cell>
          <cell r="J61">
            <v>9.8480010203717258E-2</v>
          </cell>
          <cell r="K61">
            <v>8.1104741355367382E-2</v>
          </cell>
          <cell r="L61">
            <v>6.1320905723207024E-2</v>
          </cell>
          <cell r="M61">
            <v>4.3250441933557746E-2</v>
          </cell>
          <cell r="N61">
            <v>0.10529021038424577</v>
          </cell>
          <cell r="O61">
            <v>0.13539733701984577</v>
          </cell>
          <cell r="P61">
            <v>0</v>
          </cell>
          <cell r="Q61">
            <v>0</v>
          </cell>
        </row>
        <row r="98">
          <cell r="I98">
            <v>137595246.40000001</v>
          </cell>
          <cell r="J98">
            <v>43528402.160000011</v>
          </cell>
          <cell r="K98">
            <v>61577308.019999996</v>
          </cell>
          <cell r="L98">
            <v>22220174.083992645</v>
          </cell>
          <cell r="M98">
            <v>23515004.061478809</v>
          </cell>
          <cell r="N98">
            <v>11908413</v>
          </cell>
          <cell r="O98">
            <v>1861822.6400000001</v>
          </cell>
          <cell r="P98">
            <v>0</v>
          </cell>
          <cell r="Q98">
            <v>0</v>
          </cell>
        </row>
        <row r="107">
          <cell r="H107">
            <v>-3.6399031901961549E-10</v>
          </cell>
          <cell r="I107">
            <v>3.6784405093194639E-2</v>
          </cell>
          <cell r="J107">
            <v>-7.4176085753330664E-2</v>
          </cell>
          <cell r="K107">
            <v>-3.3963557803378425E-2</v>
          </cell>
          <cell r="L107">
            <v>1.3065913791605857E-2</v>
          </cell>
          <cell r="M107">
            <v>5.6260122876685949E-2</v>
          </cell>
          <cell r="N107">
            <v>-9.0386697779170896E-2</v>
          </cell>
          <cell r="O107">
            <v>-0.14938592697329223</v>
          </cell>
          <cell r="P107">
            <v>0</v>
          </cell>
          <cell r="Q107">
            <v>0</v>
          </cell>
        </row>
      </sheetData>
      <sheetData sheetId="12">
        <row r="101">
          <cell r="I101">
            <v>81568079.814199939</v>
          </cell>
          <cell r="J101">
            <v>25484016.179236606</v>
          </cell>
          <cell r="K101">
            <v>41481251.910579316</v>
          </cell>
          <cell r="L101">
            <v>15993009.96654183</v>
          </cell>
          <cell r="M101">
            <v>19090088.846092612</v>
          </cell>
          <cell r="N101">
            <v>6739967.9623760711</v>
          </cell>
          <cell r="O101">
            <v>568679.07437503652</v>
          </cell>
          <cell r="P101">
            <v>0</v>
          </cell>
          <cell r="Q101">
            <v>0</v>
          </cell>
        </row>
      </sheetData>
      <sheetData sheetId="13">
        <row r="101">
          <cell r="I101">
            <v>20214290.44125336</v>
          </cell>
          <cell r="J101">
            <v>6314804.656097007</v>
          </cell>
          <cell r="K101">
            <v>10272013.039855659</v>
          </cell>
          <cell r="L101">
            <v>3959115.1038643606</v>
          </cell>
          <cell r="M101">
            <v>4721297.9116985025</v>
          </cell>
          <cell r="N101">
            <v>1670801.8825249935</v>
          </cell>
          <cell r="O101">
            <v>141562.73741054244</v>
          </cell>
          <cell r="P101">
            <v>0</v>
          </cell>
          <cell r="Q101">
            <v>0</v>
          </cell>
        </row>
      </sheetData>
      <sheetData sheetId="14">
        <row r="101">
          <cell r="I101">
            <v>32321804.892643265</v>
          </cell>
          <cell r="J101">
            <v>6940579.2173556145</v>
          </cell>
          <cell r="K101">
            <v>6482102.6147328913</v>
          </cell>
          <cell r="L101">
            <v>2081261.1581733234</v>
          </cell>
          <cell r="M101">
            <v>496871.51170431415</v>
          </cell>
          <cell r="N101">
            <v>2061810.4842911377</v>
          </cell>
          <cell r="O101">
            <v>748772.90009449667</v>
          </cell>
          <cell r="P101">
            <v>0</v>
          </cell>
          <cell r="Q101">
            <v>0</v>
          </cell>
        </row>
      </sheetData>
      <sheetData sheetId="15">
        <row r="101">
          <cell r="I101">
            <v>6277663.8032032717</v>
          </cell>
          <cell r="J101">
            <v>842546.28086420603</v>
          </cell>
          <cell r="K101">
            <v>116137.62139279139</v>
          </cell>
          <cell r="L101">
            <v>46579.375815256506</v>
          </cell>
          <cell r="M101">
            <v>29125.770494415694</v>
          </cell>
          <cell r="N101">
            <v>167648.50399526127</v>
          </cell>
          <cell r="O101">
            <v>105454.05842735436</v>
          </cell>
          <cell r="P101">
            <v>0</v>
          </cell>
          <cell r="Q101">
            <v>0</v>
          </cell>
        </row>
      </sheetData>
      <sheetData sheetId="16">
        <row r="101">
          <cell r="I101">
            <v>2274766.7311756955</v>
          </cell>
          <cell r="J101">
            <v>717689.33512095711</v>
          </cell>
          <cell r="K101">
            <v>1134418.3731256314</v>
          </cell>
          <cell r="L101">
            <v>430535.35861379816</v>
          </cell>
          <cell r="M101">
            <v>500577.03943353216</v>
          </cell>
          <cell r="N101">
            <v>191822.03995198631</v>
          </cell>
          <cell r="O101">
            <v>19223.768756307854</v>
          </cell>
          <cell r="P101">
            <v>0</v>
          </cell>
          <cell r="Q101">
            <v>0</v>
          </cell>
        </row>
      </sheetData>
      <sheetData sheetId="17" refreshError="1"/>
      <sheetData sheetId="18">
        <row r="4">
          <cell r="K4">
            <v>0.74730050389722358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2521.5027085311162</v>
          </cell>
        </row>
        <row r="296">
          <cell r="H296">
            <v>722471.79</v>
          </cell>
          <cell r="AB296">
            <v>44795.577849744732</v>
          </cell>
        </row>
        <row r="302">
          <cell r="H302">
            <v>555424.68999999994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149915.06</v>
          </cell>
          <cell r="AB307">
            <v>0</v>
          </cell>
        </row>
        <row r="308">
          <cell r="AB308">
            <v>0</v>
          </cell>
        </row>
        <row r="309">
          <cell r="AB309">
            <v>34.5051432774235</v>
          </cell>
        </row>
        <row r="315">
          <cell r="AB315">
            <v>0</v>
          </cell>
        </row>
        <row r="318">
          <cell r="H318">
            <v>1031802.85</v>
          </cell>
          <cell r="AB318">
            <v>30882.31682784596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2088.2740093526108</v>
          </cell>
        </row>
        <row r="322">
          <cell r="AB322">
            <v>32970.590837198572</v>
          </cell>
        </row>
        <row r="325">
          <cell r="H325">
            <v>-3052064.8900000099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101.6202904363148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480676.77165523393</v>
          </cell>
        </row>
        <row r="683">
          <cell r="H683">
            <v>35557.667236601061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1059045.9779498647</v>
          </cell>
          <cell r="AB791">
            <v>31697.71572767384</v>
          </cell>
        </row>
        <row r="796">
          <cell r="H796">
            <v>899616.94978544605</v>
          </cell>
          <cell r="AB796">
            <v>0</v>
          </cell>
        </row>
        <row r="801">
          <cell r="H801">
            <v>267442.67642361799</v>
          </cell>
          <cell r="AB801">
            <v>0</v>
          </cell>
        </row>
        <row r="806">
          <cell r="H806">
            <v>342659.78833498969</v>
          </cell>
          <cell r="AB806">
            <v>0</v>
          </cell>
        </row>
        <row r="811">
          <cell r="H811">
            <v>0</v>
          </cell>
          <cell r="AB811">
            <v>0</v>
          </cell>
        </row>
        <row r="816">
          <cell r="H816">
            <v>13705.986570120129</v>
          </cell>
          <cell r="AB816">
            <v>13705.986570120129</v>
          </cell>
        </row>
        <row r="821">
          <cell r="H821">
            <v>426501.0527783336</v>
          </cell>
          <cell r="AB821">
            <v>426501.0527783336</v>
          </cell>
        </row>
        <row r="826">
          <cell r="H826">
            <v>973410.85</v>
          </cell>
          <cell r="AB826">
            <v>0</v>
          </cell>
        </row>
        <row r="831">
          <cell r="H831">
            <v>392415.48649934417</v>
          </cell>
          <cell r="AB831">
            <v>0</v>
          </cell>
        </row>
        <row r="836">
          <cell r="H836">
            <v>92122.059780101234</v>
          </cell>
          <cell r="AB836">
            <v>0</v>
          </cell>
        </row>
        <row r="841">
          <cell r="H841">
            <v>319782.18076079158</v>
          </cell>
          <cell r="AB841">
            <v>9571.2224696358153</v>
          </cell>
        </row>
        <row r="846">
          <cell r="H846">
            <v>106249.15074490674</v>
          </cell>
          <cell r="AB846">
            <v>0</v>
          </cell>
        </row>
        <row r="851">
          <cell r="H851">
            <v>777823.31477384688</v>
          </cell>
          <cell r="AB851">
            <v>0</v>
          </cell>
        </row>
        <row r="856">
          <cell r="H856">
            <v>4739153.5690019457</v>
          </cell>
          <cell r="AB856">
            <v>0</v>
          </cell>
        </row>
        <row r="861">
          <cell r="H861">
            <v>1079850.4099999999</v>
          </cell>
          <cell r="AB861">
            <v>0</v>
          </cell>
        </row>
        <row r="866">
          <cell r="H866">
            <v>57851.491832914842</v>
          </cell>
          <cell r="AB866">
            <v>0</v>
          </cell>
        </row>
        <row r="876">
          <cell r="H876">
            <v>168275.42</v>
          </cell>
          <cell r="AB876">
            <v>0</v>
          </cell>
        </row>
        <row r="881">
          <cell r="H881">
            <v>539428.85854171985</v>
          </cell>
          <cell r="AB881">
            <v>539428.85854171985</v>
          </cell>
        </row>
        <row r="886">
          <cell r="H886">
            <v>51376.893315090536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40878.740939697032</v>
          </cell>
        </row>
        <row r="989">
          <cell r="AB989">
            <v>0</v>
          </cell>
        </row>
        <row r="991">
          <cell r="AB991">
            <v>-11952.04254829323</v>
          </cell>
        </row>
        <row r="995">
          <cell r="AB995">
            <v>0</v>
          </cell>
        </row>
        <row r="997">
          <cell r="AB997">
            <v>6914.3466058306049</v>
          </cell>
        </row>
        <row r="1001">
          <cell r="AB1001">
            <v>13738.441211665042</v>
          </cell>
        </row>
        <row r="1005">
          <cell r="AB1005">
            <v>5707.7645777075541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-18020.655568343424</v>
          </cell>
        </row>
        <row r="1034">
          <cell r="AB1034">
            <v>38904.49071519883</v>
          </cell>
        </row>
        <row r="1039">
          <cell r="AB1039">
            <v>3460.94689839178</v>
          </cell>
        </row>
        <row r="1045">
          <cell r="AB1045">
            <v>21715.385853596861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459703.38784625696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28697.111133343962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8937.9622574044097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755.66728101198692</v>
          </cell>
        </row>
        <row r="1143">
          <cell r="AB1143">
            <v>0</v>
          </cell>
        </row>
        <row r="1146">
          <cell r="AB1146">
            <v>2375.0919519545341</v>
          </cell>
        </row>
        <row r="1151">
          <cell r="AB1151">
            <v>0</v>
          </cell>
        </row>
        <row r="1154">
          <cell r="AB1154">
            <v>6.9914700608135387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9229.0931392836774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97272.352213467428</v>
          </cell>
        </row>
        <row r="1221">
          <cell r="AB1221">
            <v>156783.0910338517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208960.89479969081</v>
          </cell>
        </row>
        <row r="1309">
          <cell r="AB1309">
            <v>0</v>
          </cell>
        </row>
        <row r="1325">
          <cell r="AB1325">
            <v>-224100.02880620203</v>
          </cell>
        </row>
        <row r="1340">
          <cell r="AB1340">
            <v>0</v>
          </cell>
        </row>
        <row r="1377">
          <cell r="AB1377">
            <v>0</v>
          </cell>
        </row>
        <row r="1395">
          <cell r="AB1395">
            <v>333872.6242102423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6650171.1410390483</v>
          </cell>
          <cell r="AB1628">
            <v>0</v>
          </cell>
        </row>
        <row r="1635">
          <cell r="H1635">
            <v>5998786.7898986842</v>
          </cell>
          <cell r="AB1635">
            <v>0</v>
          </cell>
        </row>
        <row r="1641">
          <cell r="H1641">
            <v>90785587.543650061</v>
          </cell>
          <cell r="AB1641">
            <v>0</v>
          </cell>
        </row>
        <row r="1647">
          <cell r="H1647">
            <v>38775733.760873348</v>
          </cell>
          <cell r="AB1647">
            <v>0</v>
          </cell>
        </row>
        <row r="1654">
          <cell r="H1654">
            <v>45266157.816588022</v>
          </cell>
          <cell r="AB1654">
            <v>0</v>
          </cell>
        </row>
        <row r="1660">
          <cell r="H1660">
            <v>66612466.192929976</v>
          </cell>
          <cell r="AB1660">
            <v>0</v>
          </cell>
        </row>
        <row r="1666">
          <cell r="H1666">
            <v>34506.182865801537</v>
          </cell>
          <cell r="AB1666">
            <v>0</v>
          </cell>
        </row>
        <row r="1672">
          <cell r="H1672">
            <v>67100.885349962613</v>
          </cell>
          <cell r="AB1672">
            <v>0</v>
          </cell>
        </row>
        <row r="1678">
          <cell r="H1678">
            <v>1505482.2145875446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1504443.81291666</v>
          </cell>
          <cell r="AB1698">
            <v>0</v>
          </cell>
        </row>
        <row r="1704">
          <cell r="H1704">
            <v>2239044.8591666599</v>
          </cell>
          <cell r="AB1704">
            <v>0</v>
          </cell>
        </row>
        <row r="1710">
          <cell r="H1710">
            <v>47087057.652499899</v>
          </cell>
          <cell r="AB1710">
            <v>0</v>
          </cell>
        </row>
        <row r="1717">
          <cell r="H1717">
            <v>88170127.002083302</v>
          </cell>
        </row>
        <row r="1724">
          <cell r="H1724">
            <v>56818440.1875</v>
          </cell>
        </row>
        <row r="1731">
          <cell r="H1731">
            <v>15372443.3591666</v>
          </cell>
        </row>
        <row r="1738">
          <cell r="H1738">
            <v>20978140.74625</v>
          </cell>
        </row>
        <row r="1744">
          <cell r="H1744">
            <v>93939429.892916605</v>
          </cell>
          <cell r="AB1744">
            <v>0</v>
          </cell>
        </row>
        <row r="1751">
          <cell r="H1751">
            <v>48341393.191249996</v>
          </cell>
          <cell r="AB1751">
            <v>0</v>
          </cell>
        </row>
        <row r="1762">
          <cell r="H1762">
            <v>11574892.302234776</v>
          </cell>
          <cell r="AB1762">
            <v>11574892.302234776</v>
          </cell>
        </row>
        <row r="1769">
          <cell r="H1769">
            <v>523805.40083333303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3920659.1066666599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24555.03979311635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3625.506738669435</v>
          </cell>
        </row>
        <row r="1807">
          <cell r="AB1807">
            <v>307248.78938622685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66656.525284460193</v>
          </cell>
        </row>
        <row r="1817">
          <cell r="AB1817">
            <v>32271.240802093391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32981.569241516241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111949.67240886448</v>
          </cell>
        </row>
        <row r="1830">
          <cell r="AB1830">
            <v>5109.1448070932011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12625.662619691371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252.11028405988304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58145.909055002427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2553.7883500630064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44445.812034466013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3249.5447789776945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155479.40645580887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866.50786415386051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200019.81822027301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32575.628825403914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2752.3508778362357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2117.7030556323434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8201.7081053500769</v>
          </cell>
        </row>
        <row r="1929">
          <cell r="AB1929">
            <v>-8201.7081053500769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371.13068010552013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8751.3855258186959</v>
          </cell>
        </row>
        <row r="1977">
          <cell r="AB1977">
            <v>0</v>
          </cell>
        </row>
        <row r="1978">
          <cell r="AB1978">
            <v>237415.43992912996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3.1971199393379694E-10</v>
          </cell>
        </row>
        <row r="2083">
          <cell r="AB2083">
            <v>-4.3803640624551725E-6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0</v>
          </cell>
        </row>
        <row r="2108">
          <cell r="AB2108">
            <v>-1.1009341280339427E-9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0</v>
          </cell>
        </row>
        <row r="2148">
          <cell r="AB2148">
            <v>0</v>
          </cell>
        </row>
        <row r="2149">
          <cell r="AB2149">
            <v>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-532367.25932275446</v>
          </cell>
        </row>
        <row r="2195">
          <cell r="AB2195">
            <v>-4785.7145414402539</v>
          </cell>
        </row>
        <row r="2198">
          <cell r="H2198">
            <v>-1659947.6519816839</v>
          </cell>
        </row>
        <row r="2200">
          <cell r="AB2200">
            <v>-14922.096498241221</v>
          </cell>
        </row>
        <row r="2202">
          <cell r="AB2202">
            <v>-124.45719370970869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-9375.4071350425256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5.7561916583438221E-3</v>
          </cell>
        </row>
        <row r="2237">
          <cell r="AB2237">
            <v>0</v>
          </cell>
        </row>
        <row r="2243">
          <cell r="AB2243">
            <v>5.0210717484672034E-3</v>
          </cell>
        </row>
        <row r="2249">
          <cell r="AB2249">
            <v>0</v>
          </cell>
        </row>
        <row r="2255">
          <cell r="AB2255">
            <v>25305.845165489642</v>
          </cell>
        </row>
        <row r="2256">
          <cell r="AB2256">
            <v>0</v>
          </cell>
        </row>
        <row r="2259">
          <cell r="AB2259">
            <v>-1339185.8091690862</v>
          </cell>
        </row>
        <row r="2265">
          <cell r="AB2265">
            <v>-1477.010507579693</v>
          </cell>
        </row>
        <row r="2271">
          <cell r="AB2271">
            <v>-36171.805206909805</v>
          </cell>
        </row>
        <row r="2284">
          <cell r="AB2284">
            <v>-6945.9207448015604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1735991.0806818223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16761.704143990271</v>
          </cell>
        </row>
        <row r="2425">
          <cell r="AB2425">
            <v>-362145.53929345286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-46174.503418186338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-6740.5372448910812</v>
          </cell>
        </row>
        <row r="2487">
          <cell r="AB2487">
            <v>-39902.508809755607</v>
          </cell>
        </row>
        <row r="2493">
          <cell r="AB2493">
            <v>0</v>
          </cell>
        </row>
        <row r="2497">
          <cell r="AB2497">
            <v>-25.46550216520393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-165891.44682277521</v>
          </cell>
        </row>
      </sheetData>
      <sheetData sheetId="20" refreshError="1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0.12175806723086226</v>
          </cell>
          <cell r="C19">
            <v>0.48040066869781384</v>
          </cell>
          <cell r="D19">
            <v>0.24290928316102509</v>
          </cell>
          <cell r="E19">
            <v>2.9930443425162045E-2</v>
          </cell>
          <cell r="F19">
            <v>0.12500153748513679</v>
          </cell>
          <cell r="G19">
            <v>1</v>
          </cell>
        </row>
        <row r="20">
          <cell r="A20" t="str">
            <v>PLNT2</v>
          </cell>
          <cell r="B20">
            <v>0.20220260865780101</v>
          </cell>
          <cell r="C20">
            <v>0.79779739134219896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0.12424868527128047</v>
          </cell>
          <cell r="C21">
            <v>0.754056459621822</v>
          </cell>
          <cell r="D21">
            <v>6.8766915423961053E-3</v>
          </cell>
          <cell r="E21">
            <v>0.11481816356450138</v>
          </cell>
          <cell r="F21">
            <v>0</v>
          </cell>
          <cell r="G21">
            <v>1</v>
          </cell>
        </row>
        <row r="22">
          <cell r="A22" t="str">
            <v>INTN</v>
          </cell>
          <cell r="B22">
            <v>0.12175806723086226</v>
          </cell>
          <cell r="C22">
            <v>0.48040066869781384</v>
          </cell>
          <cell r="D22">
            <v>0.24290928316102509</v>
          </cell>
          <cell r="E22">
            <v>2.9930443425162042E-2</v>
          </cell>
          <cell r="F22">
            <v>0.12500153748513679</v>
          </cell>
          <cell r="G22">
            <v>1</v>
          </cell>
        </row>
        <row r="23">
          <cell r="A23" t="str">
            <v>GENL</v>
          </cell>
          <cell r="B23">
            <v>0.12175806723086226</v>
          </cell>
          <cell r="C23">
            <v>0.48040066869781389</v>
          </cell>
          <cell r="D23">
            <v>0.24290928316102509</v>
          </cell>
          <cell r="E23">
            <v>2.9930443425162042E-2</v>
          </cell>
          <cell r="F23">
            <v>0.12500153748513679</v>
          </cell>
          <cell r="G23">
            <v>1.0000000000000002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0.15074855392100259</v>
          </cell>
          <cell r="C25">
            <v>0.41668967055272166</v>
          </cell>
          <cell r="D25">
            <v>0.22887699005490636</v>
          </cell>
          <cell r="E25">
            <v>6.2003220706714005E-2</v>
          </cell>
          <cell r="F25">
            <v>0.14168156476465507</v>
          </cell>
          <cell r="G25">
            <v>0.99999999999999978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0.74730050389722358</v>
          </cell>
          <cell r="C11">
            <v>0.10854210073508898</v>
          </cell>
          <cell r="D11">
            <v>0.14415739536768737</v>
          </cell>
          <cell r="E11">
            <v>0.13953577108672632</v>
          </cell>
          <cell r="F11">
            <v>4.6216242809610335E-3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0.52921640066915743</v>
          </cell>
          <cell r="C12">
            <v>0.15804861435803247</v>
          </cell>
          <cell r="D12">
            <v>0.3127349849728101</v>
          </cell>
          <cell r="E12">
            <v>0.30912957518662998</v>
          </cell>
          <cell r="F12">
            <v>3.6054097861801153E-3</v>
          </cell>
          <cell r="G12">
            <v>0</v>
          </cell>
          <cell r="H12">
            <v>1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0.74108054691331193</v>
          </cell>
          <cell r="C15">
            <v>0.10530006282765664</v>
          </cell>
          <cell r="D15">
            <v>0.15361939025903137</v>
          </cell>
          <cell r="E15">
            <v>0.11077268600072239</v>
          </cell>
          <cell r="F15">
            <v>3.3751893225738641E-2</v>
          </cell>
          <cell r="G15">
            <v>9.0948110325703435E-3</v>
          </cell>
          <cell r="H15">
            <v>0.99999999999999989</v>
          </cell>
        </row>
        <row r="16">
          <cell r="A16" t="str">
            <v>DDS2</v>
          </cell>
          <cell r="B16">
            <v>0.89407128145282733</v>
          </cell>
          <cell r="C16">
            <v>-3.2829504907326357E-3</v>
          </cell>
          <cell r="D16">
            <v>0.10921166903790537</v>
          </cell>
          <cell r="E16">
            <v>-2.5223122530314869E-2</v>
          </cell>
          <cell r="F16">
            <v>0.16203097108382661</v>
          </cell>
          <cell r="G16">
            <v>-2.7596179515606372E-2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0.24176666238022101</v>
          </cell>
          <cell r="C18">
            <v>1.5294663143060563E-2</v>
          </cell>
          <cell r="D18">
            <v>0.74293867447671846</v>
          </cell>
          <cell r="E18">
            <v>9.1767978858363367E-2</v>
          </cell>
          <cell r="F18">
            <v>0</v>
          </cell>
          <cell r="G18">
            <v>0.65117069561835506</v>
          </cell>
          <cell r="H18">
            <v>1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0.62083568490597874</v>
          </cell>
          <cell r="C20">
            <v>0.37916431509402132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0.9407170505146395</v>
          </cell>
          <cell r="C21">
            <v>-4.4117086439972438E-3</v>
          </cell>
          <cell r="D21">
            <v>6.3694658129357901E-2</v>
          </cell>
          <cell r="E21">
            <v>6.0285350783068008E-2</v>
          </cell>
          <cell r="F21">
            <v>3.4093073462898968E-3</v>
          </cell>
          <cell r="G21">
            <v>0</v>
          </cell>
          <cell r="H21">
            <v>1.0000000000000004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0.53728866283770005</v>
          </cell>
          <cell r="C25">
            <v>0.4627113371622999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0.94624086892959691</v>
          </cell>
          <cell r="C26">
            <v>0.5530723559121008</v>
          </cell>
          <cell r="D26">
            <v>-0.49931322484169877</v>
          </cell>
          <cell r="E26">
            <v>-0.43775214090493819</v>
          </cell>
          <cell r="F26">
            <v>2.2637592706500117E-3</v>
          </cell>
          <cell r="G26">
            <v>-6.3824843207410609E-2</v>
          </cell>
          <cell r="H26">
            <v>0.99999999999999889</v>
          </cell>
        </row>
        <row r="27">
          <cell r="A27" t="str">
            <v>G</v>
          </cell>
          <cell r="B27">
            <v>0.23221855201590294</v>
          </cell>
          <cell r="C27">
            <v>0.29058388289227599</v>
          </cell>
          <cell r="D27">
            <v>0.47719756509182115</v>
          </cell>
          <cell r="E27">
            <v>0.45034239025758155</v>
          </cell>
          <cell r="F27">
            <v>2.6855174834239621E-2</v>
          </cell>
          <cell r="G27">
            <v>0</v>
          </cell>
          <cell r="H27">
            <v>1</v>
          </cell>
        </row>
        <row r="28">
          <cell r="A28" t="str">
            <v>G-DGP</v>
          </cell>
          <cell r="B28">
            <v>0.72162573958090181</v>
          </cell>
          <cell r="C28">
            <v>0.27837426041909824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0.72162573958090181</v>
          </cell>
          <cell r="C29">
            <v>0.27837426041909824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0.49745260079396292</v>
          </cell>
          <cell r="C30">
            <v>0.2179208050187921</v>
          </cell>
          <cell r="D30">
            <v>0.28462659418724501</v>
          </cell>
          <cell r="E30">
            <v>0.27785408266395351</v>
          </cell>
          <cell r="F30">
            <v>6.7725115232915118E-3</v>
          </cell>
          <cell r="G30">
            <v>0</v>
          </cell>
          <cell r="H30">
            <v>1</v>
          </cell>
        </row>
        <row r="31">
          <cell r="A31" t="str">
            <v>G-SG</v>
          </cell>
          <cell r="B31">
            <v>0.49966631344262147</v>
          </cell>
          <cell r="C31">
            <v>0.50033368655737853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0.25338205171303102</v>
          </cell>
          <cell r="D32">
            <v>0.74661794828696892</v>
          </cell>
          <cell r="E32">
            <v>0.74661794828696892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0.54319357546204694</v>
          </cell>
          <cell r="C33">
            <v>0.12820415420363532</v>
          </cell>
          <cell r="D33">
            <v>0.32860227033431766</v>
          </cell>
          <cell r="E33">
            <v>0.15761063753146981</v>
          </cell>
          <cell r="F33">
            <v>0.17099163280284788</v>
          </cell>
          <cell r="G33">
            <v>0</v>
          </cell>
          <cell r="H33">
            <v>0.99999999999999978</v>
          </cell>
        </row>
        <row r="34">
          <cell r="A34" t="str">
            <v>IBT</v>
          </cell>
          <cell r="B34">
            <v>0.90077648878652405</v>
          </cell>
          <cell r="C34">
            <v>1.02080855877004</v>
          </cell>
          <cell r="D34">
            <v>-0.92158504755656612</v>
          </cell>
          <cell r="E34">
            <v>-0.80796143086690198</v>
          </cell>
          <cell r="F34">
            <v>4.1782324026366962E-3</v>
          </cell>
          <cell r="G34">
            <v>-0.11780184909230083</v>
          </cell>
          <cell r="H34">
            <v>0.99999999999999778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0.91844504468290888</v>
          </cell>
          <cell r="C37">
            <v>8.1554955317091143E-2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</v>
          </cell>
        </row>
        <row r="38">
          <cell r="A38" t="str">
            <v>I-SITUS</v>
          </cell>
          <cell r="B38">
            <v>2.8421701507918284E-2</v>
          </cell>
          <cell r="C38">
            <v>0.46720459330835157</v>
          </cell>
          <cell r="D38">
            <v>0.50437370518373015</v>
          </cell>
          <cell r="E38">
            <v>0.50437370518373015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0.42712904549402431</v>
          </cell>
          <cell r="C39">
            <v>6.855059317608897E-2</v>
          </cell>
          <cell r="D39">
            <v>0.50432036132988678</v>
          </cell>
          <cell r="E39">
            <v>0.35533822131657783</v>
          </cell>
          <cell r="F39">
            <v>0.14898214001330889</v>
          </cell>
          <cell r="G39">
            <v>0</v>
          </cell>
          <cell r="H39">
            <v>1</v>
          </cell>
        </row>
        <row r="40">
          <cell r="A40" t="str">
            <v>MSS</v>
          </cell>
          <cell r="B40">
            <v>0.84309552049741154</v>
          </cell>
          <cell r="C40">
            <v>6.4844048397869371E-3</v>
          </cell>
          <cell r="D40">
            <v>0.15042007466280158</v>
          </cell>
          <cell r="E40">
            <v>0.15042007466280158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0.68212039025281623</v>
          </cell>
          <cell r="C43">
            <v>0.31787960974718371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0.68212039025281623</v>
          </cell>
          <cell r="C44">
            <v>0.31787960974718371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0.68212039025281623</v>
          </cell>
          <cell r="C46">
            <v>0.31787960974718371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0.68212039025281623</v>
          </cell>
          <cell r="C47">
            <v>0.31787960974718371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0</v>
          </cell>
          <cell r="C48">
            <v>0</v>
          </cell>
          <cell r="D48">
            <v>1</v>
          </cell>
          <cell r="E48">
            <v>0</v>
          </cell>
          <cell r="F48">
            <v>0</v>
          </cell>
          <cell r="G48">
            <v>1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0.72162573958090181</v>
          </cell>
          <cell r="C51">
            <v>0.27837426041909824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</v>
          </cell>
        </row>
        <row r="52">
          <cell r="A52" t="str">
            <v>PTD</v>
          </cell>
          <cell r="B52">
            <v>0.50488811144973877</v>
          </cell>
          <cell r="C52">
            <v>0.19476557848510526</v>
          </cell>
          <cell r="D52">
            <v>0.30034631006515611</v>
          </cell>
          <cell r="E52">
            <v>0.30034631006515611</v>
          </cell>
          <cell r="F52">
            <v>0</v>
          </cell>
          <cell r="G52">
            <v>0</v>
          </cell>
          <cell r="H52">
            <v>0.99999999999999989</v>
          </cell>
        </row>
        <row r="53">
          <cell r="A53" t="str">
            <v>REVREQ</v>
          </cell>
          <cell r="B53">
            <v>0.67212343841319477</v>
          </cell>
          <cell r="C53">
            <v>0.14351537695135116</v>
          </cell>
          <cell r="D53">
            <v>0.18436118463545415</v>
          </cell>
          <cell r="E53">
            <v>0.15375120504819034</v>
          </cell>
          <cell r="F53">
            <v>2.407435623026357E-2</v>
          </cell>
          <cell r="G53">
            <v>6.5356233570002141E-3</v>
          </cell>
          <cell r="H53">
            <v>1</v>
          </cell>
        </row>
        <row r="54">
          <cell r="A54" t="str">
            <v>SCHMA</v>
          </cell>
          <cell r="B54">
            <v>0.47734582439183076</v>
          </cell>
          <cell r="C54">
            <v>0.17245450592773087</v>
          </cell>
          <cell r="D54">
            <v>0.35019966968043847</v>
          </cell>
          <cell r="E54">
            <v>0.30028764319511103</v>
          </cell>
          <cell r="F54">
            <v>1.2451395993824563E-2</v>
          </cell>
          <cell r="G54">
            <v>3.7460630491502861E-2</v>
          </cell>
          <cell r="H54">
            <v>0.99999999999999989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0.43768858813061273</v>
          </cell>
          <cell r="C56">
            <v>7.9156263870027471E-2</v>
          </cell>
          <cell r="D56">
            <v>0.48315514799935988</v>
          </cell>
          <cell r="E56">
            <v>0.34650523809572198</v>
          </cell>
          <cell r="F56">
            <v>0.13664990990363793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0.43249526352468892</v>
          </cell>
          <cell r="C57">
            <v>7.9689442852613923E-2</v>
          </cell>
          <cell r="D57">
            <v>0.48781529362269727</v>
          </cell>
          <cell r="E57">
            <v>0.3497435117201031</v>
          </cell>
          <cell r="F57">
            <v>0.13807178190259414</v>
          </cell>
          <cell r="G57">
            <v>0</v>
          </cell>
          <cell r="H57">
            <v>0.99999999999999989</v>
          </cell>
        </row>
        <row r="58">
          <cell r="A58" t="str">
            <v>SCHMAT</v>
          </cell>
          <cell r="B58">
            <v>0.47803327583086075</v>
          </cell>
          <cell r="C58">
            <v>0.17407181506997826</v>
          </cell>
          <cell r="D58">
            <v>0.34789490909916115</v>
          </cell>
          <cell r="E58">
            <v>0.299486469055954</v>
          </cell>
          <cell r="F58">
            <v>1.0298435899724991E-2</v>
          </cell>
          <cell r="G58">
            <v>3.8110004143482146E-2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0.9996941717972917</v>
          </cell>
          <cell r="C60">
            <v>3.6595859051208747E-5</v>
          </cell>
          <cell r="D60">
            <v>2.6923234365710527E-4</v>
          </cell>
          <cell r="E60">
            <v>1.896979567981999E-4</v>
          </cell>
          <cell r="F60">
            <v>7.9534386858905385E-5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0.56134537845266963</v>
          </cell>
          <cell r="C61">
            <v>4.5301328854000775E-2</v>
          </cell>
          <cell r="D61">
            <v>0.39335329269332941</v>
          </cell>
          <cell r="E61">
            <v>0.21826589493833795</v>
          </cell>
          <cell r="F61">
            <v>3.5878373763429325E-2</v>
          </cell>
          <cell r="G61">
            <v>0.13920902399156215</v>
          </cell>
          <cell r="H61">
            <v>1</v>
          </cell>
        </row>
        <row r="62">
          <cell r="A62" t="str">
            <v>SCHMAT-SNP</v>
          </cell>
          <cell r="B62">
            <v>0.50031463827466638</v>
          </cell>
          <cell r="C62">
            <v>0.22056888675964034</v>
          </cell>
          <cell r="D62">
            <v>0.27911647496569325</v>
          </cell>
          <cell r="E62">
            <v>0.27890843164370527</v>
          </cell>
          <cell r="F62">
            <v>2.0804332198797159E-4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0.16779452914128595</v>
          </cell>
          <cell r="C63">
            <v>3.0251376438790386E-2</v>
          </cell>
          <cell r="D63">
            <v>0.80195409441992371</v>
          </cell>
          <cell r="E63">
            <v>0.1363409140586386</v>
          </cell>
          <cell r="F63">
            <v>5.4395313101537189E-2</v>
          </cell>
          <cell r="G63">
            <v>0.61121786725974792</v>
          </cell>
          <cell r="H63">
            <v>1</v>
          </cell>
        </row>
        <row r="64">
          <cell r="A64" t="str">
            <v>SCHMD</v>
          </cell>
          <cell r="B64">
            <v>0.51705767611734466</v>
          </cell>
          <cell r="C64">
            <v>0.32568127536030339</v>
          </cell>
          <cell r="D64">
            <v>0.1572610485223517</v>
          </cell>
          <cell r="E64">
            <v>0.15266998260912057</v>
          </cell>
          <cell r="F64">
            <v>4.3848253868874606E-3</v>
          </cell>
          <cell r="G64">
            <v>2.0624052634369102E-4</v>
          </cell>
          <cell r="H64">
            <v>0.99999999999999967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0.44341746039676488</v>
          </cell>
          <cell r="C66">
            <v>6.9006239947010245E-2</v>
          </cell>
          <cell r="D66">
            <v>0.48757629965622495</v>
          </cell>
          <cell r="E66">
            <v>0.34477233227633941</v>
          </cell>
          <cell r="F66">
            <v>0.14280396737988552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0.42712904549402425</v>
          </cell>
          <cell r="C67">
            <v>6.855059317608897E-2</v>
          </cell>
          <cell r="D67">
            <v>0.50432036132988678</v>
          </cell>
          <cell r="E67">
            <v>0.35533822131657783</v>
          </cell>
          <cell r="F67">
            <v>0.14898214001330889</v>
          </cell>
          <cell r="G67">
            <v>0</v>
          </cell>
          <cell r="H67">
            <v>1</v>
          </cell>
        </row>
        <row r="68">
          <cell r="A68" t="str">
            <v>SCHMDT</v>
          </cell>
          <cell r="B68">
            <v>0.51771874417316133</v>
          </cell>
          <cell r="C68">
            <v>0.32798544659305978</v>
          </cell>
          <cell r="D68">
            <v>0.15429580923377864</v>
          </cell>
          <cell r="E68">
            <v>0.15094548023538798</v>
          </cell>
          <cell r="F68">
            <v>3.1422370512920661E-3</v>
          </cell>
          <cell r="G68">
            <v>2.080919470985942E-4</v>
          </cell>
          <cell r="H68">
            <v>0.99999999999999967</v>
          </cell>
        </row>
        <row r="69">
          <cell r="A69" t="str">
            <v>SCHMDT-GPS</v>
          </cell>
          <cell r="B69">
            <v>0.83198751573605922</v>
          </cell>
          <cell r="C69">
            <v>7.3900716334867542E-2</v>
          </cell>
          <cell r="D69">
            <v>9.4111767929073289E-2</v>
          </cell>
          <cell r="E69">
            <v>9.3601169926358613E-2</v>
          </cell>
          <cell r="F69">
            <v>5.1059800271467302E-4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0.83440277467205093</v>
          </cell>
          <cell r="C71">
            <v>1.1843200494090336E-2</v>
          </cell>
          <cell r="D71">
            <v>0.15375402483385878</v>
          </cell>
          <cell r="E71">
            <v>6.3368004803731115E-2</v>
          </cell>
          <cell r="F71">
            <v>2.9455500008107743E-2</v>
          </cell>
          <cell r="G71">
            <v>6.0930520022019923E-2</v>
          </cell>
          <cell r="H71">
            <v>0.99999999999999989</v>
          </cell>
        </row>
        <row r="72">
          <cell r="A72" t="str">
            <v>SCHMDT-SNP</v>
          </cell>
          <cell r="B72">
            <v>0.50040534292382921</v>
          </cell>
          <cell r="C72">
            <v>0.22065281065192954</v>
          </cell>
          <cell r="D72">
            <v>0.2789418464242413</v>
          </cell>
          <cell r="E72">
            <v>0.2789418464242413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0.44058377422140504</v>
          </cell>
          <cell r="C73">
            <v>0.18291317909683827</v>
          </cell>
          <cell r="D73">
            <v>0.37650304668175671</v>
          </cell>
          <cell r="E73">
            <v>0.37164304809207444</v>
          </cell>
          <cell r="F73">
            <v>4.8599985896822717E-3</v>
          </cell>
          <cell r="G73">
            <v>0</v>
          </cell>
          <cell r="H73">
            <v>1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0.47835162095505762</v>
          </cell>
          <cell r="C75">
            <v>0.36382098703228138</v>
          </cell>
          <cell r="D75">
            <v>0.15782739201266077</v>
          </cell>
          <cell r="E75">
            <v>0.15437996488677486</v>
          </cell>
          <cell r="F75">
            <v>3.4474271258859292E-3</v>
          </cell>
          <cell r="G75">
            <v>0</v>
          </cell>
          <cell r="H75">
            <v>0.99999999999999978</v>
          </cell>
        </row>
        <row r="76">
          <cell r="A76" t="str">
            <v>TD</v>
          </cell>
          <cell r="B76">
            <v>0</v>
          </cell>
          <cell r="C76">
            <v>0.44166367179200566</v>
          </cell>
          <cell r="D76">
            <v>0.55833632820799439</v>
          </cell>
          <cell r="E76">
            <v>0.55833632820799439</v>
          </cell>
          <cell r="F76">
            <v>0</v>
          </cell>
          <cell r="G76">
            <v>0</v>
          </cell>
          <cell r="H76">
            <v>0.99999999999999989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 refreshError="1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0.34712774654436396</v>
          </cell>
          <cell r="D15" t="str">
            <v>/</v>
          </cell>
          <cell r="E15">
            <v>0.65287225345563604</v>
          </cell>
          <cell r="F15">
            <v>0.42724540182683679</v>
          </cell>
          <cell r="G15">
            <v>0.13346872439870172</v>
          </cell>
          <cell r="H15">
            <v>0.21723096460457303</v>
          </cell>
          <cell r="I15">
            <v>8.3761641288140856E-2</v>
          </cell>
          <cell r="J15">
            <v>0.10001854749094438</v>
          </cell>
          <cell r="K15">
            <v>3.529562759719998E-2</v>
          </cell>
          <cell r="L15">
            <v>2.9790927936033575E-3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0.43269792331822243</v>
          </cell>
          <cell r="G16">
            <v>0.13501659215379436</v>
          </cell>
          <cell r="H16">
            <v>0.21689106985037143</v>
          </cell>
          <cell r="I16">
            <v>8.2497245068548622E-2</v>
          </cell>
          <cell r="J16">
            <v>9.592923389867819E-2</v>
          </cell>
          <cell r="K16">
            <v>3.4301519274708717E-2</v>
          </cell>
          <cell r="L16">
            <v>2.6664164356763214E-3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0.45053151106267203</v>
          </cell>
          <cell r="G17">
            <v>0.14007921051685082</v>
          </cell>
          <cell r="H17">
            <v>0.21577937447557857</v>
          </cell>
          <cell r="I17">
            <v>7.8361778392906381E-2</v>
          </cell>
          <cell r="J17">
            <v>8.2554296655887677E-2</v>
          </cell>
          <cell r="K17">
            <v>3.1050084498221449E-2</v>
          </cell>
          <cell r="L17">
            <v>1.6437443978830938E-3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>
            <v>0</v>
          </cell>
          <cell r="N18">
            <v>0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>
            <v>0</v>
          </cell>
          <cell r="N19">
            <v>0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>
            <v>0</v>
          </cell>
          <cell r="N20">
            <v>0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>
            <v>0</v>
          </cell>
          <cell r="N21">
            <v>0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>
            <v>0</v>
          </cell>
          <cell r="N22">
            <v>0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>
            <v>0</v>
          </cell>
          <cell r="N23">
            <v>0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0.53631155858316848</v>
          </cell>
          <cell r="G24">
            <v>0.10964086857393764</v>
          </cell>
          <cell r="H24">
            <v>0.16981916047286252</v>
          </cell>
          <cell r="I24">
            <v>5.8214193943190093E-2</v>
          </cell>
          <cell r="J24">
            <v>6.6226763367306971E-2</v>
          </cell>
          <cell r="K24">
            <v>5.611749229134097E-2</v>
          </cell>
          <cell r="L24">
            <v>3.6699627681934864E-3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0.57434882211571758</v>
          </cell>
          <cell r="G25">
            <v>0.11741701761480848</v>
          </cell>
          <cell r="H25">
            <v>0.18186338375391051</v>
          </cell>
          <cell r="I25">
            <v>6.2342966856833472E-2</v>
          </cell>
          <cell r="J25">
            <v>0</v>
          </cell>
          <cell r="K25">
            <v>6.009755911800161E-2</v>
          </cell>
          <cell r="L25">
            <v>3.9302505407285459E-3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0.60595481619587832</v>
          </cell>
          <cell r="G26">
            <v>0.13310752105740736</v>
          </cell>
          <cell r="H26">
            <v>0.16233757194077236</v>
          </cell>
          <cell r="I26">
            <v>4.3978262783061141E-2</v>
          </cell>
          <cell r="J26">
            <v>0</v>
          </cell>
          <cell r="K26">
            <v>5.1880233501479883E-2</v>
          </cell>
          <cell r="L26">
            <v>2.7415945214009181E-3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0.81989676060060168</v>
          </cell>
          <cell r="G27">
            <v>0.18010323939939829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0.41486433557377272</v>
          </cell>
          <cell r="G28">
            <v>0.12995397379073786</v>
          </cell>
          <cell r="H28">
            <v>0.21800276522516424</v>
          </cell>
          <cell r="I28">
            <v>8.6632711744190835E-2</v>
          </cell>
          <cell r="J28">
            <v>0.10930417114146868</v>
          </cell>
          <cell r="K28">
            <v>3.7552954051195984E-2</v>
          </cell>
          <cell r="L28">
            <v>3.6890884734695479E-3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0.78848592973923226</v>
          </cell>
          <cell r="G32">
            <v>0.13941340478179565</v>
          </cell>
          <cell r="H32">
            <v>8.1255069936018304E-3</v>
          </cell>
          <cell r="I32">
            <v>4.3185505647412337E-4</v>
          </cell>
          <cell r="J32">
            <v>7.5841660730125558E-6</v>
          </cell>
          <cell r="K32">
            <v>4.0014060201214244E-2</v>
          </cell>
          <cell r="L32">
            <v>2.3521659061609024E-2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0.79916253038464613</v>
          </cell>
          <cell r="G33">
            <v>0.14130115089283271</v>
          </cell>
          <cell r="H33">
            <v>1.2847429175594244E-2</v>
          </cell>
          <cell r="I33">
            <v>6.0271654687870024E-3</v>
          </cell>
          <cell r="J33">
            <v>1.0584806911377728E-4</v>
          </cell>
          <cell r="K33">
            <v>4.0555876009026062E-2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0.79369365421602434</v>
          </cell>
          <cell r="G34">
            <v>0.13191413909070315</v>
          </cell>
          <cell r="H34">
            <v>8.2609653841825541E-3</v>
          </cell>
          <cell r="I34">
            <v>3.2081401385024516E-3</v>
          </cell>
          <cell r="J34">
            <v>5.634081905755805E-5</v>
          </cell>
          <cell r="K34">
            <v>4.1083908478947134E-2</v>
          </cell>
          <cell r="L34">
            <v>2.1782851872582734E-2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F43</v>
          </cell>
          <cell r="B35" t="str">
            <v>Residential Split</v>
          </cell>
          <cell r="F35">
            <v>1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F44</v>
          </cell>
          <cell r="B36" t="str">
            <v>Commercial Split</v>
          </cell>
          <cell r="F36">
            <v>0</v>
          </cell>
          <cell r="G36">
            <v>0.94492634589869073</v>
          </cell>
          <cell r="H36">
            <v>5.5073654101309301E-2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F45</v>
          </cell>
          <cell r="B37" t="str">
            <v>Industrial / Irrigation Split</v>
          </cell>
          <cell r="F37">
            <v>0</v>
          </cell>
          <cell r="G37">
            <v>0</v>
          </cell>
          <cell r="H37">
            <v>0</v>
          </cell>
          <cell r="I37">
            <v>1.0675344843478794E-2</v>
          </cell>
          <cell r="J37">
            <v>1.8747861572039438E-4</v>
          </cell>
          <cell r="K37">
            <v>0.9891371765408008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F46</v>
          </cell>
          <cell r="B38" t="str">
            <v>Lighting / OSPA  Split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1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F47</v>
          </cell>
          <cell r="B39" t="str">
            <v>Wtd Customers Acct 902 - irrigation</v>
          </cell>
          <cell r="F39">
            <v>0.81320804420490089</v>
          </cell>
          <cell r="G39">
            <v>0.14378455970171161</v>
          </cell>
          <cell r="H39">
            <v>1.3073226478620577E-2</v>
          </cell>
          <cell r="I39">
            <v>6.1330946542407609E-3</v>
          </cell>
          <cell r="J39">
            <v>1.0770837970275006E-4</v>
          </cell>
          <cell r="K39">
            <v>2.3693366580823421E-2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F48</v>
          </cell>
          <cell r="B40" t="str">
            <v>Wtd Customers Acct 903 - irrigation</v>
          </cell>
          <cell r="F40">
            <v>0.80782790467470023</v>
          </cell>
          <cell r="G40">
            <v>0.13426329165233009</v>
          </cell>
          <cell r="H40">
            <v>8.4080782572038461E-3</v>
          </cell>
          <cell r="I40">
            <v>3.2652713200146868E-3</v>
          </cell>
          <cell r="J40">
            <v>5.7344147285491344E-5</v>
          </cell>
          <cell r="K40">
            <v>2.4007344826941415E-2</v>
          </cell>
          <cell r="L40">
            <v>2.21707651215244E-2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F50</v>
          </cell>
          <cell r="B41" t="str">
            <v>Contribution in Aid of Construction</v>
          </cell>
          <cell r="F41">
            <v>0.26267621715040118</v>
          </cell>
          <cell r="G41">
            <v>0.51378633781581085</v>
          </cell>
          <cell r="H41">
            <v>0</v>
          </cell>
          <cell r="I41">
            <v>0</v>
          </cell>
          <cell r="J41">
            <v>0</v>
          </cell>
          <cell r="K41">
            <v>0.20302006198933864</v>
          </cell>
          <cell r="L41">
            <v>2.0517383044449299E-2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F51</v>
          </cell>
          <cell r="B42" t="str">
            <v>Security Deposits</v>
          </cell>
          <cell r="F42">
            <v>0.87109100749088475</v>
          </cell>
          <cell r="G42">
            <v>9.7697793776037378E-2</v>
          </cell>
          <cell r="H42">
            <v>1.4935802970415683E-2</v>
          </cell>
          <cell r="I42">
            <v>0</v>
          </cell>
          <cell r="J42">
            <v>0</v>
          </cell>
          <cell r="K42">
            <v>1.53451229902688E-2</v>
          </cell>
          <cell r="L42">
            <v>9.3027277239344413E-4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F60</v>
          </cell>
          <cell r="B43" t="str">
            <v>Meters</v>
          </cell>
          <cell r="F43">
            <v>0.68123918068740552</v>
          </cell>
          <cell r="G43">
            <v>0.16360800929277858</v>
          </cell>
          <cell r="H43">
            <v>7.6233106627947175E-2</v>
          </cell>
          <cell r="I43">
            <v>1.0975505402278658E-2</v>
          </cell>
          <cell r="J43">
            <v>5.4602591113449804E-4</v>
          </cell>
          <cell r="K43">
            <v>6.7398172078455429E-2</v>
          </cell>
          <cell r="L43">
            <v>0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F60A</v>
          </cell>
          <cell r="B44" t="str">
            <v>Meters Excluding Sch 60</v>
          </cell>
          <cell r="F44">
            <v>0.68161135815027918</v>
          </cell>
          <cell r="G44">
            <v>0.16369739231056529</v>
          </cell>
          <cell r="H44">
            <v>7.6274754620335297E-2</v>
          </cell>
          <cell r="I44">
            <v>1.0981501586688156E-2</v>
          </cell>
          <cell r="J44">
            <v>0</v>
          </cell>
          <cell r="K44">
            <v>6.7434993332131946E-2</v>
          </cell>
          <cell r="L44">
            <v>0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F70</v>
          </cell>
          <cell r="B45" t="str">
            <v>Services</v>
          </cell>
          <cell r="F45">
            <v>0.73533507364223338</v>
          </cell>
          <cell r="G45">
            <v>0.1994977511149241</v>
          </cell>
          <cell r="H45">
            <v>5.3174916920596844E-2</v>
          </cell>
          <cell r="I45">
            <v>1.1992258322245599E-2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F80</v>
          </cell>
          <cell r="B46" t="str">
            <v>Uncollectables</v>
          </cell>
          <cell r="F46">
            <v>0.88462419936752468</v>
          </cell>
          <cell r="G46">
            <v>2.9399926606956138E-2</v>
          </cell>
          <cell r="H46">
            <v>4.1590507498700503E-2</v>
          </cell>
          <cell r="I46">
            <v>1.5007936309306798E-2</v>
          </cell>
          <cell r="J46">
            <v>1.5882489576083084E-2</v>
          </cell>
          <cell r="K46">
            <v>1.3494940641428933E-2</v>
          </cell>
          <cell r="L46">
            <v>0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F90</v>
          </cell>
          <cell r="B47" t="str">
            <v>Customer Service / DSM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F91</v>
          </cell>
          <cell r="B48" t="str">
            <v>Sales Expense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F101</v>
          </cell>
          <cell r="B49" t="str">
            <v>Rate Base</v>
          </cell>
          <cell r="F49">
            <v>0.48152168514342908</v>
          </cell>
          <cell r="G49">
            <v>0.13537403223222239</v>
          </cell>
          <cell r="H49">
            <v>0.19345610409435179</v>
          </cell>
          <cell r="I49">
            <v>7.1915681637060941E-2</v>
          </cell>
          <cell r="J49">
            <v>7.5172909705269644E-2</v>
          </cell>
          <cell r="K49">
            <v>3.7164974282416101E-2</v>
          </cell>
          <cell r="L49">
            <v>5.3946129052499861E-3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F101G</v>
          </cell>
          <cell r="B50" t="str">
            <v>Generation Rate Base</v>
          </cell>
          <cell r="F50">
            <v>0.42720045431885512</v>
          </cell>
          <cell r="G50">
            <v>0.13346768324498814</v>
          </cell>
          <cell r="H50">
            <v>0.21725084193422942</v>
          </cell>
          <cell r="I50">
            <v>8.3771306904077192E-2</v>
          </cell>
          <cell r="J50">
            <v>0.1000389004989055</v>
          </cell>
          <cell r="K50">
            <v>3.5294150275617969E-2</v>
          </cell>
          <cell r="L50">
            <v>2.9766628233275625E-3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F101T</v>
          </cell>
          <cell r="B51" t="str">
            <v>Transmission Rate Base</v>
          </cell>
          <cell r="F51">
            <v>0.42703200075494258</v>
          </cell>
          <cell r="G51">
            <v>0.13351882743969912</v>
          </cell>
          <cell r="H51">
            <v>0.21728377924543218</v>
          </cell>
          <cell r="I51">
            <v>8.3790457077500366E-2</v>
          </cell>
          <cell r="J51">
            <v>0.10009016764399396</v>
          </cell>
          <cell r="K51">
            <v>3.5313423811720666E-2</v>
          </cell>
          <cell r="L51">
            <v>2.9713440267115686E-3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F101D</v>
          </cell>
          <cell r="B52" t="str">
            <v>Distribution Rate Base</v>
          </cell>
          <cell r="F52">
            <v>0.63062777942759451</v>
          </cell>
          <cell r="G52">
            <v>0.13989574196161184</v>
          </cell>
          <cell r="H52">
            <v>0.12852292470149912</v>
          </cell>
          <cell r="I52">
            <v>3.9597898608965808E-2</v>
          </cell>
          <cell r="J52">
            <v>7.9051308997141606E-3</v>
          </cell>
          <cell r="K52">
            <v>4.1793100932761049E-2</v>
          </cell>
          <cell r="L52">
            <v>1.1657423467853895E-2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F101R</v>
          </cell>
          <cell r="B53" t="str">
            <v>Retail Rate Base</v>
          </cell>
          <cell r="F53">
            <v>0.95633379409136621</v>
          </cell>
          <cell r="G53">
            <v>4.9077860958562841E-2</v>
          </cell>
          <cell r="H53">
            <v>3.9630983782544163E-2</v>
          </cell>
          <cell r="I53">
            <v>8.6074919574468311E-4</v>
          </cell>
          <cell r="J53">
            <v>5.8610200944000015E-3</v>
          </cell>
          <cell r="K53">
            <v>-2.1418870302643677E-2</v>
          </cell>
          <cell r="L53">
            <v>-3.0345537819974924E-2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F101M</v>
          </cell>
          <cell r="B54" t="str">
            <v>Misc Rate Base</v>
          </cell>
          <cell r="F54">
            <v>0.42724540182683679</v>
          </cell>
          <cell r="G54">
            <v>0.13346872439870172</v>
          </cell>
          <cell r="H54">
            <v>0.21723096460457303</v>
          </cell>
          <cell r="I54">
            <v>8.3761641288140856E-2</v>
          </cell>
          <cell r="J54">
            <v>0.10001854749094438</v>
          </cell>
          <cell r="K54">
            <v>3.529562759719998E-2</v>
          </cell>
          <cell r="L54">
            <v>2.9790927936033575E-3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F102</v>
          </cell>
          <cell r="B55" t="str">
            <v>SGP - System Gross Plant</v>
          </cell>
          <cell r="F55">
            <v>0.488579168638828</v>
          </cell>
          <cell r="G55">
            <v>0.13503688602215391</v>
          </cell>
          <cell r="H55">
            <v>0.19079581601934581</v>
          </cell>
          <cell r="I55">
            <v>7.0598002053531519E-2</v>
          </cell>
          <cell r="J55">
            <v>7.1277022189381131E-2</v>
          </cell>
          <cell r="K55">
            <v>3.740337306332947E-2</v>
          </cell>
          <cell r="L55">
            <v>6.3097320134305737E-3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F102G</v>
          </cell>
          <cell r="B56" t="str">
            <v>SGGP - System Gross Generation Plant</v>
          </cell>
          <cell r="F56">
            <v>0.42724540182683696</v>
          </cell>
          <cell r="G56">
            <v>0.13346872439870172</v>
          </cell>
          <cell r="H56">
            <v>0.21723096460457308</v>
          </cell>
          <cell r="I56">
            <v>8.376164128814087E-2</v>
          </cell>
          <cell r="J56">
            <v>0.10001854749094441</v>
          </cell>
          <cell r="K56">
            <v>3.5295627597199973E-2</v>
          </cell>
          <cell r="L56">
            <v>2.979092793603358E-3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F102T</v>
          </cell>
          <cell r="B57" t="str">
            <v>SGTP - System Gross Transmission Plant</v>
          </cell>
          <cell r="F57">
            <v>0.42724540182683679</v>
          </cell>
          <cell r="G57">
            <v>0.13346872439870172</v>
          </cell>
          <cell r="H57">
            <v>0.21723096460457308</v>
          </cell>
          <cell r="I57">
            <v>8.3761641288140856E-2</v>
          </cell>
          <cell r="J57">
            <v>0.10001854749094438</v>
          </cell>
          <cell r="K57">
            <v>3.5295627597199994E-2</v>
          </cell>
          <cell r="L57">
            <v>2.9790927936033575E-3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F102D</v>
          </cell>
          <cell r="B58" t="str">
            <v>SGDP - System Gross Distribution Plant</v>
          </cell>
          <cell r="F58">
            <v>0.62602104856479424</v>
          </cell>
          <cell r="G58">
            <v>0.13855095490717279</v>
          </cell>
          <cell r="H58">
            <v>0.1315577045103431</v>
          </cell>
          <cell r="I58">
            <v>4.1099808527967609E-2</v>
          </cell>
          <cell r="J58">
            <v>6.8705871257142984E-3</v>
          </cell>
          <cell r="K58">
            <v>4.2126586952316178E-2</v>
          </cell>
          <cell r="L58">
            <v>1.3773309411691892E-2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F102R</v>
          </cell>
          <cell r="B59" t="str">
            <v>SGTP - System Gross Retail Plant</v>
          </cell>
          <cell r="F59">
            <v>0.488579168638828</v>
          </cell>
          <cell r="G59">
            <v>0.13503688602215391</v>
          </cell>
          <cell r="H59">
            <v>0.19079581601934581</v>
          </cell>
          <cell r="I59">
            <v>7.0598002053531519E-2</v>
          </cell>
          <cell r="J59">
            <v>7.1277022189381131E-2</v>
          </cell>
          <cell r="K59">
            <v>3.740337306332947E-2</v>
          </cell>
          <cell r="L59">
            <v>6.3097320134305737E-3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F102M</v>
          </cell>
          <cell r="B60" t="str">
            <v>SGDP - System Gross Misc Plant</v>
          </cell>
          <cell r="F60">
            <v>0.488579168638828</v>
          </cell>
          <cell r="G60">
            <v>0.13503688602215391</v>
          </cell>
          <cell r="H60">
            <v>0.19079581601934581</v>
          </cell>
          <cell r="I60">
            <v>7.0598002053531519E-2</v>
          </cell>
          <cell r="J60">
            <v>7.1277022189381131E-2</v>
          </cell>
          <cell r="K60">
            <v>3.740337306332947E-2</v>
          </cell>
          <cell r="L60">
            <v>6.3097320134305737E-3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F104</v>
          </cell>
          <cell r="B61" t="str">
            <v>SNP - System Net Plant</v>
          </cell>
          <cell r="F61">
            <v>0.48422206368344151</v>
          </cell>
          <cell r="G61">
            <v>0.13538645845458538</v>
          </cell>
          <cell r="H61">
            <v>0.19209066375172573</v>
          </cell>
          <cell r="I61">
            <v>7.1336498585653954E-2</v>
          </cell>
          <cell r="J61">
            <v>7.4366512174016006E-2</v>
          </cell>
          <cell r="K61">
            <v>3.7167458022759073E-2</v>
          </cell>
          <cell r="L61">
            <v>5.4303453278188429E-3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F104G</v>
          </cell>
          <cell r="B62" t="str">
            <v>SNP - System Net Generation Plant</v>
          </cell>
          <cell r="F62">
            <v>0.42719924652885372</v>
          </cell>
          <cell r="G62">
            <v>0.13346765526801896</v>
          </cell>
          <cell r="H62">
            <v>0.21725137606039316</v>
          </cell>
          <cell r="I62">
            <v>8.3771566630028785E-2</v>
          </cell>
          <cell r="J62">
            <v>0.10003944740707937</v>
          </cell>
          <cell r="K62">
            <v>3.5294110578328486E-2</v>
          </cell>
          <cell r="L62">
            <v>2.9765975272981675E-3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F104T</v>
          </cell>
          <cell r="B63" t="str">
            <v>SNP - System Net Transmission Plant</v>
          </cell>
          <cell r="F63">
            <v>0.42705597971463805</v>
          </cell>
          <cell r="G63">
            <v>0.13346433666856028</v>
          </cell>
          <cell r="H63">
            <v>0.21731473355945832</v>
          </cell>
          <cell r="I63">
            <v>8.3802375056675454E-2</v>
          </cell>
          <cell r="J63">
            <v>0.10010432109510307</v>
          </cell>
          <cell r="K63">
            <v>3.5289401726467093E-2</v>
          </cell>
          <cell r="L63">
            <v>2.9688521790980165E-3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F104D</v>
          </cell>
          <cell r="B64" t="str">
            <v>SNP - System Net Distribution Plant</v>
          </cell>
          <cell r="F64">
            <v>0.63006911098561524</v>
          </cell>
          <cell r="G64">
            <v>0.14046862660818232</v>
          </cell>
          <cell r="H64">
            <v>0.12833597620113424</v>
          </cell>
          <cell r="I64">
            <v>3.9539914536209246E-2</v>
          </cell>
          <cell r="J64">
            <v>7.8789202863333522E-3</v>
          </cell>
          <cell r="K64">
            <v>4.2038093103055313E-2</v>
          </cell>
          <cell r="L64">
            <v>1.166935827947033E-2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F104R</v>
          </cell>
          <cell r="B65" t="str">
            <v>SNP - System Net Retail Plant</v>
          </cell>
          <cell r="F65">
            <v>0.81227577375252591</v>
          </cell>
          <cell r="G65">
            <v>0.13173500851791228</v>
          </cell>
          <cell r="H65">
            <v>-2.8041695425228171E-3</v>
          </cell>
          <cell r="I65">
            <v>-8.9411792675653386E-4</v>
          </cell>
          <cell r="J65">
            <v>-4.3537460750480306E-3</v>
          </cell>
          <cell r="K65">
            <v>4.1314945111659458E-2</v>
          </cell>
          <cell r="L65">
            <v>2.2726306162230012E-2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F104M</v>
          </cell>
          <cell r="B66" t="str">
            <v>SNP - System Net Misc Plant</v>
          </cell>
          <cell r="F66">
            <v>0.48422206368344151</v>
          </cell>
          <cell r="G66">
            <v>0.13538645845458538</v>
          </cell>
          <cell r="H66">
            <v>0.19209066375172573</v>
          </cell>
          <cell r="I66">
            <v>7.1336498585653954E-2</v>
          </cell>
          <cell r="J66">
            <v>7.4366512174016006E-2</v>
          </cell>
          <cell r="K66">
            <v>3.7167458022759073E-2</v>
          </cell>
          <cell r="L66">
            <v>5.4303453278188429E-3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F105</v>
          </cell>
          <cell r="B67" t="str">
            <v>STP - System Prod &amp; Trans Plant</v>
          </cell>
          <cell r="F67">
            <v>0.4272454018268369</v>
          </cell>
          <cell r="G67">
            <v>0.13346872439870172</v>
          </cell>
          <cell r="H67">
            <v>0.21723096460457308</v>
          </cell>
          <cell r="I67">
            <v>8.376164128814087E-2</v>
          </cell>
          <cell r="J67">
            <v>0.10001854749094441</v>
          </cell>
          <cell r="K67">
            <v>3.5295627597199987E-2</v>
          </cell>
          <cell r="L67">
            <v>2.979092793603358E-3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F105G</v>
          </cell>
          <cell r="B68" t="str">
            <v>SGGP - System Gross Generation Plant</v>
          </cell>
          <cell r="F68">
            <v>0.42724540182683696</v>
          </cell>
          <cell r="G68">
            <v>0.13346872439870172</v>
          </cell>
          <cell r="H68">
            <v>0.21723096460457308</v>
          </cell>
          <cell r="I68">
            <v>8.376164128814087E-2</v>
          </cell>
          <cell r="J68">
            <v>0.10001854749094441</v>
          </cell>
          <cell r="K68">
            <v>3.5295627597199973E-2</v>
          </cell>
          <cell r="L68">
            <v>2.979092793603358E-3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F105T</v>
          </cell>
          <cell r="B69" t="str">
            <v>SGTP - System Gross Transmission Plant</v>
          </cell>
          <cell r="F69">
            <v>0.42724540182683679</v>
          </cell>
          <cell r="G69">
            <v>0.13346872439870172</v>
          </cell>
          <cell r="H69">
            <v>0.21723096460457308</v>
          </cell>
          <cell r="I69">
            <v>8.3761641288140856E-2</v>
          </cell>
          <cell r="J69">
            <v>0.10001854749094438</v>
          </cell>
          <cell r="K69">
            <v>3.5295627597199994E-2</v>
          </cell>
          <cell r="L69">
            <v>2.9790927936033575E-3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F105D</v>
          </cell>
          <cell r="B70" t="str">
            <v>SGDP - System Gross Distribution Plant</v>
          </cell>
          <cell r="F70">
            <v>0.62602104856479424</v>
          </cell>
          <cell r="G70">
            <v>0.13855095490717279</v>
          </cell>
          <cell r="H70">
            <v>0.1315577045103431</v>
          </cell>
          <cell r="I70">
            <v>4.1099808527967609E-2</v>
          </cell>
          <cell r="J70">
            <v>6.8705871257142984E-3</v>
          </cell>
          <cell r="K70">
            <v>4.2126586952316178E-2</v>
          </cell>
          <cell r="L70">
            <v>1.3773309411691892E-2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F105R</v>
          </cell>
          <cell r="B71" t="str">
            <v>SGTP - System Gross Retail Plant</v>
          </cell>
          <cell r="F71">
            <v>0.62602104856479424</v>
          </cell>
          <cell r="G71">
            <v>0.13855095490717279</v>
          </cell>
          <cell r="H71">
            <v>0.1315577045103431</v>
          </cell>
          <cell r="I71">
            <v>4.1099808527967609E-2</v>
          </cell>
          <cell r="J71">
            <v>6.8705871257142984E-3</v>
          </cell>
          <cell r="K71">
            <v>4.2126586952316178E-2</v>
          </cell>
          <cell r="L71">
            <v>1.3773309411691892E-2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F105M</v>
          </cell>
          <cell r="B72" t="str">
            <v>SGDP - System Gross Misc Plant</v>
          </cell>
          <cell r="F72">
            <v>0.62602104856479424</v>
          </cell>
          <cell r="G72">
            <v>0.13855095490717279</v>
          </cell>
          <cell r="H72">
            <v>0.1315577045103431</v>
          </cell>
          <cell r="I72">
            <v>4.1099808527967609E-2</v>
          </cell>
          <cell r="J72">
            <v>6.8705871257142984E-3</v>
          </cell>
          <cell r="K72">
            <v>4.2126586952316178E-2</v>
          </cell>
          <cell r="L72">
            <v>1.3773309411691892E-2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F106</v>
          </cell>
          <cell r="B73" t="str">
            <v>STP - System Transmission Plant</v>
          </cell>
          <cell r="F73">
            <v>0.42724540182683679</v>
          </cell>
          <cell r="G73">
            <v>0.13346872439870172</v>
          </cell>
          <cell r="H73">
            <v>0.21723096460457308</v>
          </cell>
          <cell r="I73">
            <v>8.3761641288140856E-2</v>
          </cell>
          <cell r="J73">
            <v>0.10001854749094438</v>
          </cell>
          <cell r="K73">
            <v>3.5295627597199994E-2</v>
          </cell>
          <cell r="L73">
            <v>2.9790927936033575E-3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F107</v>
          </cell>
          <cell r="B74" t="str">
            <v>STP - System Trans &amp; Dist Plant</v>
          </cell>
          <cell r="F74">
            <v>0.54756004465756936</v>
          </cell>
          <cell r="G74">
            <v>0.13654488970589468</v>
          </cell>
          <cell r="H74">
            <v>0.16537477468624645</v>
          </cell>
          <cell r="I74">
            <v>5.7939347384042911E-2</v>
          </cell>
          <cell r="J74">
            <v>4.3638081545194184E-2</v>
          </cell>
          <cell r="K74">
            <v>3.9430261031875746E-2</v>
          </cell>
          <cell r="L74">
            <v>9.5126009891769135E-3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F107G</v>
          </cell>
          <cell r="B75" t="str">
            <v>SGGP - System Gross Generation Plant</v>
          </cell>
          <cell r="F75">
            <v>0.42724540182683696</v>
          </cell>
          <cell r="G75">
            <v>0.13346872439870172</v>
          </cell>
          <cell r="H75">
            <v>0.21723096460457308</v>
          </cell>
          <cell r="I75">
            <v>8.376164128814087E-2</v>
          </cell>
          <cell r="J75">
            <v>0.10001854749094441</v>
          </cell>
          <cell r="K75">
            <v>3.5295627597199973E-2</v>
          </cell>
          <cell r="L75">
            <v>2.979092793603358E-3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F107T</v>
          </cell>
          <cell r="B76" t="str">
            <v>SGTP - System Gross Transmission Plant</v>
          </cell>
          <cell r="F76">
            <v>0.42724540182683679</v>
          </cell>
          <cell r="G76">
            <v>0.13346872439870172</v>
          </cell>
          <cell r="H76">
            <v>0.21723096460457308</v>
          </cell>
          <cell r="I76">
            <v>8.3761641288140856E-2</v>
          </cell>
          <cell r="J76">
            <v>0.10001854749094438</v>
          </cell>
          <cell r="K76">
            <v>3.5295627597199994E-2</v>
          </cell>
          <cell r="L76">
            <v>2.9790927936033575E-3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F107D</v>
          </cell>
          <cell r="B77" t="str">
            <v>SGDP - System Gross Distribution Plant</v>
          </cell>
          <cell r="F77">
            <v>0.62602104856479424</v>
          </cell>
          <cell r="G77">
            <v>0.13855095490717279</v>
          </cell>
          <cell r="H77">
            <v>0.1315577045103431</v>
          </cell>
          <cell r="I77">
            <v>4.1099808527967609E-2</v>
          </cell>
          <cell r="J77">
            <v>6.8705871257142984E-3</v>
          </cell>
          <cell r="K77">
            <v>4.2126586952316178E-2</v>
          </cell>
          <cell r="L77">
            <v>1.3773309411691892E-2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F107R</v>
          </cell>
          <cell r="B78" t="str">
            <v>SGTP - System Gross Retail Plant</v>
          </cell>
          <cell r="F78">
            <v>0.62602104856479424</v>
          </cell>
          <cell r="G78">
            <v>0.13855095490717279</v>
          </cell>
          <cell r="H78">
            <v>0.1315577045103431</v>
          </cell>
          <cell r="I78">
            <v>4.1099808527967609E-2</v>
          </cell>
          <cell r="J78">
            <v>6.8705871257142984E-3</v>
          </cell>
          <cell r="K78">
            <v>4.2126586952316178E-2</v>
          </cell>
          <cell r="L78">
            <v>1.3773309411691892E-2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F107M</v>
          </cell>
          <cell r="B79" t="str">
            <v>SGDP - System Gross Misc Plant</v>
          </cell>
          <cell r="F79">
            <v>0.62602104856479424</v>
          </cell>
          <cell r="G79">
            <v>0.13855095490717279</v>
          </cell>
          <cell r="H79">
            <v>0.1315577045103431</v>
          </cell>
          <cell r="I79">
            <v>4.1099808527967609E-2</v>
          </cell>
          <cell r="J79">
            <v>6.8705871257142984E-3</v>
          </cell>
          <cell r="K79">
            <v>4.2126586952316178E-2</v>
          </cell>
          <cell r="L79">
            <v>1.3773309411691892E-2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F108</v>
          </cell>
          <cell r="B80" t="str">
            <v>SGP - System General Plant</v>
          </cell>
          <cell r="F80">
            <v>0.4875420817447787</v>
          </cell>
          <cell r="G80">
            <v>0.13486542279275265</v>
          </cell>
          <cell r="H80">
            <v>0.19056570466664155</v>
          </cell>
          <cell r="I80">
            <v>7.0795303965259168E-2</v>
          </cell>
          <cell r="J80">
            <v>7.2715169361900492E-2</v>
          </cell>
          <cell r="K80">
            <v>3.7277441285342272E-2</v>
          </cell>
          <cell r="L80">
            <v>6.2388761833251909E-3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F110</v>
          </cell>
          <cell r="B81" t="str">
            <v>SIP - System Intangible Plant</v>
          </cell>
          <cell r="F81">
            <v>0.49139469650326045</v>
          </cell>
          <cell r="G81">
            <v>0.13385943791413238</v>
          </cell>
          <cell r="H81">
            <v>0.18374575438206311</v>
          </cell>
          <cell r="I81">
            <v>6.9775806184679698E-2</v>
          </cell>
          <cell r="J81">
            <v>7.8165181206054993E-2</v>
          </cell>
          <cell r="K81">
            <v>3.6721818293575584E-2</v>
          </cell>
          <cell r="L81">
            <v>6.3373055162340534E-3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F118</v>
          </cell>
          <cell r="B82" t="str">
            <v>Account 360</v>
          </cell>
          <cell r="F82">
            <v>0.57434882211571758</v>
          </cell>
          <cell r="G82">
            <v>0.11741701761480848</v>
          </cell>
          <cell r="H82">
            <v>0.18186338375391051</v>
          </cell>
          <cell r="I82">
            <v>6.2342966856833472E-2</v>
          </cell>
          <cell r="J82">
            <v>0</v>
          </cell>
          <cell r="K82">
            <v>6.0097559118001617E-2</v>
          </cell>
          <cell r="L82">
            <v>3.9302505407285459E-3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F119</v>
          </cell>
          <cell r="B83" t="str">
            <v>Account 361</v>
          </cell>
          <cell r="F83">
            <v>0.53631155858316848</v>
          </cell>
          <cell r="G83">
            <v>0.10964086857393764</v>
          </cell>
          <cell r="H83">
            <v>0.16981916047286252</v>
          </cell>
          <cell r="I83">
            <v>5.8214193943190093E-2</v>
          </cell>
          <cell r="J83">
            <v>6.6226763367306971E-2</v>
          </cell>
          <cell r="K83">
            <v>5.611749229134097E-2</v>
          </cell>
          <cell r="L83">
            <v>3.669962768193486E-3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F120</v>
          </cell>
          <cell r="B84" t="str">
            <v>Account 362</v>
          </cell>
          <cell r="F84">
            <v>0.5441612523376459</v>
          </cell>
          <cell r="G84">
            <v>0.11124562093757118</v>
          </cell>
          <cell r="H84">
            <v>0.17230470899782074</v>
          </cell>
          <cell r="I84">
            <v>5.9066242696017672E-2</v>
          </cell>
          <cell r="J84">
            <v>5.2559644271351201E-2</v>
          </cell>
          <cell r="K84">
            <v>5.6938852789182946E-2</v>
          </cell>
          <cell r="L84">
            <v>3.7236779704105673E-3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F121</v>
          </cell>
          <cell r="B85" t="str">
            <v>Account 364</v>
          </cell>
          <cell r="F85">
            <v>0.5812516853820664</v>
          </cell>
          <cell r="G85">
            <v>0.11917925769034335</v>
          </cell>
          <cell r="H85">
            <v>0.17675082577865373</v>
          </cell>
          <cell r="I85">
            <v>6.059037639125428E-2</v>
          </cell>
          <cell r="J85">
            <v>0</v>
          </cell>
          <cell r="K85">
            <v>5.8408091734188025E-2</v>
          </cell>
          <cell r="L85">
            <v>3.8197630234944619E-3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F122</v>
          </cell>
          <cell r="B86" t="str">
            <v>Account 365</v>
          </cell>
          <cell r="F86">
            <v>0.68405072643248144</v>
          </cell>
          <cell r="G86">
            <v>0.14542294568989128</v>
          </cell>
          <cell r="H86">
            <v>0.10061342642827578</v>
          </cell>
          <cell r="I86">
            <v>3.4490392621629506E-2</v>
          </cell>
          <cell r="J86">
            <v>0</v>
          </cell>
          <cell r="K86">
            <v>3.3248151541159218E-2</v>
          </cell>
          <cell r="L86">
            <v>2.1743572865628035E-3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F123</v>
          </cell>
          <cell r="B87" t="str">
            <v>Account 366</v>
          </cell>
          <cell r="F87">
            <v>0.69768743790120014</v>
          </cell>
          <cell r="G87">
            <v>0.14890427778665075</v>
          </cell>
          <cell r="H87">
            <v>9.0513490316901826E-2</v>
          </cell>
          <cell r="I87">
            <v>3.1028123476238758E-2</v>
          </cell>
          <cell r="J87">
            <v>0</v>
          </cell>
          <cell r="K87">
            <v>2.9910583004753469E-2</v>
          </cell>
          <cell r="L87">
            <v>1.9560875142552283E-3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F124</v>
          </cell>
          <cell r="B88" t="str">
            <v>Account 367</v>
          </cell>
          <cell r="F88">
            <v>0.71859854477850571</v>
          </cell>
          <cell r="G88">
            <v>0.15424269883616298</v>
          </cell>
          <cell r="H88">
            <v>7.5025823516634324E-2</v>
          </cell>
          <cell r="I88">
            <v>2.5718934358074683E-2</v>
          </cell>
          <cell r="J88">
            <v>0</v>
          </cell>
          <cell r="K88">
            <v>2.4792615044867353E-2</v>
          </cell>
          <cell r="L88">
            <v>1.6213834657550523E-3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F125</v>
          </cell>
          <cell r="B89" t="str">
            <v>Account 368</v>
          </cell>
          <cell r="F89">
            <v>0.60595481619587832</v>
          </cell>
          <cell r="G89">
            <v>0.13310752105740736</v>
          </cell>
          <cell r="H89">
            <v>0.16233757194077236</v>
          </cell>
          <cell r="I89">
            <v>4.3978262783061141E-2</v>
          </cell>
          <cell r="J89">
            <v>0</v>
          </cell>
          <cell r="K89">
            <v>5.1880233501479876E-2</v>
          </cell>
          <cell r="L89">
            <v>2.7415945214009181E-3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F126</v>
          </cell>
          <cell r="B90" t="str">
            <v>Account 369</v>
          </cell>
          <cell r="F90">
            <v>0.73533507364223338</v>
          </cell>
          <cell r="G90">
            <v>0.19949775111492407</v>
          </cell>
          <cell r="H90">
            <v>5.3174916920596844E-2</v>
          </cell>
          <cell r="I90">
            <v>1.1992258322245599E-2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F127</v>
          </cell>
          <cell r="B91" t="str">
            <v>Account 370</v>
          </cell>
          <cell r="F91">
            <v>0.67699084400557497</v>
          </cell>
          <cell r="G91">
            <v>0.16258771872960451</v>
          </cell>
          <cell r="H91">
            <v>7.5757702522548223E-2</v>
          </cell>
          <cell r="I91">
            <v>1.0907060069825702E-2</v>
          </cell>
          <cell r="J91">
            <v>6.7788103725898927E-3</v>
          </cell>
          <cell r="K91">
            <v>6.6977864299856554E-2</v>
          </cell>
          <cell r="L91">
            <v>0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F128</v>
          </cell>
          <cell r="B92" t="str">
            <v>Account 371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1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F129</v>
          </cell>
          <cell r="B93" t="str">
            <v>Account 372</v>
          </cell>
          <cell r="F93">
            <v>0.14285714285714285</v>
          </cell>
          <cell r="G93">
            <v>0.14285714285714285</v>
          </cell>
          <cell r="H93">
            <v>0.14285714285714285</v>
          </cell>
          <cell r="I93">
            <v>0.14285714285714285</v>
          </cell>
          <cell r="J93">
            <v>0.14285714285714285</v>
          </cell>
          <cell r="K93">
            <v>0.14285714285714285</v>
          </cell>
          <cell r="L93">
            <v>0.14285714285714285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F130</v>
          </cell>
          <cell r="B94" t="str">
            <v>Account 373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F131</v>
          </cell>
          <cell r="B95" t="str">
            <v>Account 581 thru 587 &amp; 591 thru 597</v>
          </cell>
          <cell r="F95">
            <v>0.61175024517284915</v>
          </cell>
          <cell r="G95">
            <v>0.13470950602434936</v>
          </cell>
          <cell r="H95">
            <v>0.12867505667283743</v>
          </cell>
          <cell r="I95">
            <v>4.1834836377790577E-2</v>
          </cell>
          <cell r="J95">
            <v>1.8530440284810584E-2</v>
          </cell>
          <cell r="K95">
            <v>4.4489432893977908E-2</v>
          </cell>
          <cell r="L95">
            <v>2.0010482573385047E-2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F132</v>
          </cell>
          <cell r="B96" t="str">
            <v>Account 364 + 365</v>
          </cell>
          <cell r="F96">
            <v>0.6215368008120159</v>
          </cell>
          <cell r="G96">
            <v>0.12946369215166173</v>
          </cell>
          <cell r="H96">
            <v>0.14691393342999925</v>
          </cell>
          <cell r="I96">
            <v>5.0362257061196583E-2</v>
          </cell>
          <cell r="J96">
            <v>0</v>
          </cell>
          <cell r="K96">
            <v>4.8548358758763524E-2</v>
          </cell>
          <cell r="L96">
            <v>3.1749577863630649E-3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F133</v>
          </cell>
          <cell r="B97" t="str">
            <v>Account 366 + 367</v>
          </cell>
          <cell r="F97">
            <v>0.70975536346629786</v>
          </cell>
          <cell r="G97">
            <v>0.15198511268643228</v>
          </cell>
          <cell r="H97">
            <v>8.1575464643784207E-2</v>
          </cell>
          <cell r="I97">
            <v>2.796415849987656E-2</v>
          </cell>
          <cell r="J97">
            <v>0</v>
          </cell>
          <cell r="K97">
            <v>2.6956972909082673E-2</v>
          </cell>
          <cell r="L97">
            <v>1.7629277945265401E-3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F134</v>
          </cell>
          <cell r="B98" t="str">
            <v>Account 364 + 365 + 369  (OH)</v>
          </cell>
          <cell r="F98">
            <v>0.64650641727382263</v>
          </cell>
          <cell r="G98">
            <v>0.14527789151632348</v>
          </cell>
          <cell r="H98">
            <v>0.12540185147161392</v>
          </cell>
          <cell r="I98">
            <v>4.0854860660386662E-2</v>
          </cell>
          <cell r="J98">
            <v>0</v>
          </cell>
          <cell r="K98">
            <v>3.9383390422109511E-2</v>
          </cell>
          <cell r="L98">
            <v>2.575588655743834E-3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F135</v>
          </cell>
          <cell r="B99" t="str">
            <v>Account 366 + 367 + 369  (UG)</v>
          </cell>
          <cell r="F99">
            <v>0.70485465159473826</v>
          </cell>
          <cell r="G99">
            <v>0.15650419897308745</v>
          </cell>
          <cell r="H99">
            <v>8.682279739192468E-2</v>
          </cell>
          <cell r="I99">
            <v>3.1328556653892253E-2</v>
          </cell>
          <cell r="J99">
            <v>0</v>
          </cell>
          <cell r="K99">
            <v>1.9232060195572716E-2</v>
          </cell>
          <cell r="L99">
            <v>1.2577351907846846E-3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F136</v>
          </cell>
          <cell r="B100" t="str">
            <v>Account 902 + 903 + 904</v>
          </cell>
          <cell r="F100">
            <v>0.82620793395985359</v>
          </cell>
          <cell r="G100">
            <v>0.11230406287271442</v>
          </cell>
          <cell r="H100">
            <v>1.6785234396149214E-2</v>
          </cell>
          <cell r="I100">
            <v>6.4562019209940648E-3</v>
          </cell>
          <cell r="J100">
            <v>3.6479562785107699E-3</v>
          </cell>
          <cell r="K100">
            <v>2.1569964647921751E-2</v>
          </cell>
          <cell r="L100">
            <v>1.3028645923856327E-2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F137</v>
          </cell>
          <cell r="B101" t="str">
            <v>Total O &amp; M Expense</v>
          </cell>
          <cell r="F101">
            <v>0.45327298801330762</v>
          </cell>
          <cell r="G101">
            <v>0.13302440570384455</v>
          </cell>
          <cell r="H101">
            <v>0.20445770140773045</v>
          </cell>
          <cell r="I101">
            <v>7.8258933340798753E-2</v>
          </cell>
          <cell r="J101">
            <v>9.1062435606599934E-2</v>
          </cell>
          <cell r="K101">
            <v>3.5492613033341405E-2</v>
          </cell>
          <cell r="L101">
            <v>4.4309228943774058E-3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F137G</v>
          </cell>
          <cell r="B102" t="str">
            <v>Generation O &amp; M Exp</v>
          </cell>
          <cell r="F102">
            <v>0.4273976537160577</v>
          </cell>
          <cell r="G102">
            <v>0.13348118461628825</v>
          </cell>
          <cell r="H102">
            <v>0.21716270842172558</v>
          </cell>
          <cell r="I102">
            <v>8.372506681248526E-2</v>
          </cell>
          <cell r="J102">
            <v>9.9940828521781572E-2</v>
          </cell>
          <cell r="K102">
            <v>3.5303755271192297E-2</v>
          </cell>
          <cell r="L102">
            <v>2.9888026404694696E-3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F137T</v>
          </cell>
          <cell r="B103" t="str">
            <v>Transmission O &amp; M Exp</v>
          </cell>
          <cell r="F103">
            <v>0.42841080726419584</v>
          </cell>
          <cell r="G103">
            <v>0.13354513375968907</v>
          </cell>
          <cell r="H103">
            <v>0.21671046488791018</v>
          </cell>
          <cell r="I103">
            <v>8.3489823326407434E-2</v>
          </cell>
          <cell r="J103">
            <v>9.9442284948690104E-2</v>
          </cell>
          <cell r="K103">
            <v>3.5351208964744002E-2</v>
          </cell>
          <cell r="L103">
            <v>3.050276848363447E-3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F137D</v>
          </cell>
          <cell r="B104" t="str">
            <v xml:space="preserve">Distribution O &amp; M Exp </v>
          </cell>
          <cell r="F104">
            <v>0.60765983177373584</v>
          </cell>
          <cell r="G104">
            <v>0.13521356462726478</v>
          </cell>
          <cell r="H104">
            <v>0.13200516034311166</v>
          </cell>
          <cell r="I104">
            <v>4.3123691211061625E-2</v>
          </cell>
          <cell r="J104">
            <v>1.9612316440543551E-2</v>
          </cell>
          <cell r="K104">
            <v>4.3839347872027125E-2</v>
          </cell>
          <cell r="L104">
            <v>1.8546087732255436E-2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F137R</v>
          </cell>
          <cell r="B105" t="str">
            <v>Retail O &amp; M Exp  (Customer)</v>
          </cell>
          <cell r="F105">
            <v>0.82121216096419125</v>
          </cell>
          <cell r="G105">
            <v>0.11466364560206767</v>
          </cell>
          <cell r="H105">
            <v>1.7040163557089313E-2</v>
          </cell>
          <cell r="I105">
            <v>6.3183583635240334E-3</v>
          </cell>
          <cell r="J105">
            <v>3.7329057593334333E-3</v>
          </cell>
          <cell r="K105">
            <v>2.3177322129038693E-2</v>
          </cell>
          <cell r="L105">
            <v>1.3855443624755754E-2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F137M</v>
          </cell>
          <cell r="B106" t="str">
            <v xml:space="preserve">Misc &amp; Customer O &amp; M Exp </v>
          </cell>
          <cell r="F106">
            <v>0.45421639421304649</v>
          </cell>
          <cell r="G106">
            <v>0.14445546634672832</v>
          </cell>
          <cell r="H106">
            <v>0.20423035186961763</v>
          </cell>
          <cell r="I106">
            <v>7.3514806075531777E-2</v>
          </cell>
          <cell r="J106">
            <v>7.7625504049100916E-2</v>
          </cell>
          <cell r="K106">
            <v>3.9805066777894312E-2</v>
          </cell>
          <cell r="L106">
            <v>6.1524106680806503E-3</v>
          </cell>
          <cell r="M106">
            <v>0</v>
          </cell>
          <cell r="N106">
            <v>0</v>
          </cell>
          <cell r="O106">
            <v>1</v>
          </cell>
        </row>
        <row r="107">
          <cell r="A107" t="str">
            <v>F138</v>
          </cell>
          <cell r="B107" t="str">
            <v>GTD O&amp;M Exp  (less fuel, purchased p &amp; wheeling)</v>
          </cell>
          <cell r="F107">
            <v>0.45192656282061489</v>
          </cell>
          <cell r="G107">
            <v>0.13286597697924379</v>
          </cell>
          <cell r="H107">
            <v>0.20498677800055179</v>
          </cell>
          <cell r="I107">
            <v>7.8585735549960553E-2</v>
          </cell>
          <cell r="J107">
            <v>9.1901828650310033E-2</v>
          </cell>
          <cell r="K107">
            <v>3.5388373604659601E-2</v>
          </cell>
          <cell r="L107">
            <v>4.3447443946594217E-3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F138G</v>
          </cell>
          <cell r="B108" t="str">
            <v xml:space="preserve">Generation O &amp; M Exp (less fuel &amp; purchased power) </v>
          </cell>
          <cell r="F108">
            <v>0.4272454018268369</v>
          </cell>
          <cell r="G108">
            <v>0.13346872439870172</v>
          </cell>
          <cell r="H108">
            <v>0.21723096460457303</v>
          </cell>
          <cell r="I108">
            <v>8.3761641288140842E-2</v>
          </cell>
          <cell r="J108">
            <v>0.1000185474909444</v>
          </cell>
          <cell r="K108">
            <v>3.5295627597199987E-2</v>
          </cell>
          <cell r="L108">
            <v>2.9790927936033571E-3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F138T</v>
          </cell>
          <cell r="B109" t="str">
            <v>Transmission O &amp; M Exp - (less wheeling exp)</v>
          </cell>
          <cell r="F109">
            <v>0.42724540182683673</v>
          </cell>
          <cell r="G109">
            <v>0.13346872439870172</v>
          </cell>
          <cell r="H109">
            <v>0.217230964604573</v>
          </cell>
          <cell r="I109">
            <v>8.3761641288140828E-2</v>
          </cell>
          <cell r="J109">
            <v>0.1000185474909444</v>
          </cell>
          <cell r="K109">
            <v>3.529562759719998E-2</v>
          </cell>
          <cell r="L109">
            <v>2.9790927936033571E-3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F138D</v>
          </cell>
          <cell r="B110" t="str">
            <v xml:space="preserve">Distribution O &amp; M Exp </v>
          </cell>
          <cell r="F110">
            <v>0.61175024517284915</v>
          </cell>
          <cell r="G110">
            <v>0.13470950602434936</v>
          </cell>
          <cell r="H110">
            <v>0.12867505667283743</v>
          </cell>
          <cell r="I110">
            <v>4.183483637779057E-2</v>
          </cell>
          <cell r="J110">
            <v>1.8530440284810584E-2</v>
          </cell>
          <cell r="K110">
            <v>4.4489432893977915E-2</v>
          </cell>
          <cell r="L110">
            <v>2.0010482573385044E-2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F138R</v>
          </cell>
          <cell r="B111" t="str">
            <v>Retail O &amp; M Exp  (Customer)</v>
          </cell>
          <cell r="F111">
            <v>0.82308217118468108</v>
          </cell>
          <cell r="G111">
            <v>0.11455042738991326</v>
          </cell>
          <cell r="H111">
            <v>1.6067662408199897E-2</v>
          </cell>
          <cell r="I111">
            <v>5.9570057737344945E-3</v>
          </cell>
          <cell r="J111">
            <v>3.3463037053791055E-3</v>
          </cell>
          <cell r="K111">
            <v>2.3098299859513966E-2</v>
          </cell>
          <cell r="L111">
            <v>1.3898129678578277E-2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F138M</v>
          </cell>
          <cell r="B112" t="str">
            <v xml:space="preserve">Misc &amp; Customer O &amp; M Exp 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O112">
            <v>1</v>
          </cell>
        </row>
        <row r="113">
          <cell r="A113" t="str">
            <v>F140</v>
          </cell>
          <cell r="B113" t="str">
            <v>Revenue Requirement Before Rev Credits</v>
          </cell>
          <cell r="F113">
            <v>0.46691469354301973</v>
          </cell>
          <cell r="G113">
            <v>0.13375580588774189</v>
          </cell>
          <cell r="H113">
            <v>0.19902296022463087</v>
          </cell>
          <cell r="I113">
            <v>7.5287015552301162E-2</v>
          </cell>
          <cell r="J113">
            <v>8.377519436462165E-2</v>
          </cell>
          <cell r="K113">
            <v>3.6229251430476811E-2</v>
          </cell>
          <cell r="L113">
            <v>5.015078997207871E-3</v>
          </cell>
          <cell r="M113">
            <v>0</v>
          </cell>
          <cell r="N113">
            <v>0</v>
          </cell>
          <cell r="O113">
            <v>1</v>
          </cell>
        </row>
        <row r="114">
          <cell r="A114" t="str">
            <v>F140G</v>
          </cell>
          <cell r="B114" t="str">
            <v>Revenue Requirement Before Rev Credits</v>
          </cell>
          <cell r="F114">
            <v>0.42742717038268696</v>
          </cell>
          <cell r="G114">
            <v>0.13347841004165625</v>
          </cell>
          <cell r="H114">
            <v>0.21714396079223586</v>
          </cell>
          <cell r="I114">
            <v>8.3719438570248855E-2</v>
          </cell>
          <cell r="J114">
            <v>9.9937941748406561E-2</v>
          </cell>
          <cell r="K114">
            <v>3.5303169847710814E-2</v>
          </cell>
          <cell r="L114">
            <v>2.9899086170547384E-3</v>
          </cell>
          <cell r="M114">
            <v>0</v>
          </cell>
          <cell r="N114">
            <v>0</v>
          </cell>
          <cell r="O114">
            <v>1</v>
          </cell>
        </row>
        <row r="115">
          <cell r="A115" t="str">
            <v>F140T</v>
          </cell>
          <cell r="B115" t="str">
            <v>Revenue Requirement Before Rev Credits</v>
          </cell>
          <cell r="F115">
            <v>0.42781768192275715</v>
          </cell>
          <cell r="G115">
            <v>0.13352700004990745</v>
          </cell>
          <cell r="H115">
            <v>0.21696160931709238</v>
          </cell>
          <cell r="I115">
            <v>8.3621377018253396E-2</v>
          </cell>
          <cell r="J115">
            <v>9.9724592496236553E-2</v>
          </cell>
          <cell r="K115">
            <v>3.5331979360373265E-2</v>
          </cell>
          <cell r="L115">
            <v>3.0157598353799083E-3</v>
          </cell>
          <cell r="M115">
            <v>0</v>
          </cell>
          <cell r="N115">
            <v>0</v>
          </cell>
          <cell r="O115">
            <v>1</v>
          </cell>
        </row>
        <row r="116">
          <cell r="A116" t="str">
            <v>F140D</v>
          </cell>
          <cell r="B116" t="str">
            <v>Revenue Requirement Before Rev Credits</v>
          </cell>
          <cell r="F116">
            <v>0.62182948009331085</v>
          </cell>
          <cell r="G116">
            <v>0.13774811056338074</v>
          </cell>
          <cell r="H116">
            <v>0.1311945724777604</v>
          </cell>
          <cell r="I116">
            <v>4.1370930957046095E-2</v>
          </cell>
          <cell r="J116">
            <v>1.0672622291498013E-2</v>
          </cell>
          <cell r="K116">
            <v>4.2906136889148891E-2</v>
          </cell>
          <cell r="L116">
            <v>1.4278146727855094E-2</v>
          </cell>
          <cell r="M116">
            <v>0</v>
          </cell>
          <cell r="N116">
            <v>0</v>
          </cell>
          <cell r="O116">
            <v>1</v>
          </cell>
        </row>
        <row r="117">
          <cell r="A117" t="str">
            <v>F140R</v>
          </cell>
          <cell r="B117" t="str">
            <v>Revenue Requirement Before Rev Credits</v>
          </cell>
          <cell r="F117">
            <v>0.81949275802845722</v>
          </cell>
          <cell r="G117">
            <v>0.11567965588665535</v>
          </cell>
          <cell r="H117">
            <v>1.6504012878707452E-2</v>
          </cell>
          <cell r="I117">
            <v>6.1328805593038258E-3</v>
          </cell>
          <cell r="J117">
            <v>3.5130904822139922E-3</v>
          </cell>
          <cell r="K117">
            <v>2.4319861091424731E-2</v>
          </cell>
          <cell r="L117">
            <v>1.4357741073237602E-2</v>
          </cell>
          <cell r="M117">
            <v>0</v>
          </cell>
          <cell r="N117">
            <v>0</v>
          </cell>
          <cell r="O117">
            <v>1</v>
          </cell>
        </row>
        <row r="118">
          <cell r="A118" t="str">
            <v>F140M</v>
          </cell>
          <cell r="B118" t="str">
            <v>Revenue Requirement Before Rev Credits</v>
          </cell>
          <cell r="F118">
            <v>0.44321185339837849</v>
          </cell>
          <cell r="G118">
            <v>0.13997272249896756</v>
          </cell>
          <cell r="H118">
            <v>0.20953478306773179</v>
          </cell>
          <cell r="I118">
            <v>7.7695657662438508E-2</v>
          </cell>
          <cell r="J118">
            <v>8.6762177887116571E-2</v>
          </cell>
          <cell r="K118">
            <v>3.796515273970761E-2</v>
          </cell>
          <cell r="L118">
            <v>4.8576527456596673E-3</v>
          </cell>
          <cell r="M118">
            <v>0</v>
          </cell>
          <cell r="N118">
            <v>0</v>
          </cell>
          <cell r="O118">
            <v>1</v>
          </cell>
        </row>
        <row r="119">
          <cell r="A119" t="str">
            <v>F141</v>
          </cell>
          <cell r="B119" t="str">
            <v>Firm Revenues</v>
          </cell>
          <cell r="F119">
            <v>0.45421639421304649</v>
          </cell>
          <cell r="G119">
            <v>0.14445546634672832</v>
          </cell>
          <cell r="H119">
            <v>0.20423035186961763</v>
          </cell>
          <cell r="I119">
            <v>7.3514806075531777E-2</v>
          </cell>
          <cell r="J119">
            <v>7.7625504049100916E-2</v>
          </cell>
          <cell r="K119">
            <v>3.9805066777894312E-2</v>
          </cell>
          <cell r="L119">
            <v>6.1524106680806495E-3</v>
          </cell>
          <cell r="M119">
            <v>0</v>
          </cell>
          <cell r="N119">
            <v>0</v>
          </cell>
          <cell r="O119">
            <v>1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Results"/>
      <sheetName val="Function"/>
      <sheetName val="Function1149"/>
      <sheetName val="Report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30">
          <cell r="B30">
            <v>0.62143079275589019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pageSetUpPr fitToPage="1"/>
  </sheetPr>
  <dimension ref="A1:S82"/>
  <sheetViews>
    <sheetView tabSelected="1" topLeftCell="A53" zoomScaleNormal="100" workbookViewId="0">
      <selection activeCell="D80" sqref="D80"/>
    </sheetView>
  </sheetViews>
  <sheetFormatPr defaultColWidth="9.7109375" defaultRowHeight="12.75"/>
  <cols>
    <col min="1" max="1" width="5" style="3" customWidth="1"/>
    <col min="2" max="2" width="11.28515625" style="3" customWidth="1"/>
    <col min="3" max="3" width="29.28515625" style="3" bestFit="1" customWidth="1"/>
    <col min="4" max="4" width="12.5703125" style="3" customWidth="1"/>
    <col min="5" max="5" width="11" style="3" hidden="1" customWidth="1"/>
    <col min="6" max="6" width="9.85546875" style="3" hidden="1" customWidth="1"/>
    <col min="7" max="7" width="12.85546875" style="3" customWidth="1"/>
    <col min="8" max="12" width="13.7109375" style="3" hidden="1" customWidth="1"/>
    <col min="13" max="13" width="11.85546875" style="3" customWidth="1"/>
    <col min="14" max="14" width="15.7109375" style="3" customWidth="1"/>
    <col min="15" max="15" width="8.7109375" style="3" customWidth="1"/>
    <col min="16" max="16" width="14.28515625" style="3" customWidth="1"/>
    <col min="17" max="17" width="9.5703125" style="3" customWidth="1"/>
    <col min="18" max="21" width="9.7109375" style="3"/>
    <col min="22" max="22" width="9.5703125" style="3" customWidth="1"/>
    <col min="23" max="16384" width="9.7109375" style="3"/>
  </cols>
  <sheetData>
    <row r="1" spans="1:18">
      <c r="A1" s="1" t="s">
        <v>0</v>
      </c>
      <c r="B1" s="2"/>
    </row>
    <row r="2" spans="1:18" ht="14.25" hidden="1" customHeight="1">
      <c r="A2" s="4" t="str">
        <f>[1]Inputs!$C$3</f>
        <v>PacifiCorp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8" hidden="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8" hidden="1">
      <c r="A4" s="6" t="str">
        <f>[1]Inputs!$C$4</f>
        <v>State of Washington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8" hidden="1">
      <c r="A5" s="6" t="str">
        <f>[1]Inputs!$C$5</f>
        <v>12 Months Ending December 2010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8" hidden="1">
      <c r="A6" s="7" t="str">
        <f>+Method&amp;" - "&amp;IF(PeakMethod=1,"(Coincident Peaks)",IF(PeakMethod=2,"(200 Top Hours)","(100 Summer, 100 Winter Hours)"))&amp;" - "&amp;TEXT(Demand,"0%")&amp;"D"&amp;" / "&amp;TEXT(Engy,"0%")&amp;"E"</f>
        <v>WCA Method - (100 Summer, 100 Winter Hours) - 35%D / 65%E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8" hidden="1">
      <c r="A7" s="8" t="str">
        <f>TEXT(ActualROR,"0.00%")&amp;" = Earned Return on Rate Base"</f>
        <v>6.67% = Earned Return on Rate Base</v>
      </c>
      <c r="B7" s="9"/>
      <c r="C7" s="9"/>
      <c r="D7" s="9"/>
      <c r="E7" s="9"/>
      <c r="F7" s="10"/>
      <c r="G7" s="11"/>
      <c r="H7" s="12"/>
      <c r="I7" s="10"/>
      <c r="J7" s="9"/>
      <c r="K7" s="9"/>
      <c r="L7" s="9"/>
      <c r="M7" s="9"/>
      <c r="N7" s="9"/>
    </row>
    <row r="8" spans="1:18" hidden="1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8" ht="13.5" hidden="1" thickBot="1">
      <c r="A9" s="13"/>
      <c r="B9" s="14" t="s">
        <v>2</v>
      </c>
      <c r="C9" s="14" t="s">
        <v>3</v>
      </c>
      <c r="D9" s="14" t="s">
        <v>4</v>
      </c>
      <c r="E9" s="14" t="s">
        <v>5</v>
      </c>
      <c r="F9" s="14" t="s">
        <v>6</v>
      </c>
      <c r="G9" s="14" t="s">
        <v>7</v>
      </c>
      <c r="H9" s="14" t="s">
        <v>8</v>
      </c>
      <c r="I9" s="14" t="s">
        <v>9</v>
      </c>
      <c r="J9" s="14" t="s">
        <v>10</v>
      </c>
      <c r="K9" s="14" t="s">
        <v>11</v>
      </c>
      <c r="L9" s="14" t="s">
        <v>12</v>
      </c>
      <c r="M9" s="14" t="s">
        <v>13</v>
      </c>
      <c r="N9" s="14" t="s">
        <v>14</v>
      </c>
    </row>
    <row r="10" spans="1:18" s="17" customFormat="1" hidden="1">
      <c r="A10" s="15"/>
      <c r="B10" s="15"/>
      <c r="C10" s="15"/>
      <c r="D10" s="15"/>
      <c r="E10" s="16" t="s">
        <v>15</v>
      </c>
      <c r="F10" s="16" t="s">
        <v>16</v>
      </c>
      <c r="G10" s="16" t="s">
        <v>17</v>
      </c>
      <c r="H10" s="16" t="s">
        <v>18</v>
      </c>
      <c r="I10" s="16" t="s">
        <v>19</v>
      </c>
      <c r="J10" s="16" t="s">
        <v>20</v>
      </c>
      <c r="K10" s="16" t="s">
        <v>21</v>
      </c>
      <c r="L10" s="16" t="s">
        <v>22</v>
      </c>
      <c r="M10" s="16" t="s">
        <v>23</v>
      </c>
      <c r="N10" s="16" t="s">
        <v>24</v>
      </c>
    </row>
    <row r="11" spans="1:18" s="17" customFormat="1" hidden="1">
      <c r="A11" s="18" t="s">
        <v>25</v>
      </c>
      <c r="B11" s="18" t="s">
        <v>26</v>
      </c>
      <c r="C11" s="18" t="s">
        <v>27</v>
      </c>
      <c r="D11" s="18" t="s">
        <v>28</v>
      </c>
      <c r="E11" s="18" t="s">
        <v>29</v>
      </c>
      <c r="F11" s="18" t="s">
        <v>30</v>
      </c>
      <c r="G11" s="18" t="s">
        <v>31</v>
      </c>
      <c r="H11" s="18" t="s">
        <v>31</v>
      </c>
      <c r="I11" s="18" t="s">
        <v>31</v>
      </c>
      <c r="J11" s="18" t="s">
        <v>31</v>
      </c>
      <c r="K11" s="18" t="s">
        <v>31</v>
      </c>
      <c r="L11" s="18" t="s">
        <v>31</v>
      </c>
      <c r="M11" s="18" t="s">
        <v>32</v>
      </c>
      <c r="N11" s="18" t="s">
        <v>33</v>
      </c>
      <c r="O11" s="17" t="s">
        <v>77</v>
      </c>
    </row>
    <row r="12" spans="1:18" s="17" customFormat="1" ht="13.5" hidden="1" thickBot="1">
      <c r="A12" s="19" t="s">
        <v>34</v>
      </c>
      <c r="B12" s="19" t="s">
        <v>34</v>
      </c>
      <c r="C12" s="20"/>
      <c r="D12" s="19" t="s">
        <v>35</v>
      </c>
      <c r="E12" s="19" t="s">
        <v>36</v>
      </c>
      <c r="F12" s="19" t="s">
        <v>37</v>
      </c>
      <c r="G12" s="19" t="s">
        <v>38</v>
      </c>
      <c r="H12" s="19" t="s">
        <v>38</v>
      </c>
      <c r="I12" s="19" t="s">
        <v>38</v>
      </c>
      <c r="J12" s="19" t="s">
        <v>38</v>
      </c>
      <c r="K12" s="19" t="s">
        <v>38</v>
      </c>
      <c r="L12" s="19" t="s">
        <v>38</v>
      </c>
      <c r="M12" s="19" t="s">
        <v>39</v>
      </c>
      <c r="N12" s="19" t="s">
        <v>40</v>
      </c>
      <c r="O12" s="17" t="s">
        <v>76</v>
      </c>
      <c r="P12" s="21"/>
      <c r="Q12" s="21"/>
      <c r="R12" s="21"/>
    </row>
    <row r="13" spans="1:18" s="17" customFormat="1" hidden="1">
      <c r="A13" s="22">
        <v>1</v>
      </c>
      <c r="B13" s="23" t="s">
        <v>41</v>
      </c>
      <c r="C13" s="24" t="s">
        <v>42</v>
      </c>
      <c r="D13" s="25">
        <f>'[1]G+T+D+R+M'!I$98</f>
        <v>137595246.40000001</v>
      </c>
      <c r="E13" s="26">
        <f>'[1]G+T+D+R+M'!I$61</f>
        <v>5.269443457652629E-2</v>
      </c>
      <c r="F13" s="27">
        <f t="shared" ref="F13:F21" si="0">(E13/E$23)</f>
        <v>0.79002059848997053</v>
      </c>
      <c r="G13" s="25">
        <f>SUM(H13:L13)</f>
        <v>142656605.68247554</v>
      </c>
      <c r="H13" s="25">
        <f>[1]Generation!$I101</f>
        <v>81568079.814199939</v>
      </c>
      <c r="I13" s="25">
        <f>[1]Transmission!$I$101</f>
        <v>20214290.44125336</v>
      </c>
      <c r="J13" s="25">
        <f>[1]Distribution!$I$101</f>
        <v>32321804.892643265</v>
      </c>
      <c r="K13" s="25">
        <f>[1]Retail!$I$101</f>
        <v>6277663.8032032717</v>
      </c>
      <c r="L13" s="25">
        <f>[1]Misc!$I$101</f>
        <v>2274766.7311756955</v>
      </c>
      <c r="M13" s="25">
        <f t="shared" ref="M13:M21" si="1">G13-D13</f>
        <v>5061359.2824755311</v>
      </c>
      <c r="N13" s="26">
        <f>'[1]G+T+D+R+M'!I$107</f>
        <v>3.6784405093194639E-2</v>
      </c>
      <c r="O13" s="62">
        <f>D13/G13</f>
        <v>0.96452068056532148</v>
      </c>
      <c r="P13" s="28"/>
      <c r="Q13" s="29"/>
      <c r="R13" s="30"/>
    </row>
    <row r="14" spans="1:18" s="17" customFormat="1" hidden="1">
      <c r="A14" s="31">
        <f>A13+1</f>
        <v>2</v>
      </c>
      <c r="B14" s="23" t="s">
        <v>43</v>
      </c>
      <c r="C14" s="24" t="s">
        <v>44</v>
      </c>
      <c r="D14" s="25">
        <f>'[1]G+T+D+R+M'!J$98</f>
        <v>43528402.160000011</v>
      </c>
      <c r="E14" s="26">
        <f>'[1]G+T+D+R+M'!J$61</f>
        <v>9.8480010203717258E-2</v>
      </c>
      <c r="F14" s="27">
        <f t="shared" si="0"/>
        <v>1.4764602225202947</v>
      </c>
      <c r="G14" s="25">
        <f t="shared" ref="G14:G21" si="2">SUM(H14:L14)</f>
        <v>40299635.668674387</v>
      </c>
      <c r="H14" s="25">
        <f>[1]Generation!$J101</f>
        <v>25484016.179236606</v>
      </c>
      <c r="I14" s="25">
        <f>[1]Transmission!$J$101</f>
        <v>6314804.656097007</v>
      </c>
      <c r="J14" s="25">
        <f>[1]Distribution!$J$101</f>
        <v>6940579.2173556145</v>
      </c>
      <c r="K14" s="25">
        <f>[1]Retail!$J$101</f>
        <v>842546.28086420603</v>
      </c>
      <c r="L14" s="25">
        <f>[1]Misc!$J$101</f>
        <v>717689.33512095711</v>
      </c>
      <c r="M14" s="25">
        <f t="shared" si="1"/>
        <v>-3228766.4913256243</v>
      </c>
      <c r="N14" s="26">
        <f>'[1]G+T+D+R+M'!J$107</f>
        <v>-7.4176085753330664E-2</v>
      </c>
      <c r="O14" s="62">
        <f t="shared" ref="O14:O19" si="3">D14/G14</f>
        <v>1.0801189995331744</v>
      </c>
      <c r="P14" s="28"/>
      <c r="Q14" s="29"/>
      <c r="R14" s="30"/>
    </row>
    <row r="15" spans="1:18" s="17" customFormat="1" hidden="1">
      <c r="A15" s="31">
        <f>A14+1</f>
        <v>3</v>
      </c>
      <c r="B15" s="23" t="s">
        <v>45</v>
      </c>
      <c r="C15" s="24" t="s">
        <v>46</v>
      </c>
      <c r="D15" s="25">
        <f>'[1]G+T+D+R+M'!K$98</f>
        <v>61577308.019999996</v>
      </c>
      <c r="E15" s="26">
        <f>'[1]G+T+D+R+M'!K$61</f>
        <v>8.1104741355367382E-2</v>
      </c>
      <c r="F15" s="27">
        <f t="shared" si="0"/>
        <v>1.2159617390502324</v>
      </c>
      <c r="G15" s="25">
        <f t="shared" si="2"/>
        <v>59485923.559686288</v>
      </c>
      <c r="H15" s="25">
        <f>[1]Generation!$K101</f>
        <v>41481251.910579316</v>
      </c>
      <c r="I15" s="25">
        <f>[1]Transmission!$K$101</f>
        <v>10272013.039855659</v>
      </c>
      <c r="J15" s="25">
        <f>[1]Distribution!$K$101</f>
        <v>6482102.6147328913</v>
      </c>
      <c r="K15" s="25">
        <f>[1]Retail!$K$101</f>
        <v>116137.62139279139</v>
      </c>
      <c r="L15" s="25">
        <f>[1]Misc!$K$101</f>
        <v>1134418.3731256314</v>
      </c>
      <c r="M15" s="25">
        <f t="shared" si="1"/>
        <v>-2091384.4603137076</v>
      </c>
      <c r="N15" s="26">
        <f>'[1]G+T+D+R+M'!K$107</f>
        <v>-3.3963557803378425E-2</v>
      </c>
      <c r="O15" s="62">
        <f t="shared" si="3"/>
        <v>1.0351576362131334</v>
      </c>
      <c r="P15" s="28"/>
      <c r="Q15" s="29"/>
      <c r="R15" s="30"/>
    </row>
    <row r="16" spans="1:18" s="17" customFormat="1" hidden="1">
      <c r="A16" s="31">
        <f>A15+1</f>
        <v>4</v>
      </c>
      <c r="B16" s="23" t="s">
        <v>47</v>
      </c>
      <c r="C16" s="24" t="s">
        <v>48</v>
      </c>
      <c r="D16" s="25">
        <f>'[1]G+T+D+R+M'!L$98</f>
        <v>22220174.083992645</v>
      </c>
      <c r="E16" s="26">
        <f>'[1]G+T+D+R+M'!L$61</f>
        <v>6.1320905723207024E-2</v>
      </c>
      <c r="F16" s="27">
        <f t="shared" si="0"/>
        <v>0.91935285061348193</v>
      </c>
      <c r="G16" s="25">
        <f t="shared" si="2"/>
        <v>22510500.963008568</v>
      </c>
      <c r="H16" s="25">
        <f>[1]Generation!$L101</f>
        <v>15993009.96654183</v>
      </c>
      <c r="I16" s="25">
        <f>[1]Transmission!$L$101</f>
        <v>3959115.1038643606</v>
      </c>
      <c r="J16" s="25">
        <f>[1]Distribution!$L$101</f>
        <v>2081261.1581733234</v>
      </c>
      <c r="K16" s="25">
        <f>[1]Retail!$L$101</f>
        <v>46579.375815256506</v>
      </c>
      <c r="L16" s="25">
        <f>[1]Misc!$L$101</f>
        <v>430535.35861379816</v>
      </c>
      <c r="M16" s="25">
        <f t="shared" si="1"/>
        <v>290326.87901592255</v>
      </c>
      <c r="N16" s="26">
        <f>'[1]G+T+D+R+M'!L$107</f>
        <v>1.3065913791605857E-2</v>
      </c>
      <c r="O16" s="62">
        <f t="shared" si="3"/>
        <v>0.98710260249236492</v>
      </c>
      <c r="P16" s="28"/>
      <c r="Q16" s="29"/>
      <c r="R16" s="30"/>
    </row>
    <row r="17" spans="1:18" s="17" customFormat="1" hidden="1">
      <c r="A17" s="31">
        <v>5</v>
      </c>
      <c r="B17" s="32" t="s">
        <v>47</v>
      </c>
      <c r="C17" s="24" t="s">
        <v>49</v>
      </c>
      <c r="D17" s="25">
        <f>'[1]G+T+D+R+M'!M$98</f>
        <v>23515004.061478809</v>
      </c>
      <c r="E17" s="26">
        <f>'[1]G+T+D+R+M'!M$61</f>
        <v>4.3250441933557746E-2</v>
      </c>
      <c r="F17" s="27">
        <f t="shared" si="0"/>
        <v>0.64843166637802974</v>
      </c>
      <c r="G17" s="25">
        <f>SUM(H17:L17)</f>
        <v>24837961.079423375</v>
      </c>
      <c r="H17" s="25">
        <f>[1]Generation!$M101</f>
        <v>19090088.846092612</v>
      </c>
      <c r="I17" s="25">
        <f>[1]Transmission!$M$101</f>
        <v>4721297.9116985025</v>
      </c>
      <c r="J17" s="25">
        <f>[1]Distribution!$M$101</f>
        <v>496871.51170431415</v>
      </c>
      <c r="K17" s="25">
        <f>[1]Retail!$M$101</f>
        <v>29125.770494415694</v>
      </c>
      <c r="L17" s="25">
        <f>[1]Misc!$M$101</f>
        <v>500577.03943353216</v>
      </c>
      <c r="M17" s="25">
        <f>G17-D17</f>
        <v>1322957.0179445669</v>
      </c>
      <c r="N17" s="26">
        <f>'[1]G+T+D+R+M'!M$107</f>
        <v>5.6260122876685949E-2</v>
      </c>
      <c r="O17" s="62">
        <f t="shared" si="3"/>
        <v>0.94673648880782935</v>
      </c>
      <c r="Q17" s="29"/>
      <c r="R17" s="30"/>
    </row>
    <row r="18" spans="1:18" s="17" customFormat="1" hidden="1">
      <c r="A18" s="31">
        <v>6</v>
      </c>
      <c r="B18" s="23" t="s">
        <v>50</v>
      </c>
      <c r="C18" s="24" t="s">
        <v>51</v>
      </c>
      <c r="D18" s="25">
        <f>'[1]G+T+D+R+M'!N$98</f>
        <v>11908413</v>
      </c>
      <c r="E18" s="26">
        <f>'[1]G+T+D+R+M'!N$61</f>
        <v>0.10529021038424577</v>
      </c>
      <c r="F18" s="27">
        <f t="shared" si="0"/>
        <v>1.5785620567214789</v>
      </c>
      <c r="G18" s="25">
        <f t="shared" si="2"/>
        <v>10832050.87313945</v>
      </c>
      <c r="H18" s="25">
        <f>[1]Generation!$N101</f>
        <v>6739967.9623760711</v>
      </c>
      <c r="I18" s="25">
        <f>[1]Transmission!$N$101</f>
        <v>1670801.8825249935</v>
      </c>
      <c r="J18" s="25">
        <f>[1]Distribution!$N$101</f>
        <v>2061810.4842911377</v>
      </c>
      <c r="K18" s="25">
        <f>[1]Retail!$N$101</f>
        <v>167648.50399526127</v>
      </c>
      <c r="L18" s="25">
        <f>[1]Misc!$N$101</f>
        <v>191822.03995198631</v>
      </c>
      <c r="M18" s="25">
        <f t="shared" si="1"/>
        <v>-1076362.1268605497</v>
      </c>
      <c r="N18" s="26">
        <f>'[1]G+T+D+R+M'!N$107</f>
        <v>-9.0386697779170896E-2</v>
      </c>
      <c r="O18" s="62">
        <f t="shared" si="3"/>
        <v>1.0993682673268861</v>
      </c>
      <c r="P18" s="28"/>
      <c r="Q18" s="29"/>
      <c r="R18" s="30"/>
    </row>
    <row r="19" spans="1:18" s="17" customFormat="1" hidden="1">
      <c r="A19" s="31">
        <v>7</v>
      </c>
      <c r="B19" s="23" t="s">
        <v>52</v>
      </c>
      <c r="C19" s="24" t="s">
        <v>53</v>
      </c>
      <c r="D19" s="25">
        <f>'[1]G+T+D+R+M'!O$98</f>
        <v>1861822.6400000001</v>
      </c>
      <c r="E19" s="26">
        <f>'[1]G+T+D+R+M'!O$61</f>
        <v>0.13539733701984577</v>
      </c>
      <c r="F19" s="27">
        <f t="shared" si="0"/>
        <v>2.0299427460602657</v>
      </c>
      <c r="G19" s="25">
        <f t="shared" si="2"/>
        <v>1583692.539063738</v>
      </c>
      <c r="H19" s="25">
        <f>[1]Generation!$O101</f>
        <v>568679.07437503652</v>
      </c>
      <c r="I19" s="25">
        <f>[1]Transmission!$O$101</f>
        <v>141562.73741054244</v>
      </c>
      <c r="J19" s="25">
        <f>[1]Distribution!$O$101</f>
        <v>748772.90009449667</v>
      </c>
      <c r="K19" s="25">
        <f>[1]Retail!$O$101</f>
        <v>105454.05842735436</v>
      </c>
      <c r="L19" s="25">
        <f>[1]Misc!$O$101</f>
        <v>19223.768756307854</v>
      </c>
      <c r="M19" s="25">
        <f t="shared" si="1"/>
        <v>-278130.10093626217</v>
      </c>
      <c r="N19" s="26">
        <f>'[1]G+T+D+R+M'!O$107</f>
        <v>-0.14938592697329223</v>
      </c>
      <c r="O19" s="62">
        <f t="shared" si="3"/>
        <v>1.1756212737484322</v>
      </c>
      <c r="P19" s="28"/>
      <c r="Q19" s="29"/>
      <c r="R19" s="30"/>
    </row>
    <row r="20" spans="1:18" s="17" customFormat="1" hidden="1">
      <c r="A20" s="31"/>
      <c r="B20" s="32"/>
      <c r="C20" s="24"/>
      <c r="D20" s="25">
        <f>'[1]G+T+D+R+M'!P$98</f>
        <v>0</v>
      </c>
      <c r="E20" s="26">
        <f>'[1]G+T+D+R+M'!P$61</f>
        <v>0</v>
      </c>
      <c r="F20" s="27">
        <f t="shared" si="0"/>
        <v>0</v>
      </c>
      <c r="G20" s="25">
        <f t="shared" si="2"/>
        <v>0</v>
      </c>
      <c r="H20" s="25">
        <f>[1]Generation!$P101</f>
        <v>0</v>
      </c>
      <c r="I20" s="25">
        <f>[1]Transmission!$P$101</f>
        <v>0</v>
      </c>
      <c r="J20" s="25">
        <f>[1]Distribution!$P$101</f>
        <v>0</v>
      </c>
      <c r="K20" s="25">
        <f>[1]Retail!$P$101</f>
        <v>0</v>
      </c>
      <c r="L20" s="25">
        <f>[1]Misc!$P$101</f>
        <v>0</v>
      </c>
      <c r="M20" s="25">
        <f t="shared" si="1"/>
        <v>0</v>
      </c>
      <c r="N20" s="26">
        <f>'[1]G+T+D+R+M'!P$107</f>
        <v>0</v>
      </c>
      <c r="Q20" s="29"/>
      <c r="R20" s="30"/>
    </row>
    <row r="21" spans="1:18" s="17" customFormat="1" hidden="1">
      <c r="A21" s="31"/>
      <c r="B21" s="32"/>
      <c r="C21" s="24"/>
      <c r="D21" s="25">
        <f>'[1]G+T+D+R+M'!Q$98</f>
        <v>0</v>
      </c>
      <c r="E21" s="26">
        <f>'[1]G+T+D+R+M'!Q$61</f>
        <v>0</v>
      </c>
      <c r="F21" s="27">
        <f t="shared" si="0"/>
        <v>0</v>
      </c>
      <c r="G21" s="25">
        <f t="shared" si="2"/>
        <v>0</v>
      </c>
      <c r="H21" s="25">
        <f>[1]Generation!$Q101</f>
        <v>0</v>
      </c>
      <c r="I21" s="25">
        <f>[1]Transmission!$Q$101</f>
        <v>0</v>
      </c>
      <c r="J21" s="25">
        <f>[1]Distribution!$Q$101</f>
        <v>0</v>
      </c>
      <c r="K21" s="25">
        <f>[1]Retail!$Q$101</f>
        <v>0</v>
      </c>
      <c r="L21" s="25">
        <f>[1]Misc!$Q$101</f>
        <v>0</v>
      </c>
      <c r="M21" s="25">
        <f t="shared" si="1"/>
        <v>0</v>
      </c>
      <c r="N21" s="26">
        <f>'[1]G+T+D+R+M'!Q$107</f>
        <v>0</v>
      </c>
      <c r="Q21" s="29"/>
      <c r="R21" s="30"/>
    </row>
    <row r="22" spans="1:18" s="17" customFormat="1" hidden="1">
      <c r="A22" s="33"/>
      <c r="B22" s="34"/>
      <c r="C22" s="34"/>
      <c r="D22" s="35"/>
      <c r="E22" s="34"/>
      <c r="F22" s="36"/>
      <c r="G22" s="35"/>
      <c r="H22" s="35"/>
      <c r="I22" s="35"/>
      <c r="J22" s="35"/>
      <c r="K22" s="35"/>
      <c r="L22" s="35"/>
      <c r="M22" s="34"/>
      <c r="N22" s="37"/>
      <c r="Q22" s="29"/>
      <c r="R22" s="30"/>
    </row>
    <row r="23" spans="1:18" s="17" customFormat="1" hidden="1">
      <c r="A23" s="33">
        <v>8</v>
      </c>
      <c r="B23" s="34"/>
      <c r="C23" s="18" t="s">
        <v>54</v>
      </c>
      <c r="D23" s="35">
        <f>SUM(D13:D21)</f>
        <v>302206370.36547142</v>
      </c>
      <c r="E23" s="38">
        <f>'[1]G+T+D+R+M'!H61</f>
        <v>6.670007677932116E-2</v>
      </c>
      <c r="F23" s="36">
        <f>(E23/E$23)</f>
        <v>1</v>
      </c>
      <c r="G23" s="35">
        <f t="shared" ref="G23:M23" si="4">SUM(G13:G21)</f>
        <v>302206370.36547136</v>
      </c>
      <c r="H23" s="35">
        <f t="shared" si="4"/>
        <v>190925093.7534014</v>
      </c>
      <c r="I23" s="35">
        <f t="shared" si="4"/>
        <v>47293885.772704437</v>
      </c>
      <c r="J23" s="35">
        <f t="shared" si="4"/>
        <v>51133202.778995037</v>
      </c>
      <c r="K23" s="35">
        <f t="shared" si="4"/>
        <v>7585155.4141925564</v>
      </c>
      <c r="L23" s="35">
        <f t="shared" si="4"/>
        <v>5269032.6461779093</v>
      </c>
      <c r="M23" s="34">
        <f t="shared" si="4"/>
        <v>-1.2316741049289703E-7</v>
      </c>
      <c r="N23" s="37">
        <f>'[1]G+T+D+R+M'!H$107</f>
        <v>-3.6399031901961549E-10</v>
      </c>
      <c r="R23" s="30"/>
    </row>
    <row r="24" spans="1:18" s="17" customFormat="1" ht="13.5" hidden="1" thickBot="1">
      <c r="A24" s="39"/>
      <c r="B24" s="20"/>
      <c r="C24" s="20"/>
      <c r="D24" s="40"/>
      <c r="E24" s="41"/>
      <c r="F24" s="42"/>
      <c r="G24" s="40"/>
      <c r="H24" s="40"/>
      <c r="I24" s="40"/>
      <c r="J24" s="40"/>
      <c r="K24" s="40"/>
      <c r="L24" s="40"/>
      <c r="M24" s="43"/>
      <c r="N24" s="44"/>
    </row>
    <row r="25" spans="1:18" hidden="1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8" hidden="1">
      <c r="A26" s="13"/>
      <c r="B26" s="13"/>
      <c r="C26" s="13"/>
      <c r="D26" s="45"/>
      <c r="E26" s="13"/>
      <c r="F26" s="13"/>
      <c r="G26" s="13"/>
      <c r="H26" s="13"/>
      <c r="I26" s="46"/>
      <c r="J26" s="13"/>
      <c r="K26" s="13"/>
      <c r="L26" s="13"/>
      <c r="M26" s="13"/>
      <c r="N26" s="13"/>
    </row>
    <row r="27" spans="1:18" hidden="1">
      <c r="A27" s="47" t="s">
        <v>55</v>
      </c>
      <c r="B27" s="13"/>
      <c r="C27" s="13"/>
      <c r="D27" s="45"/>
      <c r="E27" s="13"/>
      <c r="F27" s="13"/>
      <c r="G27" s="13"/>
      <c r="H27" s="13"/>
      <c r="I27" s="13"/>
      <c r="J27" s="13"/>
      <c r="K27" s="13"/>
      <c r="L27" s="13"/>
      <c r="M27" s="13"/>
      <c r="N27" s="13"/>
    </row>
    <row r="28" spans="1:18" hidden="1">
      <c r="A28" s="13"/>
      <c r="B28" s="13" t="s">
        <v>56</v>
      </c>
      <c r="C28" s="13" t="s">
        <v>57</v>
      </c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</row>
    <row r="29" spans="1:18" hidden="1">
      <c r="A29" s="13"/>
      <c r="B29" s="13" t="s">
        <v>58</v>
      </c>
      <c r="C29" s="13" t="s">
        <v>93</v>
      </c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</row>
    <row r="30" spans="1:18" hidden="1">
      <c r="A30" s="13"/>
      <c r="B30" s="13" t="s">
        <v>59</v>
      </c>
      <c r="C30" s="13" t="s">
        <v>60</v>
      </c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</row>
    <row r="31" spans="1:18" hidden="1">
      <c r="A31" s="13"/>
      <c r="B31" s="13" t="s">
        <v>61</v>
      </c>
      <c r="C31" s="13" t="s">
        <v>94</v>
      </c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</row>
    <row r="32" spans="1:18" hidden="1">
      <c r="A32" s="13"/>
      <c r="B32" s="13" t="s">
        <v>62</v>
      </c>
      <c r="C32" s="13" t="s">
        <v>63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</row>
    <row r="33" spans="1:16" hidden="1">
      <c r="A33" s="13"/>
      <c r="B33" s="13" t="s">
        <v>64</v>
      </c>
      <c r="C33" s="13" t="s">
        <v>65</v>
      </c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</row>
    <row r="34" spans="1:16" hidden="1">
      <c r="A34" s="13"/>
      <c r="B34" s="13" t="s">
        <v>66</v>
      </c>
      <c r="C34" s="13" t="s">
        <v>67</v>
      </c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</row>
    <row r="35" spans="1:16" hidden="1">
      <c r="A35" s="13"/>
      <c r="B35" s="13" t="s">
        <v>68</v>
      </c>
      <c r="C35" s="13" t="s">
        <v>69</v>
      </c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</row>
    <row r="36" spans="1:16" hidden="1">
      <c r="A36" s="13"/>
      <c r="B36" s="13" t="s">
        <v>70</v>
      </c>
      <c r="C36" s="13" t="s">
        <v>71</v>
      </c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</row>
    <row r="37" spans="1:16" hidden="1">
      <c r="A37" s="13"/>
      <c r="B37" s="13" t="s">
        <v>72</v>
      </c>
      <c r="C37" s="13" t="s">
        <v>73</v>
      </c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</row>
    <row r="38" spans="1:16" hidden="1">
      <c r="A38" s="13"/>
      <c r="B38" s="13" t="s">
        <v>74</v>
      </c>
      <c r="C38" s="13" t="s">
        <v>75</v>
      </c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</row>
    <row r="39" spans="1:16" hidden="1"/>
    <row r="40" spans="1:16" ht="15" hidden="1" customHeight="1">
      <c r="A40" s="13"/>
    </row>
    <row r="41" spans="1:16" hidden="1"/>
    <row r="42" spans="1:16">
      <c r="A42" s="4" t="str">
        <f>[1]Inputs!C3</f>
        <v>PacifiCorp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6">
      <c r="A43" s="5" t="s">
        <v>78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6">
      <c r="A44" s="6" t="str">
        <f>[1]Inputs!$C$4</f>
        <v>State of Washington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</row>
    <row r="45" spans="1:16">
      <c r="A45" s="6" t="str">
        <f>[1]Inputs!$C$5</f>
        <v>12 Months Ending December 2010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6">
      <c r="A46" s="7" t="str">
        <f>+Method&amp;" - "&amp;IF(PeakMethod=1,"(Coincident Peaks)",IF(PeakMethod=2,"(200 Top Hours)","(100 Summer, 100 Winter Hours)"))&amp;" - "&amp;TEXT(Demand,"0%")&amp;"D"&amp;" / "&amp;TEXT(Engy,"0%")&amp;"E"</f>
        <v>WCA Method - (100 Summer, 100 Winter Hours) - 35%D / 65%E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6" hidden="1">
      <c r="A47" s="8" t="str">
        <f>TEXT(TargetROR,"0.00%")&amp;" = Target Return on Rate Base"</f>
        <v>0.00% = Target Return on Rate Base</v>
      </c>
      <c r="B47" s="8"/>
      <c r="C47" s="8"/>
      <c r="D47" s="8"/>
      <c r="E47" s="8"/>
      <c r="F47" s="8"/>
      <c r="G47" s="11"/>
      <c r="H47" s="12"/>
      <c r="I47" s="8"/>
      <c r="J47" s="8"/>
      <c r="K47" s="8"/>
      <c r="L47" s="8"/>
      <c r="M47" s="8"/>
      <c r="N47" s="8"/>
    </row>
    <row r="48" spans="1:16" hidden="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P48" s="60">
        <f>1+N64</f>
        <v>1.0110387312020115</v>
      </c>
    </row>
    <row r="49" spans="1:19" hidden="1">
      <c r="A49" s="13"/>
      <c r="B49" s="13"/>
      <c r="C49" s="13"/>
      <c r="D49" s="13"/>
      <c r="E49" s="13"/>
      <c r="G49" s="13"/>
      <c r="H49" s="13"/>
      <c r="I49" s="13"/>
      <c r="J49" s="13"/>
      <c r="K49" s="13"/>
      <c r="L49" s="13"/>
      <c r="M49" s="13"/>
      <c r="N49" s="13"/>
      <c r="P49" s="60">
        <v>1</v>
      </c>
    </row>
    <row r="50" spans="1:19" ht="47.45" customHeight="1" thickBot="1">
      <c r="A50" s="13"/>
      <c r="B50" s="14" t="s">
        <v>2</v>
      </c>
      <c r="C50" s="14" t="s">
        <v>3</v>
      </c>
      <c r="D50" s="14" t="s">
        <v>4</v>
      </c>
      <c r="E50" s="14" t="s">
        <v>5</v>
      </c>
      <c r="F50" s="14" t="s">
        <v>6</v>
      </c>
      <c r="G50" s="14" t="s">
        <v>7</v>
      </c>
      <c r="H50" s="14" t="s">
        <v>8</v>
      </c>
      <c r="I50" s="14" t="s">
        <v>9</v>
      </c>
      <c r="J50" s="14" t="s">
        <v>10</v>
      </c>
      <c r="K50" s="14" t="s">
        <v>11</v>
      </c>
      <c r="L50" s="14" t="s">
        <v>12</v>
      </c>
      <c r="M50" s="14" t="s">
        <v>13</v>
      </c>
      <c r="N50" s="14" t="s">
        <v>14</v>
      </c>
      <c r="O50" s="52" t="s">
        <v>79</v>
      </c>
      <c r="P50" s="52" t="s">
        <v>80</v>
      </c>
      <c r="Q50" s="52" t="s">
        <v>81</v>
      </c>
    </row>
    <row r="51" spans="1:19" s="17" customFormat="1">
      <c r="A51" s="15"/>
      <c r="B51" s="15"/>
      <c r="C51" s="15"/>
      <c r="D51" s="15"/>
      <c r="E51" s="16" t="s">
        <v>15</v>
      </c>
      <c r="F51" s="16" t="s">
        <v>16</v>
      </c>
      <c r="G51" s="16" t="s">
        <v>17</v>
      </c>
      <c r="H51" s="16" t="s">
        <v>18</v>
      </c>
      <c r="I51" s="16" t="s">
        <v>19</v>
      </c>
      <c r="J51" s="16" t="s">
        <v>20</v>
      </c>
      <c r="K51" s="16" t="s">
        <v>21</v>
      </c>
      <c r="L51" s="16" t="s">
        <v>22</v>
      </c>
      <c r="M51" s="16" t="s">
        <v>23</v>
      </c>
      <c r="N51" s="53" t="s">
        <v>24</v>
      </c>
      <c r="O51" s="67" t="s">
        <v>82</v>
      </c>
      <c r="P51" s="67" t="s">
        <v>90</v>
      </c>
      <c r="Q51" s="68" t="s">
        <v>91</v>
      </c>
    </row>
    <row r="52" spans="1:19" s="17" customFormat="1">
      <c r="A52" s="18" t="s">
        <v>25</v>
      </c>
      <c r="B52" s="18" t="s">
        <v>26</v>
      </c>
      <c r="C52" s="18" t="s">
        <v>27</v>
      </c>
      <c r="D52" s="18" t="s">
        <v>28</v>
      </c>
      <c r="E52" s="18" t="s">
        <v>29</v>
      </c>
      <c r="F52" s="18" t="s">
        <v>30</v>
      </c>
      <c r="G52" s="18" t="s">
        <v>31</v>
      </c>
      <c r="H52" s="18" t="s">
        <v>31</v>
      </c>
      <c r="I52" s="18" t="s">
        <v>31</v>
      </c>
      <c r="J52" s="18" t="s">
        <v>31</v>
      </c>
      <c r="K52" s="18" t="s">
        <v>31</v>
      </c>
      <c r="L52" s="18" t="s">
        <v>31</v>
      </c>
      <c r="M52" s="18" t="s">
        <v>32</v>
      </c>
      <c r="N52" s="54" t="s">
        <v>33</v>
      </c>
      <c r="O52" s="69" t="s">
        <v>35</v>
      </c>
      <c r="P52" s="69" t="s">
        <v>35</v>
      </c>
      <c r="Q52" s="70" t="s">
        <v>84</v>
      </c>
    </row>
    <row r="53" spans="1:19" s="17" customFormat="1" ht="13.5" thickBot="1">
      <c r="A53" s="19" t="s">
        <v>34</v>
      </c>
      <c r="B53" s="19" t="s">
        <v>34</v>
      </c>
      <c r="C53" s="20"/>
      <c r="D53" s="19" t="s">
        <v>35</v>
      </c>
      <c r="E53" s="19" t="s">
        <v>36</v>
      </c>
      <c r="F53" s="19" t="s">
        <v>37</v>
      </c>
      <c r="G53" s="19" t="s">
        <v>38</v>
      </c>
      <c r="H53" s="19" t="s">
        <v>38</v>
      </c>
      <c r="I53" s="19" t="s">
        <v>38</v>
      </c>
      <c r="J53" s="19" t="s">
        <v>38</v>
      </c>
      <c r="K53" s="19" t="s">
        <v>38</v>
      </c>
      <c r="L53" s="19" t="s">
        <v>38</v>
      </c>
      <c r="M53" s="19" t="s">
        <v>39</v>
      </c>
      <c r="N53" s="55" t="s">
        <v>40</v>
      </c>
      <c r="O53" s="69" t="s">
        <v>83</v>
      </c>
      <c r="P53" s="71"/>
      <c r="Q53" s="72" t="s">
        <v>83</v>
      </c>
    </row>
    <row r="54" spans="1:19" s="17" customFormat="1">
      <c r="A54" s="22">
        <v>1</v>
      </c>
      <c r="B54" s="23" t="s">
        <v>41</v>
      </c>
      <c r="C54" s="24" t="s">
        <v>42</v>
      </c>
      <c r="D54" s="25">
        <f>'[1]Class Summary'!F$80</f>
        <v>137595246.40000001</v>
      </c>
      <c r="E54" s="26">
        <f>'[1]G+T+D+R+M'!I$61</f>
        <v>5.269443457652629E-2</v>
      </c>
      <c r="F54" s="27">
        <f t="shared" ref="F54:F62" si="5">(E54/E$23)</f>
        <v>0.79002059848997053</v>
      </c>
      <c r="G54" s="25">
        <f>SUM(H54:L54)</f>
        <v>144262949.98607188</v>
      </c>
      <c r="H54" s="25">
        <f>'[1]Generation Summary'!F$68</f>
        <v>82359430.744980872</v>
      </c>
      <c r="I54" s="25">
        <f>'[1]Transmission Summary'!$F$68</f>
        <v>20459334.81262064</v>
      </c>
      <c r="J54" s="25">
        <f>'[1]Distribution Summary'!$F$68</f>
        <v>32893620.082293782</v>
      </c>
      <c r="K54" s="25">
        <f>'[1]Retail Summary'!$F$68</f>
        <v>6271979.5078155305</v>
      </c>
      <c r="L54" s="25">
        <f>'[1]Misc Summary'!$F$68</f>
        <v>2278584.8383610579</v>
      </c>
      <c r="M54" s="25">
        <f t="shared" ref="M54:M62" si="6">G54-D54</f>
        <v>6667703.5860718787</v>
      </c>
      <c r="N54" s="56">
        <f>'[1]Class Summary'!F$85</f>
        <v>4.8458822237858273E-2</v>
      </c>
      <c r="O54" s="73">
        <f>O13</f>
        <v>0.96452068056532148</v>
      </c>
      <c r="P54" s="63">
        <f>D54*$P$48</f>
        <v>139114123.33968416</v>
      </c>
      <c r="Q54" s="76">
        <f>P54/G54</f>
        <v>0.96430943186116169</v>
      </c>
      <c r="R54" s="61"/>
      <c r="S54" s="61"/>
    </row>
    <row r="55" spans="1:19" s="17" customFormat="1">
      <c r="A55" s="31">
        <f>A54+1</f>
        <v>2</v>
      </c>
      <c r="B55" s="23" t="s">
        <v>43</v>
      </c>
      <c r="C55" s="24" t="s">
        <v>44</v>
      </c>
      <c r="D55" s="25">
        <f>'[1]Class Summary'!G$80</f>
        <v>43528402.160000011</v>
      </c>
      <c r="E55" s="26">
        <f>'[1]G+T+D+R+M'!J$61</f>
        <v>9.8480010203717258E-2</v>
      </c>
      <c r="F55" s="27">
        <f t="shared" si="5"/>
        <v>1.4764602225202947</v>
      </c>
      <c r="G55" s="25">
        <f t="shared" ref="G55:G62" si="7">SUM(H55:L55)</f>
        <v>40751240.055850282</v>
      </c>
      <c r="H55" s="25">
        <f>'[1]Generation Summary'!G$68</f>
        <v>25731253.218189433</v>
      </c>
      <c r="I55" s="25">
        <f>'[1]Transmission Summary'!$G$68</f>
        <v>6391421.9519385742</v>
      </c>
      <c r="J55" s="25">
        <f>'[1]Distribution Summary'!$G$68</f>
        <v>7067428.2285008058</v>
      </c>
      <c r="K55" s="25">
        <f>'[1]Retail Summary'!$G$68</f>
        <v>842254.56989423872</v>
      </c>
      <c r="L55" s="25">
        <f>'[1]Misc Summary'!$G$68</f>
        <v>718882.08732722735</v>
      </c>
      <c r="M55" s="25">
        <f t="shared" si="6"/>
        <v>-2777162.104149729</v>
      </c>
      <c r="N55" s="56">
        <f>'[1]Class Summary'!G$85</f>
        <v>-6.3801149739922555E-2</v>
      </c>
      <c r="O55" s="74">
        <f t="shared" ref="O55:O60" si="8">O14</f>
        <v>1.0801189995331744</v>
      </c>
      <c r="P55" s="63">
        <f t="shared" ref="P55:P59" si="9">D55*$P$48</f>
        <v>44008900.491097309</v>
      </c>
      <c r="Q55" s="76">
        <f t="shared" ref="Q55:Q64" si="10">P55/G55</f>
        <v>1.0799401547236929</v>
      </c>
      <c r="R55" s="61"/>
      <c r="S55" s="61"/>
    </row>
    <row r="56" spans="1:19" s="17" customFormat="1">
      <c r="A56" s="31">
        <f>A55+1</f>
        <v>3</v>
      </c>
      <c r="B56" s="23" t="s">
        <v>45</v>
      </c>
      <c r="C56" s="24" t="s">
        <v>46</v>
      </c>
      <c r="D56" s="25">
        <f>'[1]Class Summary'!H$80</f>
        <v>61577308.019999996</v>
      </c>
      <c r="E56" s="26">
        <f>'[1]G+T+D+R+M'!K$61</f>
        <v>8.1104741355367382E-2</v>
      </c>
      <c r="F56" s="27">
        <f t="shared" si="5"/>
        <v>1.2159617390502324</v>
      </c>
      <c r="G56" s="25">
        <f t="shared" si="7"/>
        <v>60131288.286542445</v>
      </c>
      <c r="H56" s="25">
        <f>'[1]Generation Summary'!H$68</f>
        <v>41883689.815875344</v>
      </c>
      <c r="I56" s="25">
        <f>'[1]Transmission Summary'!$H$68</f>
        <v>10396697.295366663</v>
      </c>
      <c r="J56" s="25">
        <f>'[1]Distribution Summary'!$H$68</f>
        <v>6598639.4419391612</v>
      </c>
      <c r="K56" s="25">
        <f>'[1]Retail Summary'!$H$68</f>
        <v>115902.0611525086</v>
      </c>
      <c r="L56" s="25">
        <f>'[1]Misc Summary'!$H$68</f>
        <v>1136359.6722087658</v>
      </c>
      <c r="M56" s="25">
        <f t="shared" si="6"/>
        <v>-1446019.7334575504</v>
      </c>
      <c r="N56" s="56">
        <f>'[1]Class Summary'!H$85</f>
        <v>-2.3482996901843464E-2</v>
      </c>
      <c r="O56" s="74">
        <f t="shared" si="8"/>
        <v>1.0351576362131334</v>
      </c>
      <c r="P56" s="63">
        <f t="shared" si="9"/>
        <v>62257043.371376239</v>
      </c>
      <c r="Q56" s="76">
        <f t="shared" si="10"/>
        <v>1.0353518965817592</v>
      </c>
      <c r="R56" s="61"/>
      <c r="S56" s="61"/>
    </row>
    <row r="57" spans="1:19" s="17" customFormat="1">
      <c r="A57" s="31">
        <f>A56+1</f>
        <v>4</v>
      </c>
      <c r="B57" s="23" t="s">
        <v>47</v>
      </c>
      <c r="C57" s="24" t="s">
        <v>48</v>
      </c>
      <c r="D57" s="25">
        <f>'[1]Class Summary'!I$80</f>
        <v>22220174.083992645</v>
      </c>
      <c r="E57" s="26">
        <f>'[1]G+T+D+R+M'!L$61</f>
        <v>6.1320905723207024E-2</v>
      </c>
      <c r="F57" s="27">
        <f t="shared" si="5"/>
        <v>0.91935285061348193</v>
      </c>
      <c r="G57" s="25">
        <f t="shared" si="7"/>
        <v>22750409.879057769</v>
      </c>
      <c r="H57" s="25">
        <f>'[1]Generation Summary'!I$68</f>
        <v>16148188.878504779</v>
      </c>
      <c r="I57" s="25">
        <f>'[1]Transmission Summary'!$I$68</f>
        <v>4007196.6992596341</v>
      </c>
      <c r="J57" s="25">
        <f>'[1]Distribution Summary'!$I$68</f>
        <v>2117166.1414954984</v>
      </c>
      <c r="K57" s="25">
        <f>'[1]Retail Summary'!$I$68</f>
        <v>46574.259659460695</v>
      </c>
      <c r="L57" s="25">
        <f>'[1]Misc Summary'!$I$68</f>
        <v>431283.90013839386</v>
      </c>
      <c r="M57" s="25">
        <f t="shared" si="6"/>
        <v>530235.79506512359</v>
      </c>
      <c r="N57" s="56">
        <f>'[1]Class Summary'!I$85</f>
        <v>2.3862810122945902E-2</v>
      </c>
      <c r="O57" s="74">
        <f t="shared" si="8"/>
        <v>0.98710260249236492</v>
      </c>
      <c r="P57" s="63">
        <f t="shared" si="9"/>
        <v>22465456.612967741</v>
      </c>
      <c r="Q57" s="76">
        <f t="shared" si="10"/>
        <v>0.98747480737248894</v>
      </c>
      <c r="R57" s="61"/>
      <c r="S57" s="61"/>
    </row>
    <row r="58" spans="1:19" s="17" customFormat="1">
      <c r="A58" s="31">
        <v>5</v>
      </c>
      <c r="B58" s="32" t="s">
        <v>47</v>
      </c>
      <c r="C58" s="24" t="s">
        <v>49</v>
      </c>
      <c r="D58" s="25">
        <f>'[1]Class Summary'!J$80</f>
        <v>23515004.061478809</v>
      </c>
      <c r="E58" s="26">
        <f>'[1]G+T+D+R+M'!M$61</f>
        <v>4.3250441933557746E-2</v>
      </c>
      <c r="F58" s="27">
        <f>(E58/E$23)</f>
        <v>0.64843166637802974</v>
      </c>
      <c r="G58" s="25">
        <f>SUM(H58:L58)</f>
        <v>25088736.026877418</v>
      </c>
      <c r="H58" s="25">
        <f>'[1]Generation Summary'!J$68</f>
        <v>19275402.031562738</v>
      </c>
      <c r="I58" s="25">
        <f>'[1]Transmission Summary'!$J$68</f>
        <v>4778732.7928479426</v>
      </c>
      <c r="J58" s="25">
        <f>'[1]Distribution Summary'!$J$68</f>
        <v>504039.4070493863</v>
      </c>
      <c r="K58" s="25">
        <f>'[1]Retail Summary'!$J$68</f>
        <v>29090.933526721055</v>
      </c>
      <c r="L58" s="25">
        <f>'[1]Misc Summary'!$J$68</f>
        <v>501470.8618906301</v>
      </c>
      <c r="M58" s="25">
        <f>G58-D58</f>
        <v>1573731.9653986096</v>
      </c>
      <c r="N58" s="56">
        <f>'[1]Class Summary'!J$85</f>
        <v>6.6924588287723269E-2</v>
      </c>
      <c r="O58" s="74">
        <f t="shared" si="8"/>
        <v>0.94673648880782935</v>
      </c>
      <c r="P58" s="63">
        <f t="shared" si="9"/>
        <v>23774579.870527681</v>
      </c>
      <c r="Q58" s="76">
        <f t="shared" si="10"/>
        <v>0.94761967462442553</v>
      </c>
      <c r="R58" s="61"/>
      <c r="S58" s="61"/>
    </row>
    <row r="59" spans="1:19" s="17" customFormat="1">
      <c r="A59" s="31">
        <v>6</v>
      </c>
      <c r="B59" s="23" t="s">
        <v>50</v>
      </c>
      <c r="C59" s="24" t="s">
        <v>51</v>
      </c>
      <c r="D59" s="25">
        <f>'[1]Class Summary'!K$80</f>
        <v>11908413</v>
      </c>
      <c r="E59" s="26">
        <f>'[1]G+T+D+R+M'!N$61</f>
        <v>0.10529021038424577</v>
      </c>
      <c r="F59" s="27">
        <f t="shared" si="5"/>
        <v>1.5785620567214789</v>
      </c>
      <c r="G59" s="25">
        <f t="shared" si="7"/>
        <v>10956032.298221232</v>
      </c>
      <c r="H59" s="25">
        <f>'[1]Generation Summary'!K$68</f>
        <v>6805347.2436698265</v>
      </c>
      <c r="I59" s="25">
        <f>'[1]Transmission Summary'!$K$68</f>
        <v>1691065.8339934347</v>
      </c>
      <c r="J59" s="25">
        <f>'[1]Distribution Summary'!$K$68</f>
        <v>2099705.9445222775</v>
      </c>
      <c r="K59" s="25">
        <f>'[1]Retail Summary'!$K$68</f>
        <v>167775.81434069102</v>
      </c>
      <c r="L59" s="25">
        <f>'[1]Misc Summary'!$K$68</f>
        <v>192137.46169500455</v>
      </c>
      <c r="M59" s="25">
        <f t="shared" si="6"/>
        <v>-952380.70177876763</v>
      </c>
      <c r="N59" s="56">
        <f>'[1]Class Summary'!K$85</f>
        <v>-7.9975451118361934E-2</v>
      </c>
      <c r="O59" s="74">
        <f t="shared" si="8"/>
        <v>1.0993682673268861</v>
      </c>
      <c r="P59" s="63">
        <f t="shared" si="9"/>
        <v>12039866.770149538</v>
      </c>
      <c r="Q59" s="76">
        <f t="shared" si="10"/>
        <v>1.0989258193501559</v>
      </c>
      <c r="R59" s="61"/>
      <c r="S59" s="61"/>
    </row>
    <row r="60" spans="1:19" s="17" customFormat="1" ht="13.5" thickBot="1">
      <c r="A60" s="31">
        <v>7</v>
      </c>
      <c r="B60" s="23" t="s">
        <v>52</v>
      </c>
      <c r="C60" s="24" t="s">
        <v>53</v>
      </c>
      <c r="D60" s="25">
        <f>'[1]Class Summary'!L$80</f>
        <v>1861822.6400000001</v>
      </c>
      <c r="E60" s="26">
        <f>'[1]G+T+D+R+M'!O$61</f>
        <v>0.13539733701984577</v>
      </c>
      <c r="F60" s="27">
        <f t="shared" si="5"/>
        <v>2.0299427460602657</v>
      </c>
      <c r="G60" s="25">
        <f t="shared" si="7"/>
        <v>1601688.8328503286</v>
      </c>
      <c r="H60" s="25">
        <f>'[1]Generation Summary'!L$68</f>
        <v>574193.07809869119</v>
      </c>
      <c r="I60" s="25">
        <f>'[1]Transmission Summary'!$L$68</f>
        <v>143267.78791695478</v>
      </c>
      <c r="J60" s="25">
        <f>'[1]Distribution Summary'!$L$68</f>
        <v>759343.14775652904</v>
      </c>
      <c r="K60" s="25">
        <f>'[1]Retail Summary'!$L$68</f>
        <v>105634.42745931195</v>
      </c>
      <c r="L60" s="25">
        <f>'[1]Misc Summary'!$L$68</f>
        <v>19250.391618841852</v>
      </c>
      <c r="M60" s="25">
        <f t="shared" si="6"/>
        <v>-260133.80714967148</v>
      </c>
      <c r="N60" s="56">
        <f>'[1]Class Summary'!L$85</f>
        <v>-0.13971997201069122</v>
      </c>
      <c r="O60" s="75">
        <f t="shared" si="8"/>
        <v>1.1756212737484322</v>
      </c>
      <c r="P60" s="64">
        <f>D60*$P$49</f>
        <v>1861822.6400000001</v>
      </c>
      <c r="Q60" s="77">
        <f t="shared" si="10"/>
        <v>1.1624122000568258</v>
      </c>
      <c r="R60" s="61"/>
      <c r="S60" s="61"/>
    </row>
    <row r="61" spans="1:19" s="17" customFormat="1" ht="13.5" hidden="1" thickBot="1">
      <c r="A61" s="31"/>
      <c r="B61" s="32"/>
      <c r="C61" s="24"/>
      <c r="D61" s="25">
        <f>'[1]Class Summary'!M$80</f>
        <v>0</v>
      </c>
      <c r="E61" s="26">
        <f>'[1]G+T+D+R+M'!P$61</f>
        <v>0</v>
      </c>
      <c r="F61" s="27">
        <f t="shared" si="5"/>
        <v>0</v>
      </c>
      <c r="G61" s="25">
        <f t="shared" si="7"/>
        <v>0</v>
      </c>
      <c r="H61" s="25">
        <f>'[1]Generation Summary'!M$68</f>
        <v>0</v>
      </c>
      <c r="I61" s="25">
        <f>'[1]Transmission Summary'!$M$68</f>
        <v>0</v>
      </c>
      <c r="J61" s="25">
        <f>'[1]Distribution Summary'!$M$68</f>
        <v>0</v>
      </c>
      <c r="K61" s="25">
        <f>'[1]Retail Summary'!$M$68</f>
        <v>0</v>
      </c>
      <c r="L61" s="25">
        <f>'[1]Misc Summary'!$M$68</f>
        <v>0</v>
      </c>
      <c r="M61" s="25">
        <f t="shared" si="6"/>
        <v>0</v>
      </c>
      <c r="N61" s="26">
        <v>0</v>
      </c>
      <c r="P61" s="48"/>
      <c r="Q61" s="58" t="e">
        <f t="shared" si="10"/>
        <v>#DIV/0!</v>
      </c>
      <c r="R61" s="61"/>
      <c r="S61" s="61"/>
    </row>
    <row r="62" spans="1:19" s="17" customFormat="1" hidden="1">
      <c r="A62" s="31"/>
      <c r="B62" s="32"/>
      <c r="C62" s="24"/>
      <c r="D62" s="25">
        <f>'[1]Class Summary'!N$80</f>
        <v>0</v>
      </c>
      <c r="E62" s="26">
        <f>'[1]G+T+D+R+M'!Q$61</f>
        <v>0</v>
      </c>
      <c r="F62" s="27">
        <f t="shared" si="5"/>
        <v>0</v>
      </c>
      <c r="G62" s="25">
        <f t="shared" si="7"/>
        <v>0</v>
      </c>
      <c r="H62" s="25">
        <f>'[1]Generation Summary'!N$68</f>
        <v>0</v>
      </c>
      <c r="I62" s="25">
        <f>'[1]Transmission Summary'!$N$68</f>
        <v>0</v>
      </c>
      <c r="J62" s="25">
        <f>'[1]Distribution Summary'!$N$68</f>
        <v>0</v>
      </c>
      <c r="K62" s="25">
        <f>'[1]Retail Summary'!$N$68</f>
        <v>0</v>
      </c>
      <c r="L62" s="25">
        <f>'[1]Misc Summary'!$N$68</f>
        <v>0</v>
      </c>
      <c r="M62" s="25">
        <f t="shared" si="6"/>
        <v>0</v>
      </c>
      <c r="N62" s="26">
        <v>0</v>
      </c>
      <c r="P62" s="48"/>
      <c r="Q62" s="57" t="e">
        <f t="shared" si="10"/>
        <v>#DIV/0!</v>
      </c>
      <c r="R62" s="61"/>
      <c r="S62" s="61"/>
    </row>
    <row r="63" spans="1:19" s="17" customFormat="1">
      <c r="A63" s="33"/>
      <c r="B63" s="34"/>
      <c r="C63" s="34"/>
      <c r="D63" s="35"/>
      <c r="E63" s="34"/>
      <c r="F63" s="36"/>
      <c r="G63" s="35"/>
      <c r="H63" s="35"/>
      <c r="I63" s="35"/>
      <c r="J63" s="35"/>
      <c r="K63" s="35"/>
      <c r="L63" s="35"/>
      <c r="M63" s="34"/>
      <c r="N63" s="37"/>
      <c r="P63" s="48"/>
      <c r="Q63" s="65"/>
      <c r="R63" s="66"/>
      <c r="S63" s="61"/>
    </row>
    <row r="64" spans="1:19" s="17" customFormat="1">
      <c r="A64" s="33">
        <v>8</v>
      </c>
      <c r="B64" s="34"/>
      <c r="C64" s="18" t="s">
        <v>54</v>
      </c>
      <c r="D64" s="35">
        <f>SUM(D54:D62)</f>
        <v>302206370.36547142</v>
      </c>
      <c r="E64" s="38">
        <f>ActualROR</f>
        <v>6.670007677932116E-2</v>
      </c>
      <c r="F64" s="36">
        <f>(E64/E$23)</f>
        <v>1</v>
      </c>
      <c r="G64" s="35">
        <f t="shared" ref="G64:M64" si="11">SUM(G54:G62)</f>
        <v>305542345.36547136</v>
      </c>
      <c r="H64" s="35">
        <f t="shared" si="11"/>
        <v>192777505.01088169</v>
      </c>
      <c r="I64" s="35">
        <f t="shared" si="11"/>
        <v>47867717.173943847</v>
      </c>
      <c r="J64" s="35">
        <f t="shared" si="11"/>
        <v>52039942.393557444</v>
      </c>
      <c r="K64" s="35">
        <f t="shared" si="11"/>
        <v>7579211.5738484617</v>
      </c>
      <c r="L64" s="35">
        <f t="shared" si="11"/>
        <v>5277969.2132399213</v>
      </c>
      <c r="M64" s="34">
        <f t="shared" si="11"/>
        <v>3335974.9999998934</v>
      </c>
      <c r="N64" s="37">
        <f>'[1]Class Summary'!E$85</f>
        <v>1.1038731202011541E-2</v>
      </c>
      <c r="P64" s="59">
        <f>SUM(P54:P63)</f>
        <v>305521793.09580261</v>
      </c>
      <c r="Q64" s="78">
        <f t="shared" si="10"/>
        <v>0.99993273511845249</v>
      </c>
      <c r="R64" s="66"/>
      <c r="S64" s="61"/>
    </row>
    <row r="65" spans="1:18" s="17" customFormat="1" ht="13.5" thickBot="1">
      <c r="A65" s="39"/>
      <c r="B65" s="20"/>
      <c r="C65" s="20"/>
      <c r="D65" s="40"/>
      <c r="E65" s="41"/>
      <c r="F65" s="42"/>
      <c r="G65" s="40"/>
      <c r="H65" s="40"/>
      <c r="I65" s="40"/>
      <c r="J65" s="40"/>
      <c r="K65" s="40"/>
      <c r="L65" s="40"/>
      <c r="M65" s="43"/>
      <c r="N65" s="44"/>
      <c r="P65" s="49"/>
      <c r="Q65" s="21"/>
      <c r="R65" s="21"/>
    </row>
    <row r="67" spans="1:18">
      <c r="A67" s="47" t="s">
        <v>55</v>
      </c>
      <c r="B67" s="13"/>
      <c r="C67" s="13"/>
      <c r="D67" s="45"/>
      <c r="E67" s="13"/>
      <c r="F67" s="13"/>
      <c r="G67" s="13"/>
      <c r="H67" s="13"/>
      <c r="P67" s="50"/>
    </row>
    <row r="68" spans="1:18">
      <c r="A68" s="13"/>
      <c r="B68" s="13" t="str">
        <f t="shared" ref="B68:B78" si="12">+$B28</f>
        <v>Column C :</v>
      </c>
      <c r="C68" s="13" t="str">
        <f t="shared" ref="C68:C78" si="13">+$C28</f>
        <v>Annual revenues based on January 2010 through December 2010 usage priced at current Washington Tariff.</v>
      </c>
      <c r="D68" s="13"/>
      <c r="E68" s="13"/>
      <c r="F68" s="13"/>
      <c r="G68" s="13"/>
      <c r="H68" s="13"/>
    </row>
    <row r="69" spans="1:18" hidden="1">
      <c r="A69" s="13"/>
      <c r="B69" s="13" t="str">
        <f t="shared" si="12"/>
        <v xml:space="preserve">Column D :  </v>
      </c>
      <c r="C69" s="13" t="str">
        <f t="shared" si="13"/>
        <v>Calculated Return on Ratebase per January 2010 through December 2010 Embedded Cost of Service Study.</v>
      </c>
      <c r="D69" s="13"/>
      <c r="E69" s="13"/>
      <c r="F69" s="13"/>
      <c r="G69" s="13"/>
      <c r="H69" s="13"/>
    </row>
    <row r="70" spans="1:18" hidden="1">
      <c r="A70" s="13"/>
      <c r="B70" s="13" t="str">
        <f t="shared" si="12"/>
        <v xml:space="preserve">Column E : </v>
      </c>
      <c r="C70" s="13" t="str">
        <f t="shared" si="13"/>
        <v>Rate of Return Index. Rate of return by rate schedule, divided by Washington Jurisdiction's normalized rate of return.</v>
      </c>
      <c r="D70" s="13"/>
      <c r="E70" s="13"/>
      <c r="F70" s="13"/>
      <c r="G70" s="13"/>
      <c r="H70" s="13"/>
    </row>
    <row r="71" spans="1:18">
      <c r="A71" s="13"/>
      <c r="B71" s="13" t="str">
        <f t="shared" si="12"/>
        <v xml:space="preserve">Column F : </v>
      </c>
      <c r="C71" s="13" t="str">
        <f t="shared" si="13"/>
        <v>Calculated Full Cost of Service at Jurisdictional Rate of Return per the January 2010 through December 2010 Embedded COS Study.</v>
      </c>
      <c r="D71" s="13"/>
      <c r="E71" s="13"/>
      <c r="F71" s="13"/>
      <c r="G71" s="13"/>
      <c r="H71" s="13"/>
    </row>
    <row r="72" spans="1:18" hidden="1">
      <c r="A72" s="13"/>
      <c r="B72" s="13" t="str">
        <f t="shared" si="12"/>
        <v xml:space="preserve">Column G : </v>
      </c>
      <c r="C72" s="13" t="str">
        <f t="shared" si="13"/>
        <v>Calculated Generation Cost of Service at Jurisdictional Rate of Return per January 2010 through December 2010 Embedded COS Study.</v>
      </c>
      <c r="D72" s="13"/>
      <c r="E72" s="13"/>
      <c r="F72" s="13"/>
      <c r="G72" s="13"/>
      <c r="H72" s="13"/>
    </row>
    <row r="73" spans="1:18" hidden="1">
      <c r="A73" s="13"/>
      <c r="B73" s="13" t="str">
        <f t="shared" si="12"/>
        <v xml:space="preserve">Column H : </v>
      </c>
      <c r="C73" s="13" t="str">
        <f t="shared" si="13"/>
        <v>Calculated Transmission Cost of Service at Jurisdictional Rate of Return per January 2010 through December 2010 Embedded COS Study.</v>
      </c>
      <c r="D73" s="13"/>
      <c r="E73" s="13"/>
      <c r="F73" s="13"/>
      <c r="G73" s="13"/>
      <c r="H73" s="13"/>
    </row>
    <row r="74" spans="1:18" hidden="1">
      <c r="A74" s="13"/>
      <c r="B74" s="13" t="str">
        <f t="shared" si="12"/>
        <v xml:space="preserve">Column I : </v>
      </c>
      <c r="C74" s="13" t="str">
        <f t="shared" si="13"/>
        <v>Calculated Distribution Cost of Service at Jurisdictional Rate of Return per the January 2010 through December 2010 Embedded COS Study.</v>
      </c>
      <c r="D74" s="13"/>
      <c r="E74" s="13"/>
      <c r="F74" s="13"/>
      <c r="G74" s="13"/>
      <c r="H74" s="13"/>
    </row>
    <row r="75" spans="1:18" hidden="1">
      <c r="A75" s="13"/>
      <c r="B75" s="13" t="str">
        <f t="shared" si="12"/>
        <v xml:space="preserve">Column J :  </v>
      </c>
      <c r="C75" s="13" t="str">
        <f t="shared" si="13"/>
        <v>Calculated Retail Cost of Service at Jurisdictional Rate of Return per the January 2010 through December 2010 Embedded COS Study.</v>
      </c>
      <c r="D75" s="13"/>
      <c r="E75" s="13"/>
      <c r="F75" s="13"/>
      <c r="G75" s="13"/>
      <c r="H75" s="13"/>
    </row>
    <row r="76" spans="1:18" hidden="1">
      <c r="A76" s="13"/>
      <c r="B76" s="13" t="str">
        <f t="shared" si="12"/>
        <v xml:space="preserve">Column K : </v>
      </c>
      <c r="C76" s="13" t="str">
        <f t="shared" si="13"/>
        <v>Calculated Miscellaneous Cost of Service at Jurisdictional Rate of Return per the January 2010 through December 2010 Embedded COS Study.</v>
      </c>
      <c r="D76" s="13"/>
      <c r="E76" s="13"/>
      <c r="F76" s="13"/>
      <c r="G76" s="13"/>
      <c r="H76" s="13"/>
    </row>
    <row r="77" spans="1:18">
      <c r="A77" s="13"/>
      <c r="B77" s="13" t="str">
        <f t="shared" si="12"/>
        <v xml:space="preserve">Column L :  </v>
      </c>
      <c r="C77" s="13" t="str">
        <f t="shared" si="13"/>
        <v>Increase or Decrease Required to Move From Annual Revenue to Full Cost of Service dollars.</v>
      </c>
      <c r="D77" s="13"/>
      <c r="E77" s="13"/>
      <c r="F77" s="13"/>
      <c r="G77" s="13"/>
      <c r="H77" s="13"/>
    </row>
    <row r="78" spans="1:18">
      <c r="A78" s="13"/>
      <c r="B78" s="13" t="str">
        <f t="shared" si="12"/>
        <v xml:space="preserve">Column M : </v>
      </c>
      <c r="C78" s="13" t="str">
        <f t="shared" si="13"/>
        <v>Increase or Decrease Required to Move From Annual Revenue to Full Cost of Service percent.</v>
      </c>
      <c r="D78" s="13"/>
      <c r="E78" s="13"/>
      <c r="F78" s="13"/>
      <c r="G78" s="13"/>
      <c r="H78" s="13"/>
    </row>
    <row r="79" spans="1:18">
      <c r="B79" s="13" t="s">
        <v>85</v>
      </c>
      <c r="C79" s="3" t="s">
        <v>88</v>
      </c>
    </row>
    <row r="80" spans="1:18" ht="15" customHeight="1">
      <c r="A80" s="13"/>
      <c r="B80" s="3" t="s">
        <v>86</v>
      </c>
      <c r="C80" s="3" t="s">
        <v>89</v>
      </c>
      <c r="F80" s="51"/>
    </row>
    <row r="81" spans="2:3">
      <c r="C81" s="3" t="s">
        <v>95</v>
      </c>
    </row>
    <row r="82" spans="2:3">
      <c r="B82" s="3" t="s">
        <v>87</v>
      </c>
      <c r="C82" s="3" t="s">
        <v>92</v>
      </c>
    </row>
  </sheetData>
  <dataConsolidate/>
  <printOptions horizontalCentered="1" verticalCentered="1"/>
  <pageMargins left="0.25" right="0.25" top="0.25" bottom="0.3" header="0.25" footer="0.25"/>
  <pageSetup orientation="landscape" r:id="rId1"/>
  <headerFooter alignWithMargins="0">
    <oddHeader>&amp;RExhibit No. __ (DJR-2)
Docket UE-111190
Page &amp;P</oddHeader>
    <oddFooter>&amp;F</oddFooter>
  </headerFooter>
  <rowBreaks count="1" manualBreakCount="1">
    <brk id="4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2012-01-06T08:00:00+00:00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48043D17-39E2-4FCD-8F3E-88CF2D2FADE2}"/>
</file>

<file path=customXml/itemProps2.xml><?xml version="1.0" encoding="utf-8"?>
<ds:datastoreItem xmlns:ds="http://schemas.openxmlformats.org/officeDocument/2006/customXml" ds:itemID="{133FF005-ED59-495D-9EF3-1B995D0C1B5A}"/>
</file>

<file path=customXml/itemProps3.xml><?xml version="1.0" encoding="utf-8"?>
<ds:datastoreItem xmlns:ds="http://schemas.openxmlformats.org/officeDocument/2006/customXml" ds:itemID="{7EE38160-C37A-4038-8E5E-CA9BF19CD868}"/>
</file>

<file path=customXml/itemProps4.xml><?xml version="1.0" encoding="utf-8"?>
<ds:datastoreItem xmlns:ds="http://schemas.openxmlformats.org/officeDocument/2006/customXml" ds:itemID="{8F057F6E-EC33-4719-B52B-91B930A958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Summary Table</vt:lpstr>
      <vt:lpstr>Page1</vt:lpstr>
      <vt:lpstr>Page2</vt:lpstr>
      <vt:lpstr>'Summary Table'!Print_Area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 Reynolds</dc:creator>
  <cp:lastModifiedBy>DeMarco, Betsy (UTC)</cp:lastModifiedBy>
  <cp:lastPrinted>2012-01-06T16:52:26Z</cp:lastPrinted>
  <dcterms:created xsi:type="dcterms:W3CDTF">2011-12-10T01:23:23Z</dcterms:created>
  <dcterms:modified xsi:type="dcterms:W3CDTF">2012-01-06T16:52:41Z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0x0101006E56B4D1795A2E4DB2F0B01679ED314A00D17CE28074734D4792DBD415A4708DE0</vt:lpwstr>
  </property>
  <property fmtid="{D5CDD505-2E9C-101B-9397-08002B2CF9AE}" pid="3" name="_docset_NoMedatataSyncRequired">
    <vt:lpwstr>False</vt:lpwstr>
  </property>
</Properties>
</file>