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0490" windowHeight="10920" activeTab="1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<sst xmlns="http://schemas.openxmlformats.org/spreadsheetml/2006/main" count="930" uniqueCount="548">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</sst>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3762</v>
      </c>
      <c r="J15" s="70">
        <f>H15+I15</f>
        <v>92514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3762</v>
      </c>
      <c r="J18" s="304">
        <f t="shared" si="0"/>
        <v>97802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144</v>
      </c>
      <c r="J36" s="306">
        <f>H36+I36</f>
        <v>7571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144</v>
      </c>
      <c r="J37" s="304">
        <f t="shared" si="2"/>
        <v>31687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14</v>
      </c>
      <c r="J39" s="304">
        <f>H39+I39</f>
        <v>6975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8</v>
      </c>
      <c r="J44" s="304">
        <f>H44+I44</f>
        <v>14302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8</v>
      </c>
      <c r="J48" s="309">
        <f t="shared" si="3"/>
        <v>25317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166</v>
      </c>
      <c r="J49" s="306">
        <f>J48+J37+J31+J25+J39+J40+J41</f>
        <v>68408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3596</v>
      </c>
      <c r="J51" s="304">
        <f>J18-J49</f>
        <v>29394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-164.73000000000002</v>
      </c>
      <c r="H54" s="304">
        <f>'ADJ DETAIL INPUT'!AN53</f>
        <v>2392.27</v>
      </c>
      <c r="I54" s="304">
        <f>CF!J25</f>
        <v>755</v>
      </c>
      <c r="J54" s="304">
        <f>H54+I54</f>
        <v>3147.27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-143.74924200000001</v>
      </c>
      <c r="H55" s="304">
        <f>'ADJ DETAIL INPUT'!AN54</f>
        <v>-143.74924200000001</v>
      </c>
      <c r="I55" s="304">
        <f>CF!J26</f>
        <v>0</v>
      </c>
      <c r="J55" s="304">
        <f>H55+I55</f>
        <v>-143.74924200000001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-1442.5207580000001</v>
      </c>
      <c r="H59" s="311">
        <f>H51-SUM(H54:H57)</f>
        <v>23171.479242000001</v>
      </c>
      <c r="I59" s="311">
        <f>I51-SUM(I54:I57)</f>
        <v>2841</v>
      </c>
      <c r="J59" s="311">
        <f>J51-SUM(J54:J57)</f>
        <v>26012.479242000001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6.2E-2</v>
      </c>
      <c r="I82" s="7"/>
      <c r="J82" s="408">
        <f>ROUND(J59/J81,4)</f>
        <v>6.9599999999999995E-2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6.9599999999999995E-2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-7.149051</v>
      </c>
      <c r="I12" s="65">
        <f>'ADJ DETAIL INPUT'!F$81</f>
        <v>-1247</v>
      </c>
      <c r="J12" s="68"/>
      <c r="K12" s="131">
        <f t="shared" ref="K12:K14" si="0">H12-E12</f>
        <v>-0.41899200000000025</v>
      </c>
      <c r="L12" s="131">
        <f t="shared" ref="L12:L14" si="1">I12-F12</f>
        <v>0</v>
      </c>
      <c r="N12" s="134">
        <f t="shared" ref="N12:N14" si="2">K12/$N$10*-1</f>
        <v>0.55486957005395221</v>
      </c>
      <c r="O12" s="134">
        <f t="shared" ref="O12:O14" si="3">L12*$O$10/$N$10</f>
        <v>0</v>
      </c>
      <c r="P12" s="164">
        <f t="shared" ref="P12:P14" si="4">N12+O12</f>
        <v>0.55486957005395221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-7.940131</v>
      </c>
      <c r="I13" s="65">
        <f>'ADJ DETAIL INPUT'!G$81</f>
        <v>-7</v>
      </c>
      <c r="J13" s="68"/>
      <c r="K13" s="131">
        <f t="shared" si="0"/>
        <v>-2.3520000000001318E-3</v>
      </c>
      <c r="L13" s="131">
        <f t="shared" si="1"/>
        <v>0</v>
      </c>
      <c r="N13" s="134">
        <f t="shared" si="2"/>
        <v>3.1147449802549163E-3</v>
      </c>
      <c r="O13" s="134">
        <f t="shared" si="3"/>
        <v>0</v>
      </c>
      <c r="P13" s="164">
        <f t="shared" si="4"/>
        <v>3.1147449802549163E-3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-34.615853999999999</v>
      </c>
      <c r="I15" s="65">
        <f>'ADJ DETAIL INPUT'!I$81</f>
        <v>-6038</v>
      </c>
      <c r="J15" s="68"/>
      <c r="K15" s="435">
        <f t="shared" ref="K15" si="5">H15-E15</f>
        <v>-2.0287679999999995</v>
      </c>
      <c r="L15" s="435">
        <f t="shared" ref="L15" si="6">I15-F15</f>
        <v>0</v>
      </c>
      <c r="N15" s="439">
        <f t="shared" ref="N15" si="7">K15/$N$10*-1</f>
        <v>2.6866900272540182</v>
      </c>
      <c r="O15" s="439">
        <f t="shared" ref="O15" si="8">L15*$O$10/$N$10</f>
        <v>0</v>
      </c>
      <c r="P15" s="440">
        <f t="shared" ref="P15" si="9">N15+O15</f>
        <v>2.6866900272540182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24564.294964000001</v>
      </c>
      <c r="I17" s="59">
        <f>SUM(I11:I16)</f>
        <v>341366</v>
      </c>
      <c r="J17" s="49"/>
      <c r="K17" s="59">
        <f>SUM(K11:K16)</f>
        <v>-2.4501119999999998</v>
      </c>
      <c r="L17" s="59">
        <f>SUM(L11:L16)</f>
        <v>0</v>
      </c>
      <c r="N17" s="59">
        <f>SUM(N11:N16)</f>
        <v>3.2446743422882252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-132</v>
      </c>
      <c r="I32" s="121">
        <f>'ADJ DETAIL INPUT'!W$81</f>
        <v>0</v>
      </c>
      <c r="J32" s="126"/>
      <c r="K32" s="131">
        <f t="shared" si="23"/>
        <v>117</v>
      </c>
      <c r="L32" s="131">
        <f t="shared" si="23"/>
        <v>0</v>
      </c>
      <c r="M32" s="133"/>
      <c r="N32" s="134">
        <f>K32/$N$10*-1</f>
        <v>-154.94267121165169</v>
      </c>
      <c r="O32" s="134">
        <f>L32*$O$10/$N$10</f>
        <v>0</v>
      </c>
      <c r="P32" s="164">
        <f>N32+O32</f>
        <v>-154.94267121165169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-1056.080357</v>
      </c>
      <c r="I33" s="121">
        <f>'ADJ DETAIL INPUT'!X$81</f>
        <v>32271</v>
      </c>
      <c r="J33" s="126"/>
      <c r="K33" s="435">
        <f t="shared" si="23"/>
        <v>10.843055999999933</v>
      </c>
      <c r="L33" s="435">
        <f t="shared" si="23"/>
        <v>0</v>
      </c>
      <c r="M33" s="133"/>
      <c r="N33" s="439">
        <f>K33/$N$10*-1</f>
        <v>-14.359419322542879</v>
      </c>
      <c r="O33" s="439">
        <f>L33*$O$10/$N$10</f>
        <v>0</v>
      </c>
      <c r="P33" s="440">
        <f>N33+O33</f>
        <v>-14.359419322542879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24627.484606999999</v>
      </c>
      <c r="I34" s="63">
        <f>SUM(I17:I33)</f>
        <v>373637</v>
      </c>
      <c r="J34" s="49"/>
      <c r="K34" s="63">
        <f>SUM(K17:K33)</f>
        <v>664.17294399999992</v>
      </c>
      <c r="L34" s="63">
        <f>SUM(L17:L33)</f>
        <v>0</v>
      </c>
      <c r="M34" s="63"/>
      <c r="N34" s="63">
        <f>SUM(N17:N33)</f>
        <v>-879.56179563988667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-1378.005365</v>
      </c>
      <c r="I37" s="121">
        <f>'ADJ DETAIL INPUT'!AB$81</f>
        <v>95</v>
      </c>
      <c r="J37" s="436"/>
      <c r="K37" s="435">
        <f t="shared" ref="K37" si="24">H37-E37</f>
        <v>3.1919999999900028E-2</v>
      </c>
      <c r="L37" s="435">
        <f t="shared" ref="L37" si="25">I37-F37</f>
        <v>0</v>
      </c>
      <c r="M37" s="460"/>
      <c r="N37" s="439">
        <f t="shared" ref="N37" si="26">K37/$N$10*-1</f>
        <v>-4.2271539017610535E-2</v>
      </c>
      <c r="O37" s="439">
        <f t="shared" ref="O37" si="27">L37*$O$10/$N$10</f>
        <v>0</v>
      </c>
      <c r="P37" s="166">
        <f t="shared" ref="P37" si="28">N37+O37</f>
        <v>-4.2271539017610535E-2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-2328.055747578524</v>
      </c>
      <c r="P45" s="166">
        <f t="shared" ref="P45" si="53">N45+O45</f>
        <v>-3843.4117237305959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23170.479241999998</v>
      </c>
      <c r="I50" s="63">
        <f>SUM(I34:I49)</f>
        <v>373732</v>
      </c>
      <c r="J50" s="49"/>
      <c r="K50" s="63">
        <f>SUM(K34:K49)</f>
        <v>2934.2274379999999</v>
      </c>
      <c r="L50" s="63">
        <f>SUM(L34:L49)</f>
        <v>-25258</v>
      </c>
      <c r="M50" s="137"/>
      <c r="N50" s="63">
        <f>SUM(N34:N49)</f>
        <v>-3885.7866426174455</v>
      </c>
      <c r="O50" s="63">
        <f>SUM(O34:O49)</f>
        <v>-2328.055747578524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-6213.8423901959695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-6213.8423901959695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3762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-2451.8423901959695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3762</v>
      </c>
      <c r="P60" s="166">
        <f>O56-O60</f>
        <v>-6213.8423901959695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abSelected="1" view="pageLayout" topLeftCell="F2" zoomScaleNormal="100" workbookViewId="0">
      <selection activeCell="F6" sqref="F6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0" t="s">
        <v>112</v>
      </c>
      <c r="B1" s="760"/>
      <c r="C1" s="760"/>
      <c r="D1" s="760"/>
      <c r="E1" s="760"/>
      <c r="F1" s="760"/>
      <c r="G1" s="523"/>
      <c r="H1" s="523"/>
      <c r="I1" s="523"/>
      <c r="J1" s="761" t="s">
        <v>112</v>
      </c>
      <c r="K1" s="762"/>
      <c r="L1" s="762"/>
      <c r="M1" s="762"/>
      <c r="N1" s="763"/>
      <c r="O1" s="527"/>
      <c r="P1" s="523"/>
      <c r="Q1" s="525"/>
    </row>
    <row r="2" spans="1:35">
      <c r="A2" s="760" t="s">
        <v>545</v>
      </c>
      <c r="B2" s="760"/>
      <c r="C2" s="760"/>
      <c r="D2" s="760"/>
      <c r="E2" s="760"/>
      <c r="F2" s="760"/>
      <c r="G2" s="523"/>
      <c r="H2" s="523"/>
      <c r="I2" s="523"/>
      <c r="J2" s="764" t="s">
        <v>546</v>
      </c>
      <c r="K2" s="765"/>
      <c r="L2" s="765"/>
      <c r="M2" s="765"/>
      <c r="N2" s="766"/>
      <c r="O2" s="528"/>
      <c r="P2" s="527"/>
      <c r="Q2" s="525"/>
    </row>
    <row r="3" spans="1:35">
      <c r="A3" s="760" t="s">
        <v>444</v>
      </c>
      <c r="B3" s="760"/>
      <c r="C3" s="760"/>
      <c r="D3" s="760"/>
      <c r="E3" s="760"/>
      <c r="F3" s="760"/>
      <c r="G3" s="528"/>
      <c r="H3" s="528"/>
      <c r="I3" s="528"/>
      <c r="J3" s="764" t="s">
        <v>444</v>
      </c>
      <c r="K3" s="765"/>
      <c r="L3" s="765"/>
      <c r="M3" s="765"/>
      <c r="N3" s="766"/>
      <c r="O3" s="528"/>
      <c r="P3" s="523"/>
      <c r="Q3" s="525"/>
    </row>
    <row r="4" spans="1:35">
      <c r="A4" s="777" t="str">
        <f>'PROP0SED RATES'!A3</f>
        <v>TWELVE MONTHS ENDED DECEMBER 31, 2018</v>
      </c>
      <c r="B4" s="777"/>
      <c r="C4" s="777"/>
      <c r="D4" s="777"/>
      <c r="E4" s="777"/>
      <c r="F4" s="777"/>
      <c r="G4" s="529"/>
      <c r="H4" s="529"/>
      <c r="I4" s="529"/>
      <c r="J4" s="770"/>
      <c r="K4" s="771"/>
      <c r="L4" s="771"/>
      <c r="M4" s="771"/>
      <c r="N4" s="772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73" t="s">
        <v>71</v>
      </c>
      <c r="D8" s="774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75"/>
      <c r="D9" s="776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8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0.53</v>
      </c>
      <c r="M11" s="212">
        <v>5.1470000000000002E-2</v>
      </c>
      <c r="N11" s="570">
        <f>ROUND(L11*M11,4)</f>
        <v>2.7300000000000001E-2</v>
      </c>
      <c r="P11" s="769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2.7300000000000001E-2</v>
      </c>
    </row>
    <row r="13" spans="1:35">
      <c r="A13" s="538">
        <v>2</v>
      </c>
      <c r="C13" s="525" t="s">
        <v>137</v>
      </c>
      <c r="F13" s="541">
        <f>N15</f>
        <v>6.9599999999999995E-2</v>
      </c>
      <c r="G13" s="542"/>
      <c r="H13" s="542"/>
      <c r="I13" s="542"/>
      <c r="J13" s="559"/>
      <c r="K13" s="564" t="s">
        <v>499</v>
      </c>
      <c r="L13" s="569">
        <v>0.47</v>
      </c>
      <c r="M13" s="571">
        <v>0.09</v>
      </c>
      <c r="N13" s="570">
        <f>ROUND(L13*M13,4)</f>
        <v>4.2299999999999997E-2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26012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6.9599999999999995E-2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23171.479242000001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2840.5207579999988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3762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4.0099999999999997E-2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2.9399999999999999E-2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8"/>
      <c r="D34" s="778"/>
      <c r="E34" s="778"/>
      <c r="F34" s="778"/>
      <c r="G34" s="778"/>
      <c r="H34" s="778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7"/>
      <c r="D43" s="767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30" orientation="portrait" r:id="rId1"/>
  <headerFooter scaleWithDoc="0" alignWithMargins="0">
    <oddHeader xml:space="preserve">&amp;RExhibit ACC-5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3762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14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8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144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166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3596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755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2841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3762.3258881393372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0.32588813933716665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Layout" zoomScaleNormal="100" zoomScaleSheetLayoutView="100" workbookViewId="0">
      <selection activeCell="E84" sqref="E84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132</v>
      </c>
      <c r="X53" s="646">
        <f>X50*0.21</f>
        <v>-329.90999999999997</v>
      </c>
      <c r="Y53" s="401">
        <f>SUM(E53:X53)</f>
        <v>2779.7200000000003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2392.27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7.149051</v>
      </c>
      <c r="G54" s="646">
        <f>(G81*'RR SUMMARY'!$P$12)*-0.21</f>
        <v>4.0131E-2</v>
      </c>
      <c r="H54" s="646">
        <f>(H81*'RR SUMMARY'!$P$12)*-0.21</f>
        <v>0</v>
      </c>
      <c r="I54" s="646">
        <f>(I81*'RR SUMMARY'!$P$12)*-0.21</f>
        <v>34.615853999999999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-185.00964300000001</v>
      </c>
      <c r="Y54" s="401">
        <f>SUM(E54:X54)</f>
        <v>-143.20460700000001</v>
      </c>
      <c r="Z54" s="406"/>
      <c r="AA54" s="646">
        <f>(AA81*'RR SUMMARY'!$P$12)*-0.21</f>
        <v>0</v>
      </c>
      <c r="AB54" s="646">
        <f>(AB81*'RR SUMMARY'!$P$12)*-0.21</f>
        <v>-0.54463499999999998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-143.74924200000001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-7.149051</v>
      </c>
      <c r="G58" s="448">
        <f>G50-SUM(G53:G56)</f>
        <v>-7.940131</v>
      </c>
      <c r="H58" s="448">
        <f t="shared" si="84"/>
        <v>0</v>
      </c>
      <c r="I58" s="448">
        <f t="shared" ref="I58" si="85">I50-SUM(I53:I56)</f>
        <v>-34.615853999999999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-132</v>
      </c>
      <c r="X58" s="662">
        <f>X50-SUM(X53:X56)</f>
        <v>-1056.080357</v>
      </c>
      <c r="Y58" s="404">
        <f>Y50-SUM(Y53:Y56)+Y57</f>
        <v>24627.484606999999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-1378.005365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23171.479242000001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-460.06478457671608</v>
      </c>
      <c r="F83" s="69">
        <f t="shared" ref="F83:AN83" si="142">F89</f>
        <v>-105.46980604355875</v>
      </c>
      <c r="G83" s="69">
        <f t="shared" si="142"/>
        <v>9.869889209368603</v>
      </c>
      <c r="H83" s="69">
        <f t="shared" si="142"/>
        <v>0</v>
      </c>
      <c r="I83" s="69">
        <f t="shared" ref="I83" si="143">I89</f>
        <v>-510.68699991259643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174.80711623878653</v>
      </c>
      <c r="X83" s="649">
        <f>X89</f>
        <v>4373.0144917747957</v>
      </c>
      <c r="Y83" s="69">
        <f t="shared" si="142"/>
        <v>1824.417631416545</v>
      </c>
      <c r="Z83" s="69"/>
      <c r="AA83" s="649">
        <f>AA89</f>
        <v>-534.60518753360407</v>
      </c>
      <c r="AB83" s="649">
        <f>AB89</f>
        <v>1833.6437020439191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3761.3564476015626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6.9599999999999995E-2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-347.40320000000065</v>
      </c>
      <c r="F88" s="228">
        <f t="shared" si="150"/>
        <v>-79.642148999999989</v>
      </c>
      <c r="G88" s="228">
        <f t="shared" si="150"/>
        <v>7.4529310000000004</v>
      </c>
      <c r="H88" s="228">
        <f t="shared" si="150"/>
        <v>0</v>
      </c>
      <c r="I88" s="228">
        <f t="shared" si="150"/>
        <v>-385.62894599999998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132</v>
      </c>
      <c r="X88" s="228">
        <f t="shared" si="150"/>
        <v>3302.1419569999998</v>
      </c>
      <c r="Y88" s="228">
        <f t="shared" si="150"/>
        <v>1377.6505929999985</v>
      </c>
      <c r="Z88" s="228"/>
      <c r="AA88" s="228">
        <f t="shared" si="150"/>
        <v>-403.69</v>
      </c>
      <c r="AB88" s="228">
        <f t="shared" si="150"/>
        <v>1384.6173650000001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2840.2679579999967</v>
      </c>
    </row>
    <row r="89" spans="1:41" s="410" customFormat="1">
      <c r="A89" s="342"/>
      <c r="D89" s="411" t="s">
        <v>491</v>
      </c>
      <c r="E89" s="228">
        <f>E88/$E$87</f>
        <v>-460.06478457671608</v>
      </c>
      <c r="F89" s="228">
        <f>F88/$E$87</f>
        <v>-105.46980604355875</v>
      </c>
      <c r="G89" s="228">
        <f>G88/$E$87</f>
        <v>9.869889209368603</v>
      </c>
      <c r="H89" s="228">
        <f>H88/$E$87</f>
        <v>0</v>
      </c>
      <c r="I89" s="228">
        <f>I88/$E$87</f>
        <v>-510.68699991259643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174.80711623878653</v>
      </c>
      <c r="X89" s="228">
        <f>X88/$E$87</f>
        <v>4373.0144917747957</v>
      </c>
      <c r="Y89" s="228">
        <f t="shared" ref="Y89" si="155">Y88/$E$87</f>
        <v>1824.417631416545</v>
      </c>
      <c r="Z89" s="228"/>
      <c r="AA89" s="228">
        <f>AA88/$E$87</f>
        <v>-534.60518753360407</v>
      </c>
      <c r="AB89" s="228">
        <f>AB88/$E$87</f>
        <v>1833.6437020439191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3761.3564476015626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&amp;RExhibit ACC-6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-7.149051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-7.940131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-34.615853999999999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-132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-1056.080357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24627.484606999999</v>
      </c>
      <c r="E28" s="63">
        <f>SUM(E8:E27)</f>
        <v>373637</v>
      </c>
      <c r="F28" s="505">
        <f>D28/E28</f>
        <v>6.5912863573468358E-2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-1378.005365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23170.479241999998</v>
      </c>
      <c r="E43" s="63">
        <f>SUM(E28:E41)</f>
        <v>373732</v>
      </c>
      <c r="F43" s="505">
        <f>D43/E43</f>
        <v>6.1997579126218783E-2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131.65999999999985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35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-185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-12.340000000000146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2.7300000000000001E-2</v>
      </c>
      <c r="F48" s="299">
        <f>E48-I48</f>
        <v>2.7300000000000001E-2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9518.3634000000002</v>
      </c>
      <c r="F50" s="290">
        <f>F44*F48</f>
        <v>684.52020000000005</v>
      </c>
      <c r="G50" s="290">
        <f>SUM(E50:F50)</f>
        <v>10202.883600000001</v>
      </c>
      <c r="H50" s="289"/>
      <c r="I50" s="290">
        <f>SUM(I11:I42)</f>
        <v>-12.340000000000146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-627.63659999999982</v>
      </c>
      <c r="F54" s="290">
        <f>F50-F52</f>
        <v>684.52020000000005</v>
      </c>
      <c r="G54" s="290">
        <f>SUM(E54:F54)</f>
        <v>56.883600000000229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132</v>
      </c>
      <c r="F57" s="295">
        <f>ROUND(F54*-F55,0)</f>
        <v>-144</v>
      </c>
      <c r="G57" s="295">
        <f>SUM(E57:F57)</f>
        <v>-12</v>
      </c>
      <c r="H57" s="289"/>
      <c r="I57" s="295">
        <f>I50</f>
        <v>-12.340000000000146</v>
      </c>
      <c r="J57" s="604" t="s">
        <v>420</v>
      </c>
    </row>
    <row r="58" spans="1:10">
      <c r="F58" s="245"/>
      <c r="J58" s="258">
        <f>I57-'ADJ DETAIL INPUT'!W53-'ADJ DETAIL INPUT'!AN54</f>
        <v>-0.59075800000013601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132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7.149051</v>
      </c>
      <c r="G55" s="221">
        <f>'ADJ DETAIL INPUT'!G54</f>
        <v>4.0131E-2</v>
      </c>
      <c r="H55" s="221">
        <f>'ADJ DETAIL INPUT'!H54</f>
        <v>0</v>
      </c>
      <c r="I55" s="221">
        <f>'ADJ DETAIL INPUT'!I54</f>
        <v>34.615853999999999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-185.00964300000001</v>
      </c>
      <c r="Y55" s="221">
        <f>'ADJ DETAIL INPUT'!AA54</f>
        <v>0</v>
      </c>
      <c r="Z55" s="221">
        <f>'ADJ DETAIL INPUT'!AB54</f>
        <v>-0.54463499999999998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-7.149051</v>
      </c>
      <c r="G59" s="344">
        <f t="shared" si="73"/>
        <v>-7.940131</v>
      </c>
      <c r="H59" s="344">
        <f t="shared" si="73"/>
        <v>0</v>
      </c>
      <c r="I59" s="344">
        <f t="shared" ref="I59" si="74">I51-SUM(I54:I57)</f>
        <v>-34.615853999999999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-132</v>
      </c>
      <c r="X59" s="344">
        <f>X51-SUM(X54:X57)</f>
        <v>-1056.080357</v>
      </c>
      <c r="Y59" s="344">
        <f>Y51-SUM(Y54:Y57)</f>
        <v>403.69</v>
      </c>
      <c r="Z59" s="344">
        <f t="shared" ref="Z59" si="77">Z51-SUM(Z54:Z57)</f>
        <v>-1378.005365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68C9B4-ADD3-4C9D-8216-C8C1D19DF085}"/>
</file>

<file path=customXml/itemProps2.xml><?xml version="1.0" encoding="utf-8"?>
<ds:datastoreItem xmlns:ds="http://schemas.openxmlformats.org/officeDocument/2006/customXml" ds:itemID="{A9C37C16-15E9-4EE6-8A38-FCC2AD23A444}"/>
</file>

<file path=customXml/itemProps3.xml><?xml version="1.0" encoding="utf-8"?>
<ds:datastoreItem xmlns:ds="http://schemas.openxmlformats.org/officeDocument/2006/customXml" ds:itemID="{2864F9D4-1A22-4A87-BDC8-7C2B4E1CF307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dc463f71-b30c-4ab2-9473-d307f9d3588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48E7E69-4669-472F-9372-372A9B798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2019-09-24T00:22:59Z</cp:lastPrinted>
  <dcterms:created xsi:type="dcterms:W3CDTF">1997-05-15T21:41:44Z</dcterms:created>
  <dcterms:modified xsi:type="dcterms:W3CDTF">2020-04-06T16:26:16Z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