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externalLinks/externalLink1.xml" ContentType="application/vnd.openxmlformats-officedocument.spreadsheetml.externalLink+xml"/>
  <Override PartName="/docProps/custom.xml" ContentType="application/vnd.openxmlformats-officedocument.custom-properties+xml"/>
  <Override PartName="/docProps/core.xml" ContentType="application/vnd.openxmlformats-package.core-properties+xml"/>
  <Override PartName="/xl/externalLinks/externalLink5.xml" ContentType="application/vnd.openxmlformats-officedocument.spreadsheetml.externalLink+xml"/>
  <Override PartName="/xl/externalLinks/externalLink4.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9"/>
  <workbookPr codeName="ThisWorkbook" defaultThemeVersion="124226"/>
  <mc:AlternateContent xmlns:mc="http://schemas.openxmlformats.org/markup-compatibility/2006">
    <mc:Choice Requires="x15">
      <x15ac:absPath xmlns:x15ac="http://schemas.microsoft.com/office/spreadsheetml/2010/11/ac" url="https://projects.nwnatural.com/sites/operations/RateCase/WA2021/Testimony and Exhibits/Rev_Requirement/Work Papers/"/>
    </mc:Choice>
  </mc:AlternateContent>
  <xr:revisionPtr revIDLastSave="0" documentId="13_ncr:1_{85FD841C-DB5E-4DCF-8DB4-01D61B7EC5CE}" xr6:coauthVersionLast="36" xr6:coauthVersionMax="36" xr10:uidLastSave="{00000000-0000-0000-0000-000000000000}"/>
  <bookViews>
    <workbookView xWindow="0" yWindow="0" windowWidth="51600" windowHeight="17025" tabRatio="654" xr2:uid="{00000000-000D-0000-FFFF-FFFF00000000}"/>
  </bookViews>
  <sheets>
    <sheet name="Support" sheetId="5" r:id="rId1"/>
    <sheet name="SAP Detail Review" sheetId="10" r:id="rId2"/>
    <sheet name="Vlookup " sheetId="11" r:id="rId3"/>
  </sheets>
  <externalReferences>
    <externalReference r:id="rId4"/>
    <externalReference r:id="rId5"/>
    <externalReference r:id="rId6"/>
    <externalReference r:id="rId7"/>
    <externalReference r:id="rId8"/>
  </externalReferences>
  <definedNames>
    <definedName name="_bon08">#REF!</definedName>
    <definedName name="_xlnm._FilterDatabase" localSheetId="1" hidden="1">'SAP Detail Review'!$A$6:$E$63</definedName>
    <definedName name="_gip08">#REF!</definedName>
    <definedName name="_nbu2500">#REF!</definedName>
    <definedName name="_ptp08">#REF!</definedName>
    <definedName name="_sbn08">#REF!</definedName>
    <definedName name="A">[1]DEPR!#REF!</definedName>
    <definedName name="ALLOCATION">#REF!</definedName>
    <definedName name="BON00">#REF!</definedName>
    <definedName name="BONUS_90_88">#N/A</definedName>
    <definedName name="bonus00">#REF!</definedName>
    <definedName name="BUBenefits00">#REF!</definedName>
    <definedName name="buc00">#REF!</definedName>
    <definedName name="buf00">#REF!</definedName>
    <definedName name="cashallow99">#REF!</definedName>
    <definedName name="clerical99">#REF!</definedName>
    <definedName name="column00">#REF!</definedName>
    <definedName name="count00">#REF!</definedName>
    <definedName name="data00">#REF!</definedName>
    <definedName name="data081">#REF!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27">#REF!</definedName>
    <definedName name="DATA28">#REF!</definedName>
    <definedName name="DATA29">#REF!</definedName>
    <definedName name="DATA3">#REF!</definedName>
    <definedName name="DATA30">#REF!</definedName>
    <definedName name="DATA31">#REF!</definedName>
    <definedName name="DATA32">#REF!</definedName>
    <definedName name="DATA33">#REF!</definedName>
    <definedName name="DATA34">#REF!</definedName>
    <definedName name="DATA35">#REF!</definedName>
    <definedName name="DATA36">#REF!</definedName>
    <definedName name="DATA37">#REF!</definedName>
    <definedName name="DATA38">#REF!</definedName>
    <definedName name="DATA39">#REF!</definedName>
    <definedName name="DATA4">#REF!</definedName>
    <definedName name="DATA40">#REF!</definedName>
    <definedName name="DATA41">#REF!</definedName>
    <definedName name="DATA42">#REF!</definedName>
    <definedName name="DATA5">#REF!</definedName>
    <definedName name="DATA6">#REF!</definedName>
    <definedName name="DATA7">#REF!</definedName>
    <definedName name="DATA8">#REF!</definedName>
    <definedName name="DATA9">#REF!</definedName>
    <definedName name="Def401b00">#REF!</definedName>
    <definedName name="Def401b01">#REF!</definedName>
    <definedName name="Def401p00">#REF!</definedName>
    <definedName name="Def401p01">#REF!</definedName>
    <definedName name="Def401pct">#REF!</definedName>
    <definedName name="Defedcb00">#REF!</definedName>
    <definedName name="Defedcb01">#REF!</definedName>
    <definedName name="Defedcp00">#REF!</definedName>
    <definedName name="Defedcp01">#REF!</definedName>
    <definedName name="Defedcpct">#REF!</definedName>
    <definedName name="DefNames">#REF!</definedName>
    <definedName name="dental00">#REF!</definedName>
    <definedName name="dentalallow00">#REF!</definedName>
    <definedName name="dentalallow99">#REF!</definedName>
    <definedName name="dentalpremium00">#REF!</definedName>
    <definedName name="dentalpremium99">#REF!</definedName>
    <definedName name="earn08">#REF!</definedName>
    <definedName name="earn081">#REF!</definedName>
    <definedName name="emplid00">#REF!</definedName>
    <definedName name="EssOptions">"A2000001100110000011001100000_04-   00"</definedName>
    <definedName name="field99">#REF!</definedName>
    <definedName name="glac0200">#REF!</definedName>
    <definedName name="gldist">#REF!</definedName>
    <definedName name="gldist2">#REF!</definedName>
    <definedName name="jobhist00">#REF!</definedName>
    <definedName name="jobhist99">#REF!</definedName>
    <definedName name="KBA">'[2]FEB GL'!#REF!</definedName>
    <definedName name="keygoal00">#REF!</definedName>
    <definedName name="life00">#REF!</definedName>
    <definedName name="lifeallow99">#REF!</definedName>
    <definedName name="lifepremium00">#REF!</definedName>
    <definedName name="lifepremium99">#REF!</definedName>
    <definedName name="ltd00">#REF!</definedName>
    <definedName name="ltdallow99">#REF!</definedName>
    <definedName name="ltdpremium00">#REF!</definedName>
    <definedName name="ltdpremium99">#REF!</definedName>
    <definedName name="medical00">#REF!</definedName>
    <definedName name="medicalallow00">#REF!</definedName>
    <definedName name="medicalallow99">#REF!</definedName>
    <definedName name="medicalpremium00">#REF!</definedName>
    <definedName name="medicalpremium99">#REF!</definedName>
    <definedName name="Month">#REF!</definedName>
    <definedName name="nbubenefits00">#REF!</definedName>
    <definedName name="NBUbenefits03">#REF!</definedName>
    <definedName name="nbunames00">#REF!</definedName>
    <definedName name="newnbu08">#REF!</definedName>
    <definedName name="nobonus00">#REF!</definedName>
    <definedName name="OH_HOME">[1]DEPR!#REF!</definedName>
    <definedName name="overtime00">#REF!</definedName>
    <definedName name="PAYROLL_TAXES">#N/A</definedName>
    <definedName name="percent40199">#REF!</definedName>
    <definedName name="percentedc99">#REF!</definedName>
    <definedName name="_xlnm.Print_Area" localSheetId="1">'SAP Detail Review'!$A$1:$P$66</definedName>
    <definedName name="_xlnm.Print_Area" localSheetId="0">Support!$A$1:$U$41</definedName>
    <definedName name="_xlnm.Print_Titles">#REF!</definedName>
    <definedName name="PROJECTION">[3]MAIN!#REF!</definedName>
    <definedName name="rangeE">[4]Exempt!#REF!</definedName>
    <definedName name="rangeEAVG">[4]Exempt!#REF!</definedName>
    <definedName name="rangeEYTD">[4]Exempt!#REF!</definedName>
    <definedName name="rangeO">#REF!</definedName>
    <definedName name="rangeOAVG">#REF!</definedName>
    <definedName name="rangeOUAVG">[4]Office!#REF!</definedName>
    <definedName name="rangeOUYTD">[4]Office!#REF!</definedName>
    <definedName name="rangeOYTD">#REF!</definedName>
    <definedName name="rangeUF">[4]Field!#REF!</definedName>
    <definedName name="rangeUFAVG">[4]Field!#REF!</definedName>
    <definedName name="rangeUFYTD">[4]Field!#REF!</definedName>
    <definedName name="rangeUO">[4]Office!#REF!</definedName>
    <definedName name="TEST0">#REF!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otal41500">#REF!</definedName>
    <definedName name="ValidGroups">[5]Groups!$E$1:$E$20</definedName>
    <definedName name="wcomp00">#REF!</definedName>
    <definedName name="YTD">#REF!,#REF!,#REF!</definedName>
    <definedName name="YTD_VACATION">[3]MAIN!#REF!</definedName>
  </definedNames>
  <calcPr calcId="191029"/>
</workbook>
</file>

<file path=xl/calcChain.xml><?xml version="1.0" encoding="utf-8"?>
<calcChain xmlns="http://schemas.openxmlformats.org/spreadsheetml/2006/main">
  <c r="I17" i="10" l="1"/>
  <c r="D15" i="10" l="1"/>
  <c r="D16" i="10"/>
  <c r="I16" i="10" s="1"/>
  <c r="D17" i="10"/>
  <c r="D18" i="10"/>
  <c r="D19" i="10"/>
  <c r="E62" i="11" l="1"/>
  <c r="D10" i="10" l="1"/>
  <c r="D59" i="10" l="1"/>
  <c r="D47" i="10" l="1"/>
  <c r="D35" i="10"/>
  <c r="D21" i="10"/>
  <c r="D7" i="10"/>
  <c r="D8" i="10"/>
  <c r="D9" i="10"/>
  <c r="F10" i="11" s="1"/>
  <c r="D11" i="10"/>
  <c r="D22" i="10"/>
  <c r="D26" i="10"/>
  <c r="I15" i="10"/>
  <c r="D23" i="10"/>
  <c r="D60" i="10"/>
  <c r="I11" i="10" s="1"/>
  <c r="D61" i="10"/>
  <c r="D52" i="10"/>
  <c r="D53" i="10"/>
  <c r="D27" i="10"/>
  <c r="D24" i="10"/>
  <c r="D28" i="10"/>
  <c r="D29" i="10"/>
  <c r="D30" i="10"/>
  <c r="D31" i="10"/>
  <c r="D32" i="10"/>
  <c r="D54" i="10"/>
  <c r="D25" i="10"/>
  <c r="D55" i="10"/>
  <c r="D56" i="10"/>
  <c r="D57" i="10"/>
  <c r="D58" i="10"/>
  <c r="D33" i="10"/>
  <c r="D34" i="10"/>
  <c r="D36" i="10"/>
  <c r="D37" i="10"/>
  <c r="D38" i="10"/>
  <c r="D39" i="10"/>
  <c r="D40" i="10"/>
  <c r="D41" i="10"/>
  <c r="D42" i="10"/>
  <c r="D43" i="10"/>
  <c r="D44" i="10"/>
  <c r="D46" i="10"/>
  <c r="D48" i="10"/>
  <c r="D49" i="10"/>
  <c r="D51" i="10"/>
  <c r="F59" i="11" s="1"/>
  <c r="D62" i="10"/>
  <c r="F61" i="11" s="1"/>
  <c r="D20" i="10"/>
  <c r="F44" i="11" l="1"/>
  <c r="F12" i="11"/>
  <c r="I10" i="10"/>
  <c r="F60" i="11"/>
  <c r="I22" i="10"/>
  <c r="I12" i="10"/>
  <c r="I7" i="10"/>
  <c r="I8" i="10"/>
  <c r="I9" i="10"/>
  <c r="F6" i="11"/>
  <c r="F53" i="11"/>
  <c r="F49" i="11"/>
  <c r="F45" i="11"/>
  <c r="F40" i="11"/>
  <c r="F36" i="11"/>
  <c r="F32" i="11"/>
  <c r="F48" i="11"/>
  <c r="F39" i="11"/>
  <c r="F35" i="11"/>
  <c r="F31" i="11"/>
  <c r="F27" i="11"/>
  <c r="F52" i="11"/>
  <c r="F14" i="11"/>
  <c r="F11" i="11"/>
  <c r="F13" i="11"/>
  <c r="F9" i="11"/>
  <c r="F7" i="11"/>
  <c r="F58" i="11"/>
  <c r="F24" i="11"/>
  <c r="F20" i="11"/>
  <c r="F16" i="11"/>
  <c r="F8" i="11"/>
  <c r="F17" i="11"/>
  <c r="F23" i="11"/>
  <c r="F28" i="11"/>
  <c r="F57" i="11"/>
  <c r="F55" i="11"/>
  <c r="F51" i="11"/>
  <c r="F47" i="11"/>
  <c r="F42" i="11"/>
  <c r="F38" i="11"/>
  <c r="F34" i="11"/>
  <c r="F30" i="11"/>
  <c r="F26" i="11"/>
  <c r="F15" i="11"/>
  <c r="F19" i="11"/>
  <c r="F18" i="11"/>
  <c r="F22" i="11"/>
  <c r="F43" i="11"/>
  <c r="F54" i="11"/>
  <c r="F50" i="11"/>
  <c r="F46" i="11"/>
  <c r="F41" i="11"/>
  <c r="F37" i="11"/>
  <c r="F33" i="11"/>
  <c r="F29" i="11"/>
  <c r="F25" i="11"/>
  <c r="F21" i="11"/>
  <c r="F56" i="11"/>
  <c r="L11" i="10" l="1"/>
  <c r="N11" i="10" s="1"/>
  <c r="L9" i="10"/>
  <c r="N9" i="10" s="1"/>
  <c r="I18" i="10"/>
  <c r="L8" i="10"/>
  <c r="N8" i="10" s="1"/>
  <c r="L12" i="10"/>
  <c r="N12" i="10" s="1"/>
  <c r="L10" i="10"/>
  <c r="N10" i="10" s="1"/>
  <c r="I13" i="10"/>
  <c r="L7" i="10"/>
  <c r="N7" i="10" s="1"/>
  <c r="I19" i="10" l="1"/>
  <c r="I21" i="10"/>
  <c r="I24" i="10" l="1"/>
  <c r="I25" i="10" l="1"/>
  <c r="D63" i="10" l="1"/>
</calcChain>
</file>

<file path=xl/sharedStrings.xml><?xml version="1.0" encoding="utf-8"?>
<sst xmlns="http://schemas.openxmlformats.org/spreadsheetml/2006/main" count="343" uniqueCount="169">
  <si>
    <t>690-02105</t>
  </si>
  <si>
    <t xml:space="preserve">KOB1 Report </t>
  </si>
  <si>
    <t>Adjustment to Zero Out 600-699</t>
  </si>
  <si>
    <r>
      <rPr>
        <b/>
        <sz val="14"/>
        <color rgb="FFFF0000"/>
        <rFont val="Arial"/>
        <family val="2"/>
      </rPr>
      <t>Corp 5000</t>
    </r>
    <r>
      <rPr>
        <b/>
        <sz val="14"/>
        <rFont val="Arial"/>
        <family val="2"/>
      </rPr>
      <t xml:space="preserve">, Order 600-00000 through 699-99999, </t>
    </r>
    <r>
      <rPr>
        <b/>
        <sz val="14"/>
        <color rgb="FFFF0000"/>
        <rFont val="Arial"/>
        <family val="2"/>
      </rPr>
      <t>YTD</t>
    </r>
    <r>
      <rPr>
        <b/>
        <sz val="14"/>
        <rFont val="Arial"/>
        <family val="2"/>
      </rPr>
      <t xml:space="preserve"> info: </t>
    </r>
  </si>
  <si>
    <t>QTR - Prepare after Bonus Accrual…</t>
  </si>
  <si>
    <t>Enter as the same sign as the SAP report above; JE will map to correct DR / CR</t>
  </si>
  <si>
    <t>Val.in rep.cur.</t>
  </si>
  <si>
    <t>Health</t>
  </si>
  <si>
    <t>OPEB</t>
  </si>
  <si>
    <t>PROFESSIONAL SERVICE</t>
  </si>
  <si>
    <t>Western States Pension</t>
  </si>
  <si>
    <t>Workers Comp</t>
  </si>
  <si>
    <t>Coos County</t>
  </si>
  <si>
    <t>Clearing to Balance Sheet</t>
  </si>
  <si>
    <t>MATERIALS</t>
  </si>
  <si>
    <t>Order 690-02105 CLEARING TO BALANCE SHEET-CORPORATE</t>
  </si>
  <si>
    <t>Clearing Balance - defer to BS</t>
  </si>
  <si>
    <t>Difference (CHECK)</t>
  </si>
  <si>
    <t>YTD</t>
  </si>
  <si>
    <t>602-02275</t>
  </si>
  <si>
    <t>Order</t>
  </si>
  <si>
    <t>CO object name</t>
  </si>
  <si>
    <t>602-02005</t>
  </si>
  <si>
    <t>Health - Employee Addl Life Insurance</t>
  </si>
  <si>
    <t>602-02060</t>
  </si>
  <si>
    <t>Health - NBU Medical Insurance</t>
  </si>
  <si>
    <t>602-02120</t>
  </si>
  <si>
    <t>Defd Comp - EDC Supp Match</t>
  </si>
  <si>
    <t>602-02190</t>
  </si>
  <si>
    <t>401k MATCH</t>
  </si>
  <si>
    <t>602-02195</t>
  </si>
  <si>
    <t>ENHANCED 401k</t>
  </si>
  <si>
    <t>602-02200</t>
  </si>
  <si>
    <t>401k Match - POH Contra</t>
  </si>
  <si>
    <t>602-02205</t>
  </si>
  <si>
    <t>Enhanced 401k - POH Contra</t>
  </si>
  <si>
    <t>HEALTH/LIFE INSURANCE - CONTRA</t>
  </si>
  <si>
    <t>602-02300</t>
  </si>
  <si>
    <t>OPEB - Implicit Subsidy Exp</t>
  </si>
  <si>
    <t>602-02365</t>
  </si>
  <si>
    <t>Bonus BU Key Goals - POH Contra</t>
  </si>
  <si>
    <t>602-02400</t>
  </si>
  <si>
    <t>Health - BU Medical Insurance</t>
  </si>
  <si>
    <t>602-02472</t>
  </si>
  <si>
    <t>WESTERN STATES PENSION</t>
  </si>
  <si>
    <t>602-02475</t>
  </si>
  <si>
    <t>Bonus NBU Performance - POH Contra</t>
  </si>
  <si>
    <t>602-02480</t>
  </si>
  <si>
    <t>Western States - POH Contra</t>
  </si>
  <si>
    <t>602-02485</t>
  </si>
  <si>
    <t>Pension - QP - Service Cost</t>
  </si>
  <si>
    <t>602-02490</t>
  </si>
  <si>
    <t>Pension - QP - POH Contra - Service Cost</t>
  </si>
  <si>
    <t>602-02510</t>
  </si>
  <si>
    <t>OPEB - Retired BU Life Insurance</t>
  </si>
  <si>
    <t>602-02530</t>
  </si>
  <si>
    <t>Retired BU Health – Non OPEB</t>
  </si>
  <si>
    <t>602-02535</t>
  </si>
  <si>
    <t>OPEB - Retired NBU Life Insurance</t>
  </si>
  <si>
    <t>602-02540</t>
  </si>
  <si>
    <t>OPEB - Retired NBU Health Insurance</t>
  </si>
  <si>
    <t>602-02548</t>
  </si>
  <si>
    <t>OPEB - Premium Paid Contra</t>
  </si>
  <si>
    <t>602-02585</t>
  </si>
  <si>
    <t>FAS106 OPEB - Service Cost</t>
  </si>
  <si>
    <t>602-02590</t>
  </si>
  <si>
    <t>FAS106 OPEB - POH Contra - Service Cost</t>
  </si>
  <si>
    <t>602-02630</t>
  </si>
  <si>
    <t>Workers Comp - POH Contra</t>
  </si>
  <si>
    <t>602-04580</t>
  </si>
  <si>
    <t>OTHER BENEFITS</t>
  </si>
  <si>
    <t>603-02215</t>
  </si>
  <si>
    <t>Workers Comp - Unid Claim Exp</t>
  </si>
  <si>
    <t>603-02220</t>
  </si>
  <si>
    <t>Workers Comp - Invoices Insurance Recove</t>
  </si>
  <si>
    <t>603-04535</t>
  </si>
  <si>
    <t>Workers Comp - Lrg Claim Pymts</t>
  </si>
  <si>
    <t>603-04610</t>
  </si>
  <si>
    <t>Workers Comp - OR WA WC Program Pymts</t>
  </si>
  <si>
    <t>616-02362</t>
  </si>
  <si>
    <t>COOS COUNTY TRANS LINE CLEARIN-COOS COUN</t>
  </si>
  <si>
    <t>616-04432</t>
  </si>
  <si>
    <t>COOS COUNTY - ADMINISTRATION</t>
  </si>
  <si>
    <t>616-04437</t>
  </si>
  <si>
    <t>COOS COUNTY - CORROSION</t>
  </si>
  <si>
    <t>616-04447</t>
  </si>
  <si>
    <t>COOS COUNTY - FIELD DATA</t>
  </si>
  <si>
    <t>616-04457</t>
  </si>
  <si>
    <t>COOS COUNTY - SYSTEM OPERATIONS</t>
  </si>
  <si>
    <t>616-04462</t>
  </si>
  <si>
    <t>COOS COUNTY - TRANSMISSION MAINTENANCE</t>
  </si>
  <si>
    <t>628-01505</t>
  </si>
  <si>
    <t>STORES CLEARING-OFFICE STAFFING &amp; EXPENS</t>
  </si>
  <si>
    <t>630-01655</t>
  </si>
  <si>
    <t>SMALL TOOLS CLEARING-TOOL MAINT AND PURC</t>
  </si>
  <si>
    <t>630-05115</t>
  </si>
  <si>
    <t>SMALL TOOLS CLEARING-MAINT P.E. EQUIP</t>
  </si>
  <si>
    <t>630-05135</t>
  </si>
  <si>
    <t>SMALL TOOLS CLEARING-SMALL TOOL MAINT</t>
  </si>
  <si>
    <t>640-02260</t>
  </si>
  <si>
    <t>TRANSPORTATION O/H CLEARING-GARAGE EXP -</t>
  </si>
  <si>
    <t>640-05070</t>
  </si>
  <si>
    <t>TRANSPORTATION O/H CLEARING-GARAGE EXPEN</t>
  </si>
  <si>
    <t>641-05050</t>
  </si>
  <si>
    <t>VEHICLE REBUILD CLEARING-CNG-SALEM</t>
  </si>
  <si>
    <t>641-05065</t>
  </si>
  <si>
    <t>VEHICLE REBUILD CLEARING-CNG-TUALATIN</t>
  </si>
  <si>
    <t>645-02590</t>
  </si>
  <si>
    <t>VEHICLE CLEARING-TOOLS/EQUIP-CREDIT</t>
  </si>
  <si>
    <t>645-05070</t>
  </si>
  <si>
    <t>GARAGE EXPENSES</t>
  </si>
  <si>
    <t>645-V3050</t>
  </si>
  <si>
    <t>VEHICLE CLEARING-2YD DUMP TRK</t>
  </si>
  <si>
    <t>645-V9999</t>
  </si>
  <si>
    <t>PM01 &amp; PM02 MAINTENANCE ORDERS</t>
  </si>
  <si>
    <t xml:space="preserve"> CLEARING TO BALANCE SHEET-CORPORATE</t>
  </si>
  <si>
    <t>K0b1 - 600-00000-699-99999</t>
  </si>
  <si>
    <t>YTD 1/1/2019- to month end close date</t>
  </si>
  <si>
    <t>Company 5000</t>
  </si>
  <si>
    <t>401k</t>
  </si>
  <si>
    <t xml:space="preserve">WS pension </t>
  </si>
  <si>
    <t xml:space="preserve">Description </t>
  </si>
  <si>
    <t xml:space="preserve">Amount </t>
  </si>
  <si>
    <t>645-V2736</t>
  </si>
  <si>
    <t>645-V4611</t>
  </si>
  <si>
    <t>645-V5821</t>
  </si>
  <si>
    <t xml:space="preserve">Bonus </t>
  </si>
  <si>
    <t>Small tools/tran/vehicles</t>
  </si>
  <si>
    <t xml:space="preserve">Category </t>
  </si>
  <si>
    <t>immaterial difference</t>
  </si>
  <si>
    <t>630-04330</t>
  </si>
  <si>
    <t>SMALL TOOLS CLEARING-DISTRICT MAINT</t>
  </si>
  <si>
    <t>VEHICLE CLEARING-CHEV ASTRO VAN CNG</t>
  </si>
  <si>
    <t>VEHICLE CLEARING-GMC 5500 CHASSIS</t>
  </si>
  <si>
    <t>VEHICLE CLEARING-3 Yd Dump Truck</t>
  </si>
  <si>
    <t>645-V7210</t>
  </si>
  <si>
    <t>VEHICLE CLEARING-CAT 3500# LIFT TRK W/PO</t>
  </si>
  <si>
    <t>CLEARING TO BALANCE SHEET-CORPORATE</t>
  </si>
  <si>
    <t>sd</t>
  </si>
  <si>
    <t xml:space="preserve">Formula </t>
  </si>
  <si>
    <r>
      <t>Purpose:</t>
    </r>
    <r>
      <rPr>
        <sz val="11"/>
        <color rgb="FF000000"/>
        <rFont val="Calibri"/>
        <family val="2"/>
      </rPr>
      <t xml:space="preserve"> To clear the clearing accounts on a monthly basis to B/S until year-end when it's released to the P&amp;L.</t>
    </r>
  </si>
  <si>
    <r>
      <t xml:space="preserve">Background: </t>
    </r>
    <r>
      <rPr>
        <sz val="11"/>
        <color rgb="FF000000"/>
        <rFont val="Calibri"/>
        <family val="2"/>
      </rPr>
      <t xml:space="preserve"> The majority of the clearing accounts are health benefit related and health benefit clearing accounts are highly monitored. 
Heath Benefits are paid at different times  through out the year to which the employee uses each month.   Therefore, NWN estimates a full year of  health benefits an employee will receive during the year and evenly applies a rate based on an employees activity type each pay period via HCM which is pushed down to SAP FI/CO.
Quarterly, health benefits are reviewed to determine the variance between actual and estimated costs to determine if an adjusting manual journal entry is required to true-up the costs before year-end.    </t>
    </r>
  </si>
  <si>
    <t xml:space="preserve">Insturctions: Copy paste clearing accounts here so the "SAP Detail Review" Tab can do the vlookup.  Then perform  a vlookup agains this tab to verify all accounts are included. </t>
  </si>
  <si>
    <t>602-02470</t>
  </si>
  <si>
    <t>Pension - QP - Expense</t>
  </si>
  <si>
    <t xml:space="preserve">Tickmark. </t>
  </si>
  <si>
    <t>645-V7511</t>
  </si>
  <si>
    <t>VEHICLE CLEARING-GAS FORK LIFTS</t>
  </si>
  <si>
    <t>Imm</t>
  </si>
  <si>
    <t>Formula</t>
  </si>
  <si>
    <t>Z DR Balance 184000 Clearing June.</t>
  </si>
  <si>
    <r>
      <rPr>
        <b/>
        <sz val="14"/>
        <color rgb="FFFF0000"/>
        <rFont val="Arial"/>
        <family val="2"/>
      </rPr>
      <t xml:space="preserve">4. </t>
    </r>
    <r>
      <rPr>
        <sz val="14"/>
        <rFont val="Arial"/>
        <family val="2"/>
      </rPr>
      <t xml:space="preserve"> </t>
    </r>
    <r>
      <rPr>
        <b/>
        <sz val="14"/>
        <rFont val="Arial"/>
        <family val="2"/>
      </rPr>
      <t>Bonus</t>
    </r>
    <r>
      <rPr>
        <sz val="14"/>
        <rFont val="Arial"/>
        <family val="2"/>
      </rPr>
      <t xml:space="preserve"> - This amount represents the bonus portion going through the payroll overheads. This will net to zero (or close) duing quarter ends through the bonus entry process. </t>
    </r>
  </si>
  <si>
    <r>
      <rPr>
        <b/>
        <sz val="14"/>
        <color rgb="FFFF0000"/>
        <rFont val="Arial"/>
        <family val="2"/>
      </rPr>
      <t>6.</t>
    </r>
    <r>
      <rPr>
        <sz val="14"/>
        <rFont val="Arial"/>
        <family val="2"/>
      </rPr>
      <t xml:space="preserve"> </t>
    </r>
    <r>
      <rPr>
        <b/>
        <sz val="14"/>
        <rFont val="Arial"/>
        <family val="2"/>
      </rPr>
      <t>Small tools</t>
    </r>
    <r>
      <rPr>
        <sz val="14"/>
        <rFont val="Arial"/>
        <family val="2"/>
      </rPr>
      <t xml:space="preserve"> - This difference is outside the scope of general accounting. Monitoring emails will be sent to Daren Cox, Accounting and Marty Cresalia, Accounting Manager. </t>
    </r>
  </si>
  <si>
    <t xml:space="preserve">Subtotal </t>
  </si>
  <si>
    <t>Accounts monitored in our quarterly POH mentioned above.</t>
  </si>
  <si>
    <t>(Over/Under)</t>
  </si>
  <si>
    <t>Accrual</t>
  </si>
  <si>
    <t>Total Net Clearing</t>
  </si>
  <si>
    <t>@</t>
  </si>
  <si>
    <r>
      <rPr>
        <b/>
        <sz val="14"/>
        <color rgb="FFFF0000"/>
        <rFont val="Arial"/>
        <family val="2"/>
      </rPr>
      <t xml:space="preserve">5. </t>
    </r>
    <r>
      <rPr>
        <b/>
        <sz val="14"/>
        <color theme="1"/>
        <rFont val="Arial"/>
        <family val="2"/>
      </rPr>
      <t>Coos County -</t>
    </r>
    <r>
      <rPr>
        <b/>
        <sz val="10"/>
        <color rgb="FFFF0000"/>
        <rFont val="Arial"/>
        <family val="2"/>
      </rPr>
      <t xml:space="preserve"> </t>
    </r>
    <r>
      <rPr>
        <sz val="14"/>
        <rFont val="Arial"/>
        <family val="2"/>
      </rPr>
      <t xml:space="preserve">Difference should be zero. Retention  bonus has to be completed before Coos County. If difference is more than zero notify Dana Walter, Accounting IV. </t>
    </r>
  </si>
  <si>
    <t xml:space="preserve"> (Cr reduce; DR increase)</t>
  </si>
  <si>
    <t>Potential Expense entry</t>
  </si>
  <si>
    <t xml:space="preserve">Inputs: </t>
  </si>
  <si>
    <t>645-V3792</t>
  </si>
  <si>
    <t>VEHICLE CLEARING-GMC 3/4T PU</t>
  </si>
  <si>
    <t xml:space="preserve">Jan - August net clearing entry </t>
  </si>
  <si>
    <r>
      <rPr>
        <b/>
        <sz val="14"/>
        <color rgb="FFFF0000"/>
        <rFont val="Arial"/>
        <family val="2"/>
      </rPr>
      <t>1.</t>
    </r>
    <r>
      <rPr>
        <sz val="14"/>
        <rFont val="Arial"/>
        <family val="2"/>
      </rPr>
      <t xml:space="preserve"> </t>
    </r>
    <r>
      <rPr>
        <b/>
        <sz val="14"/>
        <rFont val="Arial"/>
        <family val="2"/>
      </rPr>
      <t xml:space="preserve">Health </t>
    </r>
    <r>
      <rPr>
        <sz val="14"/>
        <rFont val="Arial"/>
        <family val="2"/>
      </rPr>
      <t>- over accrual due to HSA funding timing. Also, signing up for lower amount single vs spouse. See JE 24-1 for further information.</t>
    </r>
  </si>
  <si>
    <r>
      <rPr>
        <b/>
        <sz val="14"/>
        <color rgb="FFFF0000"/>
        <rFont val="Arial"/>
        <family val="2"/>
      </rPr>
      <t xml:space="preserve">2. </t>
    </r>
    <r>
      <rPr>
        <b/>
        <sz val="14"/>
        <rFont val="Arial"/>
        <family val="2"/>
      </rPr>
      <t xml:space="preserve">401k </t>
    </r>
    <r>
      <rPr>
        <sz val="14"/>
        <rFont val="Arial"/>
        <family val="2"/>
      </rPr>
      <t>-</t>
    </r>
    <r>
      <rPr>
        <b/>
        <sz val="14"/>
        <color rgb="FFFF0000"/>
        <rFont val="Arial"/>
        <family val="2"/>
      </rPr>
      <t xml:space="preserve"> </t>
    </r>
    <r>
      <rPr>
        <sz val="14"/>
        <rFont val="Arial"/>
        <family val="2"/>
      </rPr>
      <t xml:space="preserve"> under accrual due to employees retiring out of the defined contribution plan vs employees entry related to the enhanced 401k. In addition, old 4% turn over rate used. Company turn over rate has increased to around 8%. See JE 24-1 for further information.</t>
    </r>
  </si>
  <si>
    <r>
      <rPr>
        <b/>
        <sz val="14"/>
        <color rgb="FFFF0000"/>
        <rFont val="Arial"/>
        <family val="2"/>
      </rPr>
      <t>3.</t>
    </r>
    <r>
      <rPr>
        <b/>
        <sz val="14"/>
        <rFont val="Arial"/>
        <family val="2"/>
      </rPr>
      <t xml:space="preserve"> Workers' Comp</t>
    </r>
    <r>
      <rPr>
        <sz val="14"/>
        <rFont val="Arial"/>
        <family val="2"/>
      </rPr>
      <t xml:space="preserve"> - under accrual due to more than expected light duty worker wages and overtime . See JE 24-1 for further information.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</si>
</sst>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44" formatCode="_(&quot;$&quot;* #,##0.00_);_(&quot;$&quot;* \(#,##0.00\);_(&quot;$&quot;* &quot;-&quot;??_);_(@_)"/>
    <numFmt numFmtId="43" formatCode="_(* #,##0.00_);_(* \(#,##0.00\);_(* &quot;-&quot;??_);_(@_)"/>
    <numFmt numFmtId="164" formatCode="_-* #,##0.00\ _D_M_-;\-* #,##0.00\ _D_M_-;_-* &quot;-&quot;??\ _D_M_-;_-@_-"/>
    <numFmt numFmtId="165" formatCode="_-* #,##0.00\ &quot;DM&quot;_-;\-* #,##0.00\ &quot;DM&quot;_-;_-* &quot;-&quot;??\ &quot;DM&quot;_-;_-@_-"/>
  </numFmts>
  <fonts count="63"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b/>
      <sz val="14"/>
      <name val="Arial"/>
      <family val="2"/>
    </font>
    <font>
      <sz val="12"/>
      <name val="Arial"/>
      <family val="2"/>
    </font>
    <font>
      <sz val="8"/>
      <name val="Arial"/>
      <family val="2"/>
    </font>
    <font>
      <sz val="10"/>
      <name val="MS Sans Serif"/>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indexed="8"/>
      <name val="Calibri"/>
      <family val="2"/>
    </font>
    <font>
      <b/>
      <sz val="11"/>
      <color indexed="8"/>
      <name val="Calibri"/>
      <family val="2"/>
    </font>
    <font>
      <b/>
      <sz val="8"/>
      <name val="Arial"/>
      <family val="2"/>
    </font>
    <font>
      <sz val="8"/>
      <color indexed="8"/>
      <name val="Arial"/>
      <family val="2"/>
    </font>
    <font>
      <b/>
      <sz val="8"/>
      <color indexed="8"/>
      <name val="Arial"/>
      <family val="2"/>
    </font>
    <font>
      <sz val="19"/>
      <name val="Arial"/>
      <family val="2"/>
    </font>
    <font>
      <sz val="8"/>
      <color indexed="14"/>
      <name val="Arial"/>
      <family val="2"/>
    </font>
    <font>
      <sz val="11"/>
      <color indexed="9"/>
      <name val="Calibri"/>
      <family val="2"/>
    </font>
    <font>
      <sz val="11"/>
      <color indexed="37"/>
      <name val="Calibri"/>
      <family val="2"/>
    </font>
    <font>
      <b/>
      <sz val="11"/>
      <color indexed="17"/>
      <name val="Calibri"/>
      <family val="2"/>
    </font>
    <font>
      <b/>
      <sz val="11"/>
      <color indexed="9"/>
      <name val="Calibri"/>
      <family val="2"/>
    </font>
    <font>
      <b/>
      <sz val="15"/>
      <color indexed="62"/>
      <name val="Calibri"/>
      <family val="2"/>
    </font>
    <font>
      <b/>
      <sz val="13"/>
      <color indexed="62"/>
      <name val="Calibri"/>
      <family val="2"/>
    </font>
    <font>
      <b/>
      <sz val="11"/>
      <color indexed="62"/>
      <name val="Calibri"/>
      <family val="2"/>
    </font>
    <font>
      <sz val="11"/>
      <color indexed="48"/>
      <name val="Calibri"/>
      <family val="2"/>
    </font>
    <font>
      <sz val="11"/>
      <color indexed="17"/>
      <name val="Calibri"/>
      <family val="2"/>
    </font>
    <font>
      <b/>
      <sz val="11"/>
      <color indexed="63"/>
      <name val="Calibri"/>
      <family val="2"/>
    </font>
    <font>
      <b/>
      <sz val="18"/>
      <color indexed="62"/>
      <name val="Cambria"/>
      <family val="2"/>
    </font>
    <font>
      <sz val="11"/>
      <color indexed="14"/>
      <name val="Calibri"/>
      <family val="2"/>
    </font>
    <font>
      <sz val="8"/>
      <color indexed="62"/>
      <name val="Arial"/>
      <family val="2"/>
    </font>
    <font>
      <sz val="11"/>
      <name val="Arial"/>
      <family val="2"/>
    </font>
    <font>
      <sz val="11"/>
      <name val="Calibri"/>
      <family val="2"/>
      <scheme val="minor"/>
    </font>
    <font>
      <sz val="10"/>
      <name val="Arial"/>
      <family val="2"/>
    </font>
    <font>
      <b/>
      <sz val="10"/>
      <name val="MS Sans Serif"/>
      <family val="2"/>
    </font>
    <font>
      <b/>
      <sz val="14"/>
      <color rgb="FFFF0000"/>
      <name val="Arial"/>
      <family val="2"/>
    </font>
    <font>
      <i/>
      <sz val="11"/>
      <color theme="1"/>
      <name val="Calibri"/>
      <family val="2"/>
      <scheme val="minor"/>
    </font>
    <font>
      <sz val="10"/>
      <name val="Arial"/>
      <family val="2"/>
    </font>
    <font>
      <b/>
      <sz val="11"/>
      <color rgb="FF000000"/>
      <name val="Calibri"/>
      <family val="2"/>
    </font>
    <font>
      <sz val="11"/>
      <color rgb="FF000000"/>
      <name val="Calibri"/>
      <family val="2"/>
    </font>
    <font>
      <sz val="11"/>
      <color indexed="8"/>
      <name val="Calibri"/>
      <family val="2"/>
      <scheme val="minor"/>
    </font>
    <font>
      <b/>
      <i/>
      <sz val="10"/>
      <color rgb="FFFF0000"/>
      <name val="Arial"/>
      <family val="2"/>
    </font>
    <font>
      <i/>
      <sz val="10"/>
      <name val="Arial"/>
      <family val="2"/>
    </font>
    <font>
      <b/>
      <i/>
      <sz val="10"/>
      <name val="Arial"/>
      <family val="2"/>
    </font>
    <font>
      <b/>
      <sz val="10"/>
      <color rgb="FFFF0000"/>
      <name val="Arial"/>
      <family val="2"/>
    </font>
    <font>
      <sz val="14"/>
      <name val="Arial"/>
      <family val="2"/>
    </font>
    <font>
      <b/>
      <sz val="14"/>
      <color theme="1"/>
      <name val="Arial"/>
      <family val="2"/>
    </font>
    <font>
      <b/>
      <i/>
      <sz val="10"/>
      <color theme="1"/>
      <name val="Arial"/>
      <family val="2"/>
    </font>
  </fonts>
  <fills count="88">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
      <patternFill patternType="solid">
        <fgColor indexed="60"/>
      </patternFill>
    </fill>
    <fill>
      <patternFill patternType="solid">
        <fgColor indexed="48"/>
        <bgColor indexed="48"/>
      </patternFill>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25"/>
        <bgColor indexed="25"/>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57"/>
        <bgColor indexed="57"/>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18"/>
        <bgColor indexed="18"/>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53"/>
        <b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35"/>
        <bgColor indexed="35"/>
      </patternFill>
    </fill>
    <fill>
      <patternFill patternType="lightUp">
        <fgColor indexed="9"/>
        <bgColor indexed="24"/>
      </patternFill>
    </fill>
    <fill>
      <patternFill patternType="lightUp">
        <fgColor indexed="9"/>
        <bgColor indexed="12"/>
      </patternFill>
    </fill>
    <fill>
      <patternFill patternType="lightUp">
        <fgColor indexed="9"/>
        <bgColor indexed="57"/>
      </patternFill>
    </fill>
    <fill>
      <patternFill patternType="solid">
        <fgColor indexed="43"/>
      </patternFill>
    </fill>
    <fill>
      <patternFill patternType="solid">
        <fgColor indexed="49"/>
      </patternFill>
    </fill>
    <fill>
      <patternFill patternType="solid">
        <fgColor indexed="45"/>
      </patternFill>
    </fill>
    <fill>
      <patternFill patternType="solid">
        <fgColor indexed="12"/>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54"/>
      </patternFill>
    </fill>
    <fill>
      <patternFill patternType="solid">
        <fgColor indexed="40"/>
      </patternFill>
    </fill>
    <fill>
      <patternFill patternType="solid">
        <fgColor indexed="41"/>
      </patternFill>
    </fill>
    <fill>
      <patternFill patternType="solid">
        <fgColor indexed="22"/>
      </patternFill>
    </fill>
    <fill>
      <patternFill patternType="solid">
        <fgColor indexed="23"/>
      </patternFill>
    </fill>
    <fill>
      <patternFill patternType="solid">
        <fgColor indexed="44"/>
      </patternFill>
    </fill>
    <fill>
      <patternFill patternType="solid">
        <fgColor indexed="9"/>
      </patternFill>
    </fill>
    <fill>
      <patternFill patternType="solid">
        <fgColor indexed="26"/>
      </patternFill>
    </fill>
    <fill>
      <patternFill patternType="solid">
        <fgColor indexed="26"/>
        <bgColor indexed="64"/>
      </patternFill>
    </fill>
    <fill>
      <patternFill patternType="solid">
        <fgColor indexed="9"/>
        <bgColor indexed="64"/>
      </patternFill>
    </fill>
    <fill>
      <patternFill patternType="solid">
        <fgColor indexed="15"/>
      </patternFill>
    </fill>
    <fill>
      <patternFill patternType="solid">
        <fgColor indexed="20"/>
      </patternFill>
    </fill>
    <fill>
      <patternFill patternType="mediumGray">
        <fgColor indexed="22"/>
      </patternFill>
    </fill>
    <fill>
      <patternFill patternType="solid">
        <fgColor indexed="2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rgb="FFFFFF99"/>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18"/>
      </left>
      <right style="thin">
        <color indexed="18"/>
      </right>
      <top style="thin">
        <color indexed="18"/>
      </top>
      <bottom style="thin">
        <color indexed="18"/>
      </bottom>
      <diagonal/>
    </border>
    <border>
      <left style="double">
        <color indexed="63"/>
      </left>
      <right style="double">
        <color indexed="63"/>
      </right>
      <top style="double">
        <color indexed="63"/>
      </top>
      <bottom style="double">
        <color indexed="63"/>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bottom style="double">
        <color indexed="17"/>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8"/>
      </left>
      <right style="thin">
        <color indexed="8"/>
      </right>
      <top style="thin">
        <color indexed="8"/>
      </top>
      <bottom style="thin">
        <color indexed="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48"/>
      </top>
      <bottom style="double">
        <color indexed="48"/>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561">
    <xf numFmtId="0" fontId="0" fillId="0" borderId="0"/>
    <xf numFmtId="0" fontId="10" fillId="0" borderId="0" applyNumberFormat="0" applyFill="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4" fillId="2" borderId="0" applyNumberFormat="0" applyBorder="0" applyAlignment="0" applyProtection="0"/>
    <xf numFmtId="0" fontId="15" fillId="3" borderId="0" applyNumberFormat="0" applyBorder="0" applyAlignment="0" applyProtection="0"/>
    <xf numFmtId="0" fontId="16" fillId="4" borderId="0" applyNumberFormat="0" applyBorder="0" applyAlignment="0" applyProtection="0"/>
    <xf numFmtId="0" fontId="17" fillId="5" borderId="7" applyNumberFormat="0" applyAlignment="0" applyProtection="0"/>
    <xf numFmtId="0" fontId="18" fillId="6" borderId="8" applyNumberFormat="0" applyAlignment="0" applyProtection="0"/>
    <xf numFmtId="0" fontId="19" fillId="6" borderId="7" applyNumberFormat="0" applyAlignment="0" applyProtection="0"/>
    <xf numFmtId="0" fontId="20" fillId="0" borderId="9" applyNumberFormat="0" applyFill="0" applyAlignment="0" applyProtection="0"/>
    <xf numFmtId="0" fontId="21" fillId="7" borderId="10" applyNumberFormat="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2" applyNumberFormat="0" applyFill="0" applyAlignment="0" applyProtection="0"/>
    <xf numFmtId="0" fontId="25" fillId="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25" fillId="32" borderId="0" applyNumberFormat="0" applyBorder="0" applyAlignment="0" applyProtection="0"/>
    <xf numFmtId="0" fontId="4" fillId="0" borderId="0"/>
    <xf numFmtId="43" fontId="4" fillId="0" borderId="0" applyFont="0" applyFill="0" applyBorder="0" applyAlignment="0" applyProtection="0"/>
    <xf numFmtId="0" fontId="3" fillId="0" borderId="0"/>
    <xf numFmtId="43" fontId="26" fillId="0" borderId="0" applyFont="0" applyFill="0" applyBorder="0" applyAlignment="0" applyProtection="0"/>
    <xf numFmtId="0" fontId="4" fillId="0" borderId="0"/>
    <xf numFmtId="0" fontId="26" fillId="8" borderId="11" applyNumberFormat="0" applyFont="0" applyAlignment="0" applyProtection="0"/>
    <xf numFmtId="9" fontId="26" fillId="0" borderId="0" applyFont="0" applyFill="0" applyBorder="0" applyAlignment="0" applyProtection="0"/>
    <xf numFmtId="43" fontId="3"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3" fillId="8" borderId="11" applyNumberFormat="0" applyFont="0" applyAlignment="0" applyProtection="0"/>
    <xf numFmtId="0" fontId="4" fillId="0" borderId="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8" borderId="11" applyNumberFormat="0" applyFont="0" applyAlignment="0" applyProtection="0"/>
    <xf numFmtId="0" fontId="4" fillId="0" borderId="0"/>
    <xf numFmtId="43" fontId="3" fillId="0" borderId="0" applyFont="0" applyFill="0" applyBorder="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43" fontId="3" fillId="0" borderId="0" applyFont="0" applyFill="0" applyBorder="0" applyAlignment="0" applyProtection="0"/>
    <xf numFmtId="0" fontId="3" fillId="8" borderId="11"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0" fontId="4" fillId="0" borderId="0"/>
    <xf numFmtId="0" fontId="3" fillId="8" borderId="11" applyNumberFormat="0" applyFont="0" applyAlignment="0" applyProtection="0"/>
    <xf numFmtId="0" fontId="4" fillId="0" borderId="0"/>
    <xf numFmtId="0" fontId="4" fillId="0" borderId="0"/>
    <xf numFmtId="0" fontId="4" fillId="0" borderId="0"/>
    <xf numFmtId="0" fontId="4" fillId="0" borderId="0"/>
    <xf numFmtId="0" fontId="4" fillId="0" borderId="0"/>
    <xf numFmtId="0" fontId="3" fillId="8" borderId="11" applyNumberFormat="0" applyFont="0" applyAlignment="0" applyProtection="0"/>
    <xf numFmtId="0" fontId="4" fillId="0" borderId="0"/>
    <xf numFmtId="0" fontId="4" fillId="0" borderId="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3" fillId="8" borderId="11" applyNumberFormat="0" applyFont="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3" fillId="0" borderId="0" applyFont="0" applyFill="0" applyBorder="0" applyAlignment="0" applyProtection="0"/>
    <xf numFmtId="0" fontId="3" fillId="0" borderId="0"/>
    <xf numFmtId="43" fontId="26" fillId="0" borderId="0" applyFont="0" applyFill="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26" fillId="8" borderId="11" applyNumberFormat="0" applyFont="0" applyAlignment="0" applyProtection="0"/>
    <xf numFmtId="9" fontId="26"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0" fontId="3" fillId="0" borderId="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26" fillId="8" borderId="11" applyNumberFormat="0" applyFont="0" applyAlignment="0" applyProtection="0"/>
    <xf numFmtId="9" fontId="26"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0" fontId="4" fillId="0" borderId="0"/>
    <xf numFmtId="0" fontId="26" fillId="8" borderId="11" applyNumberFormat="0" applyFont="0" applyAlignment="0" applyProtection="0"/>
    <xf numFmtId="9" fontId="26" fillId="0" borderId="0" applyFont="0" applyFill="0" applyBorder="0" applyAlignment="0" applyProtection="0"/>
    <xf numFmtId="0" fontId="8" fillId="34" borderId="0"/>
    <xf numFmtId="0" fontId="33" fillId="35" borderId="0" applyNumberFormat="0" applyBorder="0" applyAlignment="0" applyProtection="0"/>
    <xf numFmtId="0" fontId="26" fillId="36" borderId="0" applyNumberFormat="0" applyBorder="0" applyAlignment="0" applyProtection="0"/>
    <xf numFmtId="0" fontId="26" fillId="37" borderId="0" applyNumberFormat="0" applyBorder="0" applyAlignment="0" applyProtection="0"/>
    <xf numFmtId="0" fontId="33" fillId="38" borderId="0" applyNumberFormat="0" applyBorder="0" applyAlignment="0" applyProtection="0"/>
    <xf numFmtId="0" fontId="33" fillId="39" borderId="0" applyNumberFormat="0" applyBorder="0" applyAlignment="0" applyProtection="0"/>
    <xf numFmtId="0" fontId="26" fillId="40" borderId="0" applyNumberFormat="0" applyBorder="0" applyAlignment="0" applyProtection="0"/>
    <xf numFmtId="0" fontId="26" fillId="41" borderId="0" applyNumberFormat="0" applyBorder="0" applyAlignment="0" applyProtection="0"/>
    <xf numFmtId="0" fontId="33" fillId="42" borderId="0" applyNumberFormat="0" applyBorder="0" applyAlignment="0" applyProtection="0"/>
    <xf numFmtId="0" fontId="33" fillId="43" borderId="0" applyNumberFormat="0" applyBorder="0" applyAlignment="0" applyProtection="0"/>
    <xf numFmtId="0" fontId="26" fillId="44" borderId="0" applyNumberFormat="0" applyBorder="0" applyAlignment="0" applyProtection="0"/>
    <xf numFmtId="0" fontId="26" fillId="45"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26" fillId="40" borderId="0" applyNumberFormat="0" applyBorder="0" applyAlignment="0" applyProtection="0"/>
    <xf numFmtId="0" fontId="26" fillId="48" borderId="0" applyNumberFormat="0" applyBorder="0" applyAlignment="0" applyProtection="0"/>
    <xf numFmtId="0" fontId="33" fillId="41" borderId="0" applyNumberFormat="0" applyBorder="0" applyAlignment="0" applyProtection="0"/>
    <xf numFmtId="0" fontId="33" fillId="38" borderId="0" applyNumberFormat="0" applyBorder="0" applyAlignment="0" applyProtection="0"/>
    <xf numFmtId="0" fontId="26" fillId="49" borderId="0" applyNumberFormat="0" applyBorder="0" applyAlignment="0" applyProtection="0"/>
    <xf numFmtId="0" fontId="26" fillId="50" borderId="0" applyNumberFormat="0" applyBorder="0" applyAlignment="0" applyProtection="0"/>
    <xf numFmtId="0" fontId="33" fillId="38" borderId="0" applyNumberFormat="0" applyBorder="0" applyAlignment="0" applyProtection="0"/>
    <xf numFmtId="0" fontId="33" fillId="51" borderId="0" applyNumberFormat="0" applyBorder="0" applyAlignment="0" applyProtection="0"/>
    <xf numFmtId="0" fontId="26" fillId="52" borderId="0" applyNumberFormat="0" applyBorder="0" applyAlignment="0" applyProtection="0"/>
    <xf numFmtId="0" fontId="26" fillId="53" borderId="0" applyNumberFormat="0" applyBorder="0" applyAlignment="0" applyProtection="0"/>
    <xf numFmtId="0" fontId="33" fillId="54" borderId="0" applyNumberFormat="0" applyBorder="0" applyAlignment="0" applyProtection="0"/>
    <xf numFmtId="0" fontId="34" fillId="52" borderId="0" applyNumberFormat="0" applyBorder="0" applyAlignment="0" applyProtection="0"/>
    <xf numFmtId="0" fontId="35" fillId="55" borderId="13" applyNumberFormat="0" applyAlignment="0" applyProtection="0"/>
    <xf numFmtId="0" fontId="36" fillId="47" borderId="14" applyNumberFormat="0" applyAlignment="0" applyProtection="0"/>
    <xf numFmtId="0" fontId="27" fillId="56" borderId="0" applyNumberFormat="0" applyBorder="0" applyAlignment="0" applyProtection="0"/>
    <xf numFmtId="0" fontId="27" fillId="57" borderId="0" applyNumberFormat="0" applyBorder="0" applyAlignment="0" applyProtection="0"/>
    <xf numFmtId="0" fontId="27" fillId="58" borderId="0" applyNumberFormat="0" applyBorder="0" applyAlignment="0" applyProtection="0"/>
    <xf numFmtId="0" fontId="26" fillId="45" borderId="0" applyNumberFormat="0" applyBorder="0" applyAlignment="0" applyProtection="0"/>
    <xf numFmtId="0" fontId="37" fillId="0" borderId="15" applyNumberFormat="0" applyFill="0" applyAlignment="0" applyProtection="0"/>
    <xf numFmtId="0" fontId="38" fillId="0" borderId="16" applyNumberFormat="0" applyFill="0" applyAlignment="0" applyProtection="0"/>
    <xf numFmtId="0" fontId="39" fillId="0" borderId="17" applyNumberFormat="0" applyFill="0" applyAlignment="0" applyProtection="0"/>
    <xf numFmtId="0" fontId="39" fillId="0" borderId="0" applyNumberFormat="0" applyFill="0" applyBorder="0" applyAlignment="0" applyProtection="0"/>
    <xf numFmtId="0" fontId="40" fillId="53" borderId="13" applyNumberFormat="0" applyAlignment="0" applyProtection="0"/>
    <xf numFmtId="0" fontId="41" fillId="0" borderId="18" applyNumberFormat="0" applyFill="0" applyAlignment="0" applyProtection="0"/>
    <xf numFmtId="0" fontId="41" fillId="53" borderId="0" applyNumberFormat="0" applyBorder="0" applyAlignment="0" applyProtection="0"/>
    <xf numFmtId="0" fontId="8" fillId="52" borderId="13" applyNumberFormat="0" applyFont="0" applyAlignment="0" applyProtection="0"/>
    <xf numFmtId="0" fontId="42" fillId="55" borderId="19" applyNumberFormat="0" applyAlignment="0" applyProtection="0"/>
    <xf numFmtId="4" fontId="8" fillId="59" borderId="13" applyNumberFormat="0" applyProtection="0">
      <alignment vertical="center"/>
    </xf>
    <xf numFmtId="4" fontId="45" fillId="33" borderId="13" applyNumberFormat="0" applyProtection="0">
      <alignment vertical="center"/>
    </xf>
    <xf numFmtId="4" fontId="8" fillId="33" borderId="13" applyNumberFormat="0" applyProtection="0">
      <alignment horizontal="left" vertical="center" indent="1"/>
    </xf>
    <xf numFmtId="0" fontId="30" fillId="59" borderId="20" applyNumberFormat="0" applyProtection="0">
      <alignment horizontal="left" vertical="top" indent="1"/>
    </xf>
    <xf numFmtId="4" fontId="8" fillId="60" borderId="13" applyNumberFormat="0" applyProtection="0">
      <alignment horizontal="left" vertical="center" indent="1"/>
    </xf>
    <xf numFmtId="4" fontId="8" fillId="61" borderId="13" applyNumberFormat="0" applyProtection="0">
      <alignment horizontal="right" vertical="center"/>
    </xf>
    <xf numFmtId="4" fontId="8" fillId="62" borderId="13" applyNumberFormat="0" applyProtection="0">
      <alignment horizontal="right" vertical="center"/>
    </xf>
    <xf numFmtId="4" fontId="8" fillId="63" borderId="21" applyNumberFormat="0" applyProtection="0">
      <alignment horizontal="right" vertical="center"/>
    </xf>
    <xf numFmtId="4" fontId="8" fillId="64" borderId="13" applyNumberFormat="0" applyProtection="0">
      <alignment horizontal="right" vertical="center"/>
    </xf>
    <xf numFmtId="4" fontId="8" fillId="65" borderId="13" applyNumberFormat="0" applyProtection="0">
      <alignment horizontal="right" vertical="center"/>
    </xf>
    <xf numFmtId="4" fontId="8" fillId="66" borderId="13" applyNumberFormat="0" applyProtection="0">
      <alignment horizontal="right" vertical="center"/>
    </xf>
    <xf numFmtId="4" fontId="8" fillId="67" borderId="13" applyNumberFormat="0" applyProtection="0">
      <alignment horizontal="right" vertical="center"/>
    </xf>
    <xf numFmtId="4" fontId="8" fillId="68" borderId="13" applyNumberFormat="0" applyProtection="0">
      <alignment horizontal="right" vertical="center"/>
    </xf>
    <xf numFmtId="4" fontId="8" fillId="69" borderId="13" applyNumberFormat="0" applyProtection="0">
      <alignment horizontal="right" vertical="center"/>
    </xf>
    <xf numFmtId="4" fontId="8" fillId="70" borderId="21" applyNumberFormat="0" applyProtection="0">
      <alignment horizontal="left" vertical="center" indent="1"/>
    </xf>
    <xf numFmtId="4" fontId="4" fillId="71" borderId="21" applyNumberFormat="0" applyProtection="0">
      <alignment horizontal="left" vertical="center" indent="1"/>
    </xf>
    <xf numFmtId="4" fontId="4" fillId="71" borderId="21" applyNumberFormat="0" applyProtection="0">
      <alignment horizontal="left" vertical="center" indent="1"/>
    </xf>
    <xf numFmtId="4" fontId="8" fillId="72" borderId="13" applyNumberFormat="0" applyProtection="0">
      <alignment horizontal="right" vertical="center"/>
    </xf>
    <xf numFmtId="4" fontId="8" fillId="73" borderId="21" applyNumberFormat="0" applyProtection="0">
      <alignment horizontal="left" vertical="center" indent="1"/>
    </xf>
    <xf numFmtId="4" fontId="8" fillId="72" borderId="21" applyNumberFormat="0" applyProtection="0">
      <alignment horizontal="left" vertical="center" indent="1"/>
    </xf>
    <xf numFmtId="0" fontId="8" fillId="74" borderId="13" applyNumberFormat="0" applyProtection="0">
      <alignment horizontal="left" vertical="center" indent="1"/>
    </xf>
    <xf numFmtId="0" fontId="8" fillId="71" borderId="20" applyNumberFormat="0" applyProtection="0">
      <alignment horizontal="left" vertical="top" indent="1"/>
    </xf>
    <xf numFmtId="0" fontId="8" fillId="75" borderId="13" applyNumberFormat="0" applyProtection="0">
      <alignment horizontal="left" vertical="center" indent="1"/>
    </xf>
    <xf numFmtId="0" fontId="8" fillId="72" borderId="20" applyNumberFormat="0" applyProtection="0">
      <alignment horizontal="left" vertical="top" indent="1"/>
    </xf>
    <xf numFmtId="0" fontId="8" fillId="76" borderId="13" applyNumberFormat="0" applyProtection="0">
      <alignment horizontal="left" vertical="center" indent="1"/>
    </xf>
    <xf numFmtId="0" fontId="8" fillId="76" borderId="20" applyNumberFormat="0" applyProtection="0">
      <alignment horizontal="left" vertical="top" indent="1"/>
    </xf>
    <xf numFmtId="0" fontId="8" fillId="73" borderId="13" applyNumberFormat="0" applyProtection="0">
      <alignment horizontal="left" vertical="center" indent="1"/>
    </xf>
    <xf numFmtId="0" fontId="8" fillId="73" borderId="20" applyNumberFormat="0" applyProtection="0">
      <alignment horizontal="left" vertical="top" indent="1"/>
    </xf>
    <xf numFmtId="0" fontId="8" fillId="77" borderId="22" applyNumberFormat="0">
      <protection locked="0"/>
    </xf>
    <xf numFmtId="0" fontId="28" fillId="71" borderId="23" applyBorder="0"/>
    <xf numFmtId="4" fontId="29" fillId="78" borderId="20" applyNumberFormat="0" applyProtection="0">
      <alignment vertical="center"/>
    </xf>
    <xf numFmtId="4" fontId="45" fillId="79" borderId="1" applyNumberFormat="0" applyProtection="0">
      <alignment vertical="center"/>
    </xf>
    <xf numFmtId="4" fontId="29" fillId="74" borderId="20" applyNumberFormat="0" applyProtection="0">
      <alignment horizontal="left" vertical="center" indent="1"/>
    </xf>
    <xf numFmtId="0" fontId="29" fillId="78" borderId="20" applyNumberFormat="0" applyProtection="0">
      <alignment horizontal="left" vertical="top" indent="1"/>
    </xf>
    <xf numFmtId="4" fontId="8" fillId="0" borderId="13" applyNumberFormat="0" applyProtection="0">
      <alignment horizontal="right" vertical="center"/>
    </xf>
    <xf numFmtId="4" fontId="45" fillId="80" borderId="13" applyNumberFormat="0" applyProtection="0">
      <alignment horizontal="right" vertical="center"/>
    </xf>
    <xf numFmtId="4" fontId="8" fillId="60" borderId="13" applyNumberFormat="0" applyProtection="0">
      <alignment horizontal="left" vertical="center" indent="1"/>
    </xf>
    <xf numFmtId="0" fontId="29" fillId="72" borderId="20" applyNumberFormat="0" applyProtection="0">
      <alignment horizontal="left" vertical="top" indent="1"/>
    </xf>
    <xf numFmtId="4" fontId="31" fillId="81" borderId="21" applyNumberFormat="0" applyProtection="0">
      <alignment horizontal="left" vertical="center" indent="1"/>
    </xf>
    <xf numFmtId="0" fontId="8" fillId="82" borderId="1"/>
    <xf numFmtId="4" fontId="32" fillId="77" borderId="13" applyNumberFormat="0" applyProtection="0">
      <alignment horizontal="right" vertical="center"/>
    </xf>
    <xf numFmtId="0" fontId="43" fillId="0" borderId="0" applyNumberFormat="0" applyFill="0" applyBorder="0" applyAlignment="0" applyProtection="0"/>
    <xf numFmtId="0" fontId="27" fillId="0" borderId="24" applyNumberFormat="0" applyFill="0" applyAlignment="0" applyProtection="0"/>
    <xf numFmtId="0" fontId="44" fillId="0" borderId="0" applyNumberFormat="0" applyFill="0" applyBorder="0" applyAlignment="0" applyProtection="0"/>
    <xf numFmtId="0" fontId="8" fillId="34" borderId="0"/>
    <xf numFmtId="0" fontId="33" fillId="35" borderId="0" applyNumberFormat="0" applyBorder="0" applyAlignment="0" applyProtection="0"/>
    <xf numFmtId="0" fontId="33" fillId="43" borderId="0" applyNumberFormat="0" applyBorder="0" applyAlignment="0" applyProtection="0"/>
    <xf numFmtId="0" fontId="33" fillId="51" borderId="0" applyNumberFormat="0" applyBorder="0" applyAlignment="0" applyProtection="0"/>
    <xf numFmtId="0" fontId="33" fillId="47" borderId="0" applyNumberFormat="0" applyBorder="0" applyAlignment="0" applyProtection="0"/>
    <xf numFmtId="0" fontId="33" fillId="39" borderId="0" applyNumberFormat="0" applyBorder="0" applyAlignment="0" applyProtection="0"/>
    <xf numFmtId="0" fontId="33" fillId="38" borderId="0" applyNumberFormat="0" applyBorder="0" applyAlignment="0" applyProtection="0"/>
    <xf numFmtId="0" fontId="8" fillId="52" borderId="13" applyNumberFormat="0" applyFont="0" applyAlignment="0" applyProtection="0"/>
    <xf numFmtId="0" fontId="8" fillId="71" borderId="20" applyNumberFormat="0" applyProtection="0">
      <alignment horizontal="left" vertical="top" indent="1"/>
    </xf>
    <xf numFmtId="0" fontId="8" fillId="72" borderId="20" applyNumberFormat="0" applyProtection="0">
      <alignment horizontal="left" vertical="top" indent="1"/>
    </xf>
    <xf numFmtId="0" fontId="8" fillId="76" borderId="20" applyNumberFormat="0" applyProtection="0">
      <alignment horizontal="left" vertical="top" indent="1"/>
    </xf>
    <xf numFmtId="0" fontId="8" fillId="73" borderId="20" applyNumberFormat="0" applyProtection="0">
      <alignment horizontal="left" vertical="top" indent="1"/>
    </xf>
    <xf numFmtId="0" fontId="8" fillId="77" borderId="22" applyNumberFormat="0">
      <protection locked="0"/>
    </xf>
    <xf numFmtId="43" fontId="48" fillId="0" borderId="0" applyFont="0" applyFill="0" applyBorder="0" applyAlignment="0" applyProtection="0"/>
    <xf numFmtId="0" fontId="4"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25" fillId="29" borderId="0" applyNumberFormat="0" applyBorder="0" applyAlignment="0" applyProtection="0"/>
    <xf numFmtId="0" fontId="15" fillId="3" borderId="0" applyNumberFormat="0" applyBorder="0" applyAlignment="0" applyProtection="0"/>
    <xf numFmtId="0" fontId="15" fillId="3" borderId="0" applyNumberFormat="0" applyBorder="0" applyAlignment="0" applyProtection="0"/>
    <xf numFmtId="0" fontId="19" fillId="6" borderId="7" applyNumberFormat="0" applyAlignment="0" applyProtection="0"/>
    <xf numFmtId="0" fontId="19" fillId="6" borderId="7" applyNumberFormat="0" applyAlignment="0" applyProtection="0"/>
    <xf numFmtId="0" fontId="21" fillId="7" borderId="10" applyNumberFormat="0" applyAlignment="0" applyProtection="0"/>
    <xf numFmtId="0" fontId="21" fillId="7" borderId="10" applyNumberFormat="0" applyAlignment="0" applyProtection="0"/>
    <xf numFmtId="43" fontId="2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6"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26"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0" fontId="23" fillId="0" borderId="0" applyNumberFormat="0" applyFill="0" applyBorder="0" applyAlignment="0" applyProtection="0"/>
    <xf numFmtId="0" fontId="14" fillId="2" borderId="0" applyNumberFormat="0" applyBorder="0" applyAlignment="0" applyProtection="0"/>
    <xf numFmtId="0" fontId="14" fillId="2" borderId="0" applyNumberFormat="0" applyBorder="0" applyAlignment="0" applyProtection="0"/>
    <xf numFmtId="0" fontId="11" fillId="0" borderId="4"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7" fillId="5" borderId="7" applyNumberFormat="0" applyAlignment="0" applyProtection="0"/>
    <xf numFmtId="0" fontId="17" fillId="5" borderId="7" applyNumberFormat="0" applyAlignment="0" applyProtection="0"/>
    <xf numFmtId="0" fontId="20" fillId="0" borderId="9" applyNumberFormat="0" applyFill="0" applyAlignment="0" applyProtection="0"/>
    <xf numFmtId="0" fontId="20" fillId="0" borderId="9" applyNumberFormat="0" applyFill="0" applyAlignment="0" applyProtection="0"/>
    <xf numFmtId="0" fontId="16" fillId="4" borderId="0" applyNumberFormat="0" applyBorder="0" applyAlignment="0" applyProtection="0"/>
    <xf numFmtId="0" fontId="16" fillId="4" borderId="0" applyNumberFormat="0" applyBorder="0" applyAlignment="0" applyProtection="0"/>
    <xf numFmtId="0" fontId="26" fillId="0" borderId="0"/>
    <xf numFmtId="0" fontId="2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4" fillId="78" borderId="27" applyNumberFormat="0" applyFont="0" applyAlignment="0" applyProtection="0"/>
    <xf numFmtId="0" fontId="4" fillId="78" borderId="27"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8" fillId="52" borderId="13"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 fillId="8" borderId="11" applyNumberFormat="0" applyFont="0" applyAlignment="0" applyProtection="0"/>
    <xf numFmtId="0" fontId="18" fillId="6" borderId="8" applyNumberFormat="0" applyAlignment="0" applyProtection="0"/>
    <xf numFmtId="0" fontId="18" fillId="6" borderId="8" applyNumberFormat="0" applyAlignment="0" applyProtection="0"/>
    <xf numFmtId="9" fontId="26"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9" fillId="0" borderId="0" applyNumberFormat="0" applyFont="0" applyFill="0" applyBorder="0" applyAlignment="0" applyProtection="0">
      <alignment horizontal="left"/>
    </xf>
    <xf numFmtId="15" fontId="9" fillId="0" borderId="0" applyFont="0" applyFill="0" applyBorder="0" applyAlignment="0" applyProtection="0"/>
    <xf numFmtId="4" fontId="9" fillId="0" borderId="0" applyFont="0" applyFill="0" applyBorder="0" applyAlignment="0" applyProtection="0"/>
    <xf numFmtId="0" fontId="49" fillId="0" borderId="3">
      <alignment horizontal="center"/>
    </xf>
    <xf numFmtId="3" fontId="9" fillId="0" borderId="0" applyFont="0" applyFill="0" applyBorder="0" applyAlignment="0" applyProtection="0"/>
    <xf numFmtId="0" fontId="9" fillId="83" borderId="0" applyNumberFormat="0" applyFont="0" applyBorder="0" applyAlignment="0" applyProtection="0"/>
    <xf numFmtId="4" fontId="4" fillId="71" borderId="21" applyNumberFormat="0" applyProtection="0">
      <alignment horizontal="left" vertical="center" indent="1"/>
    </xf>
    <xf numFmtId="4" fontId="4" fillId="71" borderId="21" applyNumberFormat="0" applyProtection="0">
      <alignment horizontal="left" vertical="center" indent="1"/>
    </xf>
    <xf numFmtId="0" fontId="8" fillId="71" borderId="20" applyNumberFormat="0" applyProtection="0">
      <alignment horizontal="left" vertical="top" indent="1"/>
    </xf>
    <xf numFmtId="0" fontId="8" fillId="71" borderId="20" applyNumberFormat="0" applyProtection="0">
      <alignment horizontal="left" vertical="top" indent="1"/>
    </xf>
    <xf numFmtId="0" fontId="8" fillId="71" borderId="20" applyNumberFormat="0" applyProtection="0">
      <alignment horizontal="left" vertical="top" indent="1"/>
    </xf>
    <xf numFmtId="0" fontId="8" fillId="71" borderId="20" applyNumberFormat="0" applyProtection="0">
      <alignment horizontal="left" vertical="top" indent="1"/>
    </xf>
    <xf numFmtId="0" fontId="8" fillId="71" borderId="20" applyNumberFormat="0" applyProtection="0">
      <alignment horizontal="left" vertical="top" indent="1"/>
    </xf>
    <xf numFmtId="0" fontId="8" fillId="71" borderId="20" applyNumberFormat="0" applyProtection="0">
      <alignment horizontal="left" vertical="top" indent="1"/>
    </xf>
    <xf numFmtId="0" fontId="8" fillId="71" borderId="20" applyNumberFormat="0" applyProtection="0">
      <alignment horizontal="left" vertical="top" indent="1"/>
    </xf>
    <xf numFmtId="0" fontId="8" fillId="71" borderId="20" applyNumberFormat="0" applyProtection="0">
      <alignment horizontal="left" vertical="top" indent="1"/>
    </xf>
    <xf numFmtId="0" fontId="8" fillId="72" borderId="20" applyNumberFormat="0" applyProtection="0">
      <alignment horizontal="left" vertical="top" indent="1"/>
    </xf>
    <xf numFmtId="0" fontId="8" fillId="72" borderId="20" applyNumberFormat="0" applyProtection="0">
      <alignment horizontal="left" vertical="top" indent="1"/>
    </xf>
    <xf numFmtId="0" fontId="8" fillId="72" borderId="20" applyNumberFormat="0" applyProtection="0">
      <alignment horizontal="left" vertical="top" indent="1"/>
    </xf>
    <xf numFmtId="0" fontId="8" fillId="72" borderId="20" applyNumberFormat="0" applyProtection="0">
      <alignment horizontal="left" vertical="top" indent="1"/>
    </xf>
    <xf numFmtId="0" fontId="8" fillId="72" borderId="20" applyNumberFormat="0" applyProtection="0">
      <alignment horizontal="left" vertical="top" indent="1"/>
    </xf>
    <xf numFmtId="0" fontId="8" fillId="72" borderId="20" applyNumberFormat="0" applyProtection="0">
      <alignment horizontal="left" vertical="top" indent="1"/>
    </xf>
    <xf numFmtId="0" fontId="8" fillId="72" borderId="20" applyNumberFormat="0" applyProtection="0">
      <alignment horizontal="left" vertical="top" indent="1"/>
    </xf>
    <xf numFmtId="0" fontId="8" fillId="72" borderId="20" applyNumberFormat="0" applyProtection="0">
      <alignment horizontal="left" vertical="top" indent="1"/>
    </xf>
    <xf numFmtId="0" fontId="8" fillId="76" borderId="20" applyNumberFormat="0" applyProtection="0">
      <alignment horizontal="left" vertical="top" indent="1"/>
    </xf>
    <xf numFmtId="0" fontId="8" fillId="76" borderId="20" applyNumberFormat="0" applyProtection="0">
      <alignment horizontal="left" vertical="top" indent="1"/>
    </xf>
    <xf numFmtId="0" fontId="8" fillId="76" borderId="20" applyNumberFormat="0" applyProtection="0">
      <alignment horizontal="left" vertical="top" indent="1"/>
    </xf>
    <xf numFmtId="0" fontId="8" fillId="76" borderId="20" applyNumberFormat="0" applyProtection="0">
      <alignment horizontal="left" vertical="top" indent="1"/>
    </xf>
    <xf numFmtId="0" fontId="8" fillId="76" borderId="20" applyNumberFormat="0" applyProtection="0">
      <alignment horizontal="left" vertical="top" indent="1"/>
    </xf>
    <xf numFmtId="0" fontId="8" fillId="76" borderId="20" applyNumberFormat="0" applyProtection="0">
      <alignment horizontal="left" vertical="top" indent="1"/>
    </xf>
    <xf numFmtId="0" fontId="8" fillId="76" borderId="20" applyNumberFormat="0" applyProtection="0">
      <alignment horizontal="left" vertical="top" indent="1"/>
    </xf>
    <xf numFmtId="0" fontId="8" fillId="76" borderId="20" applyNumberFormat="0" applyProtection="0">
      <alignment horizontal="left" vertical="top" indent="1"/>
    </xf>
    <xf numFmtId="0" fontId="8" fillId="73" borderId="20" applyNumberFormat="0" applyProtection="0">
      <alignment horizontal="left" vertical="top" indent="1"/>
    </xf>
    <xf numFmtId="0" fontId="8" fillId="73" borderId="20" applyNumberFormat="0" applyProtection="0">
      <alignment horizontal="left" vertical="top" indent="1"/>
    </xf>
    <xf numFmtId="0" fontId="8" fillId="73" borderId="20" applyNumberFormat="0" applyProtection="0">
      <alignment horizontal="left" vertical="top" indent="1"/>
    </xf>
    <xf numFmtId="0" fontId="8" fillId="73" borderId="20" applyNumberFormat="0" applyProtection="0">
      <alignment horizontal="left" vertical="top" indent="1"/>
    </xf>
    <xf numFmtId="0" fontId="8" fillId="73" borderId="20" applyNumberFormat="0" applyProtection="0">
      <alignment horizontal="left" vertical="top" indent="1"/>
    </xf>
    <xf numFmtId="0" fontId="8" fillId="73" borderId="20" applyNumberFormat="0" applyProtection="0">
      <alignment horizontal="left" vertical="top" indent="1"/>
    </xf>
    <xf numFmtId="0" fontId="8" fillId="73" borderId="20" applyNumberFormat="0" applyProtection="0">
      <alignment horizontal="left" vertical="top" indent="1"/>
    </xf>
    <xf numFmtId="0" fontId="8" fillId="73" borderId="20" applyNumberFormat="0" applyProtection="0">
      <alignment horizontal="left" vertical="top" indent="1"/>
    </xf>
    <xf numFmtId="0" fontId="8" fillId="77" borderId="22" applyNumberFormat="0">
      <protection locked="0"/>
    </xf>
    <xf numFmtId="0" fontId="8" fillId="77" borderId="22" applyNumberFormat="0">
      <protection locked="0"/>
    </xf>
    <xf numFmtId="0" fontId="8" fillId="77" borderId="22" applyNumberFormat="0">
      <protection locked="0"/>
    </xf>
    <xf numFmtId="0" fontId="8" fillId="77" borderId="22" applyNumberFormat="0">
      <protection locked="0"/>
    </xf>
    <xf numFmtId="0" fontId="8" fillId="77" borderId="22" applyNumberFormat="0">
      <protection locked="0"/>
    </xf>
    <xf numFmtId="0" fontId="8" fillId="77" borderId="22" applyNumberFormat="0">
      <protection locked="0"/>
    </xf>
    <xf numFmtId="0" fontId="8" fillId="77" borderId="22" applyNumberFormat="0">
      <protection locked="0"/>
    </xf>
    <xf numFmtId="0" fontId="8" fillId="77" borderId="22" applyNumberFormat="0">
      <protection locked="0"/>
    </xf>
    <xf numFmtId="0" fontId="10" fillId="0" borderId="0" applyNumberFormat="0" applyFill="0" applyBorder="0" applyAlignment="0" applyProtection="0"/>
    <xf numFmtId="0" fontId="24" fillId="0" borderId="12" applyNumberFormat="0" applyFill="0" applyAlignment="0" applyProtection="0"/>
    <xf numFmtId="0" fontId="24" fillId="0" borderId="12"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44" fontId="52" fillId="0" borderId="0" applyFont="0" applyFill="0" applyBorder="0" applyAlignment="0" applyProtection="0"/>
    <xf numFmtId="0" fontId="55" fillId="0" borderId="0"/>
  </cellStyleXfs>
  <cellXfs count="77">
    <xf numFmtId="0" fontId="0" fillId="0" borderId="0" xfId="0"/>
    <xf numFmtId="0" fontId="0" fillId="0" borderId="0" xfId="0" applyBorder="1"/>
    <xf numFmtId="0" fontId="4" fillId="0" borderId="0" xfId="0" applyFont="1"/>
    <xf numFmtId="0" fontId="6" fillId="0" borderId="0" xfId="0" applyFont="1"/>
    <xf numFmtId="0" fontId="2" fillId="0" borderId="0" xfId="45" applyFont="1"/>
    <xf numFmtId="0" fontId="2" fillId="0" borderId="0" xfId="45" applyFont="1" applyAlignment="1">
      <alignment horizontal="right"/>
    </xf>
    <xf numFmtId="7" fontId="47" fillId="0" borderId="26" xfId="48" applyNumberFormat="1" applyFont="1" applyBorder="1"/>
    <xf numFmtId="0" fontId="5" fillId="0" borderId="0" xfId="0" applyFont="1"/>
    <xf numFmtId="0" fontId="51" fillId="0" borderId="0" xfId="45" applyFont="1"/>
    <xf numFmtId="0" fontId="0" fillId="84" borderId="1" xfId="0" applyFill="1" applyBorder="1" applyAlignment="1">
      <alignment vertical="top"/>
    </xf>
    <xf numFmtId="0" fontId="0" fillId="33" borderId="1" xfId="0" applyFill="1" applyBorder="1" applyAlignment="1">
      <alignment vertical="top"/>
    </xf>
    <xf numFmtId="0" fontId="4" fillId="0" borderId="0" xfId="0" applyFont="1" applyAlignment="1">
      <alignment vertical="top"/>
    </xf>
    <xf numFmtId="4" fontId="0" fillId="33" borderId="1" xfId="0" applyNumberFormat="1" applyFill="1" applyBorder="1" applyAlignment="1">
      <alignment horizontal="right" vertical="top"/>
    </xf>
    <xf numFmtId="0" fontId="46" fillId="0" borderId="0" xfId="0" applyFont="1" applyAlignment="1">
      <alignment vertical="top"/>
    </xf>
    <xf numFmtId="4" fontId="0" fillId="0" borderId="0" xfId="0" applyNumberFormat="1"/>
    <xf numFmtId="0" fontId="54" fillId="0" borderId="0" xfId="0" applyFont="1" applyAlignment="1">
      <alignment vertical="top" wrapText="1"/>
    </xf>
    <xf numFmtId="0" fontId="5" fillId="0" borderId="0" xfId="0" applyFont="1" applyAlignment="1">
      <alignment horizontal="right"/>
    </xf>
    <xf numFmtId="43" fontId="0" fillId="0" borderId="0" xfId="250" applyFont="1" applyBorder="1"/>
    <xf numFmtId="0" fontId="46" fillId="0" borderId="0" xfId="0" applyFont="1" applyAlignment="1">
      <alignment horizontal="left" vertical="top"/>
    </xf>
    <xf numFmtId="0" fontId="0" fillId="84" borderId="30" xfId="0" applyFill="1" applyBorder="1" applyAlignment="1">
      <alignment vertical="top"/>
    </xf>
    <xf numFmtId="0" fontId="0" fillId="0" borderId="0" xfId="0" applyFill="1" applyBorder="1" applyAlignment="1">
      <alignment vertical="top"/>
    </xf>
    <xf numFmtId="0" fontId="0" fillId="0" borderId="0" xfId="0" applyFill="1" applyBorder="1"/>
    <xf numFmtId="4" fontId="4" fillId="87" borderId="1" xfId="0" applyNumberFormat="1" applyFont="1" applyFill="1" applyBorder="1" applyAlignment="1">
      <alignment horizontal="right" vertical="top"/>
    </xf>
    <xf numFmtId="0" fontId="4" fillId="33" borderId="1" xfId="0" applyFont="1" applyFill="1" applyBorder="1" applyAlignment="1">
      <alignment vertical="top"/>
    </xf>
    <xf numFmtId="0" fontId="4" fillId="33" borderId="25" xfId="0" applyFont="1" applyFill="1" applyBorder="1" applyAlignment="1">
      <alignment vertical="top"/>
    </xf>
    <xf numFmtId="0" fontId="4" fillId="0" borderId="0" xfId="0" applyFont="1" applyAlignment="1">
      <alignment horizontal="left"/>
    </xf>
    <xf numFmtId="0" fontId="4" fillId="0" borderId="0" xfId="0" applyFont="1" applyAlignment="1">
      <alignment vertical="top" wrapText="1"/>
    </xf>
    <xf numFmtId="0" fontId="56" fillId="0" borderId="0" xfId="0" applyFont="1"/>
    <xf numFmtId="0" fontId="4" fillId="84" borderId="1" xfId="0" applyFont="1" applyFill="1" applyBorder="1" applyAlignment="1">
      <alignment vertical="top"/>
    </xf>
    <xf numFmtId="0" fontId="5" fillId="84" borderId="1" xfId="0" applyFont="1" applyFill="1" applyBorder="1" applyAlignment="1">
      <alignment vertical="top"/>
    </xf>
    <xf numFmtId="44" fontId="4" fillId="33" borderId="1" xfId="0" applyNumberFormat="1" applyFont="1" applyFill="1" applyBorder="1" applyAlignment="1">
      <alignment vertical="top"/>
    </xf>
    <xf numFmtId="44" fontId="4" fillId="86" borderId="0" xfId="559" applyFont="1" applyFill="1" applyAlignment="1">
      <alignment vertical="top"/>
    </xf>
    <xf numFmtId="0" fontId="57" fillId="0" borderId="0" xfId="0" applyFont="1" applyAlignment="1">
      <alignment vertical="top" wrapText="1"/>
    </xf>
    <xf numFmtId="4" fontId="4" fillId="0" borderId="28" xfId="0" applyNumberFormat="1" applyFont="1" applyBorder="1" applyAlignment="1">
      <alignment vertical="top"/>
    </xf>
    <xf numFmtId="4" fontId="4" fillId="0" borderId="0" xfId="0" applyNumberFormat="1" applyFont="1" applyAlignment="1">
      <alignment vertical="top"/>
    </xf>
    <xf numFmtId="4" fontId="4" fillId="85" borderId="28" xfId="0" applyNumberFormat="1" applyFont="1" applyFill="1" applyBorder="1" applyAlignment="1">
      <alignment vertical="top"/>
    </xf>
    <xf numFmtId="7" fontId="4" fillId="0" borderId="29" xfId="0" applyNumberFormat="1" applyFont="1" applyBorder="1"/>
    <xf numFmtId="0" fontId="58" fillId="0" borderId="0" xfId="0" applyFont="1"/>
    <xf numFmtId="7" fontId="4" fillId="0" borderId="0" xfId="0" applyNumberFormat="1" applyFont="1"/>
    <xf numFmtId="0" fontId="5" fillId="0" borderId="0" xfId="0" applyFont="1" applyAlignment="1">
      <alignment vertical="top" wrapText="1"/>
    </xf>
    <xf numFmtId="0" fontId="5" fillId="0" borderId="0" xfId="0" applyFont="1" applyAlignment="1">
      <alignment horizontal="right" vertical="top" wrapText="1"/>
    </xf>
    <xf numFmtId="0" fontId="59" fillId="0" borderId="0" xfId="0" applyFont="1" applyAlignment="1">
      <alignment vertical="top" wrapText="1"/>
    </xf>
    <xf numFmtId="0" fontId="4" fillId="0" borderId="2" xfId="0" applyFont="1" applyBorder="1"/>
    <xf numFmtId="0" fontId="60" fillId="0" borderId="0" xfId="0" applyFont="1" applyAlignment="1">
      <alignment vertical="top" wrapText="1"/>
    </xf>
    <xf numFmtId="0" fontId="6" fillId="0" borderId="2" xfId="0" applyFont="1" applyBorder="1"/>
    <xf numFmtId="0" fontId="56" fillId="0" borderId="0" xfId="0" applyFont="1" applyAlignment="1">
      <alignment horizontal="left" vertical="top" wrapText="1"/>
    </xf>
    <xf numFmtId="0" fontId="56" fillId="0" borderId="0" xfId="0" applyFont="1" applyAlignment="1">
      <alignment vertical="top" wrapText="1"/>
    </xf>
    <xf numFmtId="0" fontId="59" fillId="0" borderId="0" xfId="0" applyFont="1" applyAlignment="1">
      <alignment horizontal="left" vertical="top" wrapText="1"/>
    </xf>
    <xf numFmtId="0" fontId="4" fillId="0" borderId="0" xfId="0" applyFont="1" applyAlignment="1">
      <alignment horizontal="right"/>
    </xf>
    <xf numFmtId="0" fontId="4" fillId="0" borderId="0" xfId="0" applyFont="1" applyAlignment="1">
      <alignment horizontal="right" vertical="top"/>
    </xf>
    <xf numFmtId="0" fontId="62" fillId="0" borderId="0" xfId="0" applyFont="1" applyAlignment="1">
      <alignment horizontal="right" vertical="top" wrapText="1"/>
    </xf>
    <xf numFmtId="0" fontId="5" fillId="0" borderId="0" xfId="0" applyFont="1" applyAlignment="1">
      <alignment horizontal="center" vertical="top" wrapText="1"/>
    </xf>
    <xf numFmtId="0" fontId="59" fillId="0" borderId="0" xfId="0" applyFont="1" applyAlignment="1">
      <alignment horizontal="center" vertical="top" wrapText="1"/>
    </xf>
    <xf numFmtId="44" fontId="4" fillId="0" borderId="28" xfId="0" applyNumberFormat="1" applyFont="1" applyBorder="1" applyAlignment="1">
      <alignment vertical="top"/>
    </xf>
    <xf numFmtId="0" fontId="5" fillId="0" borderId="0" xfId="0" applyFont="1" applyAlignment="1">
      <alignment horizontal="right" vertical="top"/>
    </xf>
    <xf numFmtId="44" fontId="4" fillId="0" borderId="0" xfId="0" applyNumberFormat="1" applyFont="1"/>
    <xf numFmtId="0" fontId="59" fillId="0" borderId="0" xfId="0" applyFont="1"/>
    <xf numFmtId="0" fontId="59" fillId="0" borderId="0" xfId="0" applyFont="1" applyAlignment="1">
      <alignment horizontal="center" vertical="top"/>
    </xf>
    <xf numFmtId="44" fontId="4" fillId="0" borderId="29" xfId="559" applyFont="1" applyBorder="1"/>
    <xf numFmtId="0" fontId="5" fillId="0" borderId="2" xfId="0" applyFont="1" applyBorder="1" applyAlignment="1">
      <alignment horizontal="center" vertical="top"/>
    </xf>
    <xf numFmtId="0" fontId="5" fillId="0" borderId="2" xfId="0" applyFont="1" applyFill="1" applyBorder="1" applyAlignment="1">
      <alignment horizontal="center" vertical="top"/>
    </xf>
    <xf numFmtId="0" fontId="4" fillId="0" borderId="2" xfId="0" applyFont="1" applyBorder="1" applyAlignment="1">
      <alignment vertical="top"/>
    </xf>
    <xf numFmtId="43" fontId="0" fillId="0" borderId="0" xfId="250" applyFont="1"/>
    <xf numFmtId="0" fontId="0" fillId="0" borderId="0" xfId="0" applyAlignment="1">
      <alignment horizontal="right"/>
    </xf>
    <xf numFmtId="0" fontId="0" fillId="0" borderId="0" xfId="0" applyBorder="1" applyAlignment="1">
      <alignment horizontal="right"/>
    </xf>
    <xf numFmtId="44" fontId="0" fillId="0" borderId="0" xfId="559" applyFont="1"/>
    <xf numFmtId="44" fontId="0" fillId="0" borderId="0" xfId="559" applyFont="1" applyBorder="1"/>
    <xf numFmtId="0" fontId="53" fillId="0" borderId="0" xfId="0" applyFont="1" applyAlignment="1">
      <alignment horizontal="left" wrapText="1"/>
    </xf>
    <xf numFmtId="0" fontId="53" fillId="0" borderId="0" xfId="0" applyFont="1" applyAlignment="1">
      <alignment horizontal="left" vertical="top" wrapText="1"/>
    </xf>
    <xf numFmtId="0" fontId="60" fillId="0" borderId="0" xfId="0" applyFont="1" applyAlignment="1">
      <alignment horizontal="left" vertical="top" wrapText="1"/>
    </xf>
    <xf numFmtId="0" fontId="4" fillId="0" borderId="0" xfId="0" applyFont="1" applyAlignment="1">
      <alignment horizontal="left" vertical="top" wrapText="1"/>
    </xf>
    <xf numFmtId="0" fontId="57" fillId="0" borderId="0" xfId="0" applyFont="1" applyAlignment="1">
      <alignment horizontal="left" vertical="top" wrapText="1"/>
    </xf>
    <xf numFmtId="0" fontId="7" fillId="0" borderId="0" xfId="0" applyFont="1" applyAlignment="1">
      <alignment horizontal="left" vertical="top" wrapText="1"/>
    </xf>
    <xf numFmtId="0" fontId="60" fillId="0" borderId="29" xfId="0" applyFont="1" applyBorder="1" applyAlignment="1">
      <alignment horizontal="left" vertical="top" wrapText="1"/>
    </xf>
    <xf numFmtId="0" fontId="60" fillId="0" borderId="0" xfId="0" applyFont="1" applyBorder="1" applyAlignment="1">
      <alignment horizontal="left" vertical="top" wrapText="1"/>
    </xf>
    <xf numFmtId="0" fontId="4" fillId="0" borderId="2" xfId="0" applyFont="1" applyBorder="1" applyAlignment="1">
      <alignment horizontal="center" vertical="top" wrapText="1"/>
    </xf>
    <xf numFmtId="0" fontId="4" fillId="0" borderId="0" xfId="0" applyFont="1" applyAlignment="1">
      <alignment horizontal="center" vertical="top" wrapText="1"/>
    </xf>
  </cellXfs>
  <cellStyles count="561">
    <cellStyle name="20% - Accent1" xfId="18" builtinId="30" customBuiltin="1"/>
    <cellStyle name="20% - Accent1 2" xfId="116" xr:uid="{00000000-0005-0000-0000-000001000000}"/>
    <cellStyle name="20% - Accent1 2 2" xfId="252" xr:uid="{00000000-0005-0000-0000-000002000000}"/>
    <cellStyle name="20% - Accent1 2_Support June 2013" xfId="253" xr:uid="{00000000-0005-0000-0000-000003000000}"/>
    <cellStyle name="20% - Accent1 3" xfId="133" xr:uid="{00000000-0005-0000-0000-000004000000}"/>
    <cellStyle name="20% - Accent1 4" xfId="254" xr:uid="{00000000-0005-0000-0000-000005000000}"/>
    <cellStyle name="20% - Accent2" xfId="22" builtinId="34" customBuiltin="1"/>
    <cellStyle name="20% - Accent2 2" xfId="117" xr:uid="{00000000-0005-0000-0000-000007000000}"/>
    <cellStyle name="20% - Accent2 2 2" xfId="255" xr:uid="{00000000-0005-0000-0000-000008000000}"/>
    <cellStyle name="20% - Accent2 2_Support June 2013" xfId="256" xr:uid="{00000000-0005-0000-0000-000009000000}"/>
    <cellStyle name="20% - Accent2 3" xfId="134" xr:uid="{00000000-0005-0000-0000-00000A000000}"/>
    <cellStyle name="20% - Accent2 4" xfId="257" xr:uid="{00000000-0005-0000-0000-00000B000000}"/>
    <cellStyle name="20% - Accent3" xfId="26" builtinId="38" customBuiltin="1"/>
    <cellStyle name="20% - Accent3 2" xfId="118" xr:uid="{00000000-0005-0000-0000-00000D000000}"/>
    <cellStyle name="20% - Accent3 2 2" xfId="258" xr:uid="{00000000-0005-0000-0000-00000E000000}"/>
    <cellStyle name="20% - Accent3 2_Support June 2013" xfId="259" xr:uid="{00000000-0005-0000-0000-00000F000000}"/>
    <cellStyle name="20% - Accent3 3" xfId="135" xr:uid="{00000000-0005-0000-0000-000010000000}"/>
    <cellStyle name="20% - Accent3 4" xfId="260" xr:uid="{00000000-0005-0000-0000-000011000000}"/>
    <cellStyle name="20% - Accent4" xfId="30" builtinId="42" customBuiltin="1"/>
    <cellStyle name="20% - Accent4 2" xfId="119" xr:uid="{00000000-0005-0000-0000-000013000000}"/>
    <cellStyle name="20% - Accent4 2 2" xfId="261" xr:uid="{00000000-0005-0000-0000-000014000000}"/>
    <cellStyle name="20% - Accent4 2_Support June 2013" xfId="262" xr:uid="{00000000-0005-0000-0000-000015000000}"/>
    <cellStyle name="20% - Accent4 3" xfId="136" xr:uid="{00000000-0005-0000-0000-000016000000}"/>
    <cellStyle name="20% - Accent4 4" xfId="263" xr:uid="{00000000-0005-0000-0000-000017000000}"/>
    <cellStyle name="20% - Accent5" xfId="34" builtinId="46" customBuiltin="1"/>
    <cellStyle name="20% - Accent5 2" xfId="120" xr:uid="{00000000-0005-0000-0000-000019000000}"/>
    <cellStyle name="20% - Accent5 2 2" xfId="264" xr:uid="{00000000-0005-0000-0000-00001A000000}"/>
    <cellStyle name="20% - Accent5 2_Support June 2013" xfId="265" xr:uid="{00000000-0005-0000-0000-00001B000000}"/>
    <cellStyle name="20% - Accent5 3" xfId="137" xr:uid="{00000000-0005-0000-0000-00001C000000}"/>
    <cellStyle name="20% - Accent5 4" xfId="266" xr:uid="{00000000-0005-0000-0000-00001D000000}"/>
    <cellStyle name="20% - Accent6" xfId="38" builtinId="50" customBuiltin="1"/>
    <cellStyle name="20% - Accent6 2" xfId="121" xr:uid="{00000000-0005-0000-0000-00001F000000}"/>
    <cellStyle name="20% - Accent6 2 2" xfId="267" xr:uid="{00000000-0005-0000-0000-000020000000}"/>
    <cellStyle name="20% - Accent6 2_Support June 2013" xfId="268" xr:uid="{00000000-0005-0000-0000-000021000000}"/>
    <cellStyle name="20% - Accent6 3" xfId="138" xr:uid="{00000000-0005-0000-0000-000022000000}"/>
    <cellStyle name="20% - Accent6 4" xfId="269" xr:uid="{00000000-0005-0000-0000-000023000000}"/>
    <cellStyle name="40% - Accent1" xfId="19" builtinId="31" customBuiltin="1"/>
    <cellStyle name="40% - Accent1 2" xfId="122" xr:uid="{00000000-0005-0000-0000-000025000000}"/>
    <cellStyle name="40% - Accent1 2 2" xfId="270" xr:uid="{00000000-0005-0000-0000-000026000000}"/>
    <cellStyle name="40% - Accent1 2_Support June 2013" xfId="271" xr:uid="{00000000-0005-0000-0000-000027000000}"/>
    <cellStyle name="40% - Accent1 3" xfId="139" xr:uid="{00000000-0005-0000-0000-000028000000}"/>
    <cellStyle name="40% - Accent1 4" xfId="272" xr:uid="{00000000-0005-0000-0000-000029000000}"/>
    <cellStyle name="40% - Accent2" xfId="23" builtinId="35" customBuiltin="1"/>
    <cellStyle name="40% - Accent2 2" xfId="123" xr:uid="{00000000-0005-0000-0000-00002B000000}"/>
    <cellStyle name="40% - Accent2 2 2" xfId="273" xr:uid="{00000000-0005-0000-0000-00002C000000}"/>
    <cellStyle name="40% - Accent2 2_Support June 2013" xfId="274" xr:uid="{00000000-0005-0000-0000-00002D000000}"/>
    <cellStyle name="40% - Accent2 3" xfId="140" xr:uid="{00000000-0005-0000-0000-00002E000000}"/>
    <cellStyle name="40% - Accent2 4" xfId="275" xr:uid="{00000000-0005-0000-0000-00002F000000}"/>
    <cellStyle name="40% - Accent3" xfId="27" builtinId="39" customBuiltin="1"/>
    <cellStyle name="40% - Accent3 2" xfId="124" xr:uid="{00000000-0005-0000-0000-000031000000}"/>
    <cellStyle name="40% - Accent3 2 2" xfId="276" xr:uid="{00000000-0005-0000-0000-000032000000}"/>
    <cellStyle name="40% - Accent3 2_Support June 2013" xfId="277" xr:uid="{00000000-0005-0000-0000-000033000000}"/>
    <cellStyle name="40% - Accent3 3" xfId="141" xr:uid="{00000000-0005-0000-0000-000034000000}"/>
    <cellStyle name="40% - Accent3 4" xfId="278" xr:uid="{00000000-0005-0000-0000-000035000000}"/>
    <cellStyle name="40% - Accent4" xfId="31" builtinId="43" customBuiltin="1"/>
    <cellStyle name="40% - Accent4 2" xfId="125" xr:uid="{00000000-0005-0000-0000-000037000000}"/>
    <cellStyle name="40% - Accent4 2 2" xfId="279" xr:uid="{00000000-0005-0000-0000-000038000000}"/>
    <cellStyle name="40% - Accent4 2_Support June 2013" xfId="280" xr:uid="{00000000-0005-0000-0000-000039000000}"/>
    <cellStyle name="40% - Accent4 3" xfId="142" xr:uid="{00000000-0005-0000-0000-00003A000000}"/>
    <cellStyle name="40% - Accent4 4" xfId="281" xr:uid="{00000000-0005-0000-0000-00003B000000}"/>
    <cellStyle name="40% - Accent5" xfId="35" builtinId="47" customBuiltin="1"/>
    <cellStyle name="40% - Accent5 2" xfId="126" xr:uid="{00000000-0005-0000-0000-00003D000000}"/>
    <cellStyle name="40% - Accent5 2 2" xfId="282" xr:uid="{00000000-0005-0000-0000-00003E000000}"/>
    <cellStyle name="40% - Accent5 2_Support June 2013" xfId="283" xr:uid="{00000000-0005-0000-0000-00003F000000}"/>
    <cellStyle name="40% - Accent5 3" xfId="143" xr:uid="{00000000-0005-0000-0000-000040000000}"/>
    <cellStyle name="40% - Accent5 4" xfId="284" xr:uid="{00000000-0005-0000-0000-000041000000}"/>
    <cellStyle name="40% - Accent6" xfId="39" builtinId="51" customBuiltin="1"/>
    <cellStyle name="40% - Accent6 2" xfId="127" xr:uid="{00000000-0005-0000-0000-000043000000}"/>
    <cellStyle name="40% - Accent6 2 2" xfId="285" xr:uid="{00000000-0005-0000-0000-000044000000}"/>
    <cellStyle name="40% - Accent6 2_Support June 2013" xfId="286" xr:uid="{00000000-0005-0000-0000-000045000000}"/>
    <cellStyle name="40% - Accent6 3" xfId="144" xr:uid="{00000000-0005-0000-0000-000046000000}"/>
    <cellStyle name="40% - Accent6 4" xfId="287" xr:uid="{00000000-0005-0000-0000-000047000000}"/>
    <cellStyle name="60% - Accent1" xfId="20" builtinId="32" customBuiltin="1"/>
    <cellStyle name="60% - Accent1 2" xfId="288" xr:uid="{00000000-0005-0000-0000-000049000000}"/>
    <cellStyle name="60% - Accent2" xfId="24" builtinId="36" customBuiltin="1"/>
    <cellStyle name="60% - Accent2 2" xfId="289" xr:uid="{00000000-0005-0000-0000-00004B000000}"/>
    <cellStyle name="60% - Accent3" xfId="28" builtinId="40" customBuiltin="1"/>
    <cellStyle name="60% - Accent3 2" xfId="290" xr:uid="{00000000-0005-0000-0000-00004D000000}"/>
    <cellStyle name="60% - Accent4" xfId="32" builtinId="44" customBuiltin="1"/>
    <cellStyle name="60% - Accent4 2" xfId="291" xr:uid="{00000000-0005-0000-0000-00004F000000}"/>
    <cellStyle name="60% - Accent5" xfId="36" builtinId="48" customBuiltin="1"/>
    <cellStyle name="60% - Accent5 2" xfId="292" xr:uid="{00000000-0005-0000-0000-000051000000}"/>
    <cellStyle name="60% - Accent6" xfId="40" builtinId="52" customBuiltin="1"/>
    <cellStyle name="60% - Accent6 2" xfId="293" xr:uid="{00000000-0005-0000-0000-000053000000}"/>
    <cellStyle name="Accent1" xfId="17" builtinId="29" customBuiltin="1"/>
    <cellStyle name="Accent1 - 20%" xfId="154" xr:uid="{00000000-0005-0000-0000-000055000000}"/>
    <cellStyle name="Accent1 - 40%" xfId="155" xr:uid="{00000000-0005-0000-0000-000056000000}"/>
    <cellStyle name="Accent1 - 60%" xfId="156" xr:uid="{00000000-0005-0000-0000-000057000000}"/>
    <cellStyle name="Accent1 10" xfId="294" xr:uid="{00000000-0005-0000-0000-000058000000}"/>
    <cellStyle name="Accent1 11" xfId="295" xr:uid="{00000000-0005-0000-0000-000059000000}"/>
    <cellStyle name="Accent1 12" xfId="296" xr:uid="{00000000-0005-0000-0000-00005A000000}"/>
    <cellStyle name="Accent1 13" xfId="297" xr:uid="{00000000-0005-0000-0000-00005B000000}"/>
    <cellStyle name="Accent1 14" xfId="298" xr:uid="{00000000-0005-0000-0000-00005C000000}"/>
    <cellStyle name="Accent1 15" xfId="299" xr:uid="{00000000-0005-0000-0000-00005D000000}"/>
    <cellStyle name="Accent1 2" xfId="153" xr:uid="{00000000-0005-0000-0000-00005E000000}"/>
    <cellStyle name="Accent1 2 2" xfId="300" xr:uid="{00000000-0005-0000-0000-00005F000000}"/>
    <cellStyle name="Accent1 2_Support June 2013" xfId="301" xr:uid="{00000000-0005-0000-0000-000060000000}"/>
    <cellStyle name="Accent1 3" xfId="238" xr:uid="{00000000-0005-0000-0000-000061000000}"/>
    <cellStyle name="Accent1 4" xfId="302" xr:uid="{00000000-0005-0000-0000-000062000000}"/>
    <cellStyle name="Accent1 5" xfId="303" xr:uid="{00000000-0005-0000-0000-000063000000}"/>
    <cellStyle name="Accent1 6" xfId="304" xr:uid="{00000000-0005-0000-0000-000064000000}"/>
    <cellStyle name="Accent1 7" xfId="305" xr:uid="{00000000-0005-0000-0000-000065000000}"/>
    <cellStyle name="Accent1 8" xfId="306" xr:uid="{00000000-0005-0000-0000-000066000000}"/>
    <cellStyle name="Accent1 9" xfId="307" xr:uid="{00000000-0005-0000-0000-000067000000}"/>
    <cellStyle name="Accent2" xfId="21" builtinId="33" customBuiltin="1"/>
    <cellStyle name="Accent2 - 20%" xfId="158" xr:uid="{00000000-0005-0000-0000-000069000000}"/>
    <cellStyle name="Accent2 - 40%" xfId="159" xr:uid="{00000000-0005-0000-0000-00006A000000}"/>
    <cellStyle name="Accent2 - 60%" xfId="160" xr:uid="{00000000-0005-0000-0000-00006B000000}"/>
    <cellStyle name="Accent2 10" xfId="308" xr:uid="{00000000-0005-0000-0000-00006C000000}"/>
    <cellStyle name="Accent2 11" xfId="309" xr:uid="{00000000-0005-0000-0000-00006D000000}"/>
    <cellStyle name="Accent2 12" xfId="310" xr:uid="{00000000-0005-0000-0000-00006E000000}"/>
    <cellStyle name="Accent2 13" xfId="311" xr:uid="{00000000-0005-0000-0000-00006F000000}"/>
    <cellStyle name="Accent2 14" xfId="312" xr:uid="{00000000-0005-0000-0000-000070000000}"/>
    <cellStyle name="Accent2 15" xfId="313" xr:uid="{00000000-0005-0000-0000-000071000000}"/>
    <cellStyle name="Accent2 2" xfId="157" xr:uid="{00000000-0005-0000-0000-000072000000}"/>
    <cellStyle name="Accent2 2 2" xfId="314" xr:uid="{00000000-0005-0000-0000-000073000000}"/>
    <cellStyle name="Accent2 2_Support June 2013" xfId="315" xr:uid="{00000000-0005-0000-0000-000074000000}"/>
    <cellStyle name="Accent2 3" xfId="242" xr:uid="{00000000-0005-0000-0000-000075000000}"/>
    <cellStyle name="Accent2 4" xfId="316" xr:uid="{00000000-0005-0000-0000-000076000000}"/>
    <cellStyle name="Accent2 5" xfId="317" xr:uid="{00000000-0005-0000-0000-000077000000}"/>
    <cellStyle name="Accent2 6" xfId="318" xr:uid="{00000000-0005-0000-0000-000078000000}"/>
    <cellStyle name="Accent2 7" xfId="319" xr:uid="{00000000-0005-0000-0000-000079000000}"/>
    <cellStyle name="Accent2 8" xfId="320" xr:uid="{00000000-0005-0000-0000-00007A000000}"/>
    <cellStyle name="Accent2 9" xfId="321" xr:uid="{00000000-0005-0000-0000-00007B000000}"/>
    <cellStyle name="Accent3" xfId="25" builtinId="37" customBuiltin="1"/>
    <cellStyle name="Accent3 - 20%" xfId="162" xr:uid="{00000000-0005-0000-0000-00007D000000}"/>
    <cellStyle name="Accent3 - 40%" xfId="163" xr:uid="{00000000-0005-0000-0000-00007E000000}"/>
    <cellStyle name="Accent3 - 60%" xfId="164" xr:uid="{00000000-0005-0000-0000-00007F000000}"/>
    <cellStyle name="Accent3 10" xfId="322" xr:uid="{00000000-0005-0000-0000-000080000000}"/>
    <cellStyle name="Accent3 11" xfId="323" xr:uid="{00000000-0005-0000-0000-000081000000}"/>
    <cellStyle name="Accent3 12" xfId="324" xr:uid="{00000000-0005-0000-0000-000082000000}"/>
    <cellStyle name="Accent3 13" xfId="325" xr:uid="{00000000-0005-0000-0000-000083000000}"/>
    <cellStyle name="Accent3 14" xfId="326" xr:uid="{00000000-0005-0000-0000-000084000000}"/>
    <cellStyle name="Accent3 15" xfId="327" xr:uid="{00000000-0005-0000-0000-000085000000}"/>
    <cellStyle name="Accent3 2" xfId="161" xr:uid="{00000000-0005-0000-0000-000086000000}"/>
    <cellStyle name="Accent3 2 2" xfId="328" xr:uid="{00000000-0005-0000-0000-000087000000}"/>
    <cellStyle name="Accent3 2_Support June 2013" xfId="329" xr:uid="{00000000-0005-0000-0000-000088000000}"/>
    <cellStyle name="Accent3 3" xfId="239" xr:uid="{00000000-0005-0000-0000-000089000000}"/>
    <cellStyle name="Accent3 4" xfId="330" xr:uid="{00000000-0005-0000-0000-00008A000000}"/>
    <cellStyle name="Accent3 5" xfId="331" xr:uid="{00000000-0005-0000-0000-00008B000000}"/>
    <cellStyle name="Accent3 6" xfId="332" xr:uid="{00000000-0005-0000-0000-00008C000000}"/>
    <cellStyle name="Accent3 7" xfId="333" xr:uid="{00000000-0005-0000-0000-00008D000000}"/>
    <cellStyle name="Accent3 8" xfId="334" xr:uid="{00000000-0005-0000-0000-00008E000000}"/>
    <cellStyle name="Accent3 9" xfId="335" xr:uid="{00000000-0005-0000-0000-00008F000000}"/>
    <cellStyle name="Accent4" xfId="29" builtinId="41" customBuiltin="1"/>
    <cellStyle name="Accent4 - 20%" xfId="166" xr:uid="{00000000-0005-0000-0000-000091000000}"/>
    <cellStyle name="Accent4 - 40%" xfId="167" xr:uid="{00000000-0005-0000-0000-000092000000}"/>
    <cellStyle name="Accent4 - 60%" xfId="168" xr:uid="{00000000-0005-0000-0000-000093000000}"/>
    <cellStyle name="Accent4 10" xfId="336" xr:uid="{00000000-0005-0000-0000-000094000000}"/>
    <cellStyle name="Accent4 11" xfId="337" xr:uid="{00000000-0005-0000-0000-000095000000}"/>
    <cellStyle name="Accent4 12" xfId="338" xr:uid="{00000000-0005-0000-0000-000096000000}"/>
    <cellStyle name="Accent4 13" xfId="339" xr:uid="{00000000-0005-0000-0000-000097000000}"/>
    <cellStyle name="Accent4 14" xfId="340" xr:uid="{00000000-0005-0000-0000-000098000000}"/>
    <cellStyle name="Accent4 15" xfId="341" xr:uid="{00000000-0005-0000-0000-000099000000}"/>
    <cellStyle name="Accent4 2" xfId="165" xr:uid="{00000000-0005-0000-0000-00009A000000}"/>
    <cellStyle name="Accent4 2 2" xfId="342" xr:uid="{00000000-0005-0000-0000-00009B000000}"/>
    <cellStyle name="Accent4 2_Support June 2013" xfId="343" xr:uid="{00000000-0005-0000-0000-00009C000000}"/>
    <cellStyle name="Accent4 3" xfId="241" xr:uid="{00000000-0005-0000-0000-00009D000000}"/>
    <cellStyle name="Accent4 4" xfId="344" xr:uid="{00000000-0005-0000-0000-00009E000000}"/>
    <cellStyle name="Accent4 5" xfId="345" xr:uid="{00000000-0005-0000-0000-00009F000000}"/>
    <cellStyle name="Accent4 6" xfId="346" xr:uid="{00000000-0005-0000-0000-0000A0000000}"/>
    <cellStyle name="Accent4 7" xfId="347" xr:uid="{00000000-0005-0000-0000-0000A1000000}"/>
    <cellStyle name="Accent4 8" xfId="348" xr:uid="{00000000-0005-0000-0000-0000A2000000}"/>
    <cellStyle name="Accent4 9" xfId="349" xr:uid="{00000000-0005-0000-0000-0000A3000000}"/>
    <cellStyle name="Accent5" xfId="33" builtinId="45" customBuiltin="1"/>
    <cellStyle name="Accent5 - 20%" xfId="170" xr:uid="{00000000-0005-0000-0000-0000A5000000}"/>
    <cellStyle name="Accent5 - 40%" xfId="171" xr:uid="{00000000-0005-0000-0000-0000A6000000}"/>
    <cellStyle name="Accent5 - 60%" xfId="172" xr:uid="{00000000-0005-0000-0000-0000A7000000}"/>
    <cellStyle name="Accent5 10" xfId="350" xr:uid="{00000000-0005-0000-0000-0000A8000000}"/>
    <cellStyle name="Accent5 11" xfId="351" xr:uid="{00000000-0005-0000-0000-0000A9000000}"/>
    <cellStyle name="Accent5 12" xfId="352" xr:uid="{00000000-0005-0000-0000-0000AA000000}"/>
    <cellStyle name="Accent5 13" xfId="353" xr:uid="{00000000-0005-0000-0000-0000AB000000}"/>
    <cellStyle name="Accent5 14" xfId="354" xr:uid="{00000000-0005-0000-0000-0000AC000000}"/>
    <cellStyle name="Accent5 15" xfId="355" xr:uid="{00000000-0005-0000-0000-0000AD000000}"/>
    <cellStyle name="Accent5 2" xfId="169" xr:uid="{00000000-0005-0000-0000-0000AE000000}"/>
    <cellStyle name="Accent5 2 2" xfId="356" xr:uid="{00000000-0005-0000-0000-0000AF000000}"/>
    <cellStyle name="Accent5 2_Support June 2013" xfId="357" xr:uid="{00000000-0005-0000-0000-0000B0000000}"/>
    <cellStyle name="Accent5 3" xfId="243" xr:uid="{00000000-0005-0000-0000-0000B1000000}"/>
    <cellStyle name="Accent5 4" xfId="358" xr:uid="{00000000-0005-0000-0000-0000B2000000}"/>
    <cellStyle name="Accent5 5" xfId="359" xr:uid="{00000000-0005-0000-0000-0000B3000000}"/>
    <cellStyle name="Accent5 6" xfId="360" xr:uid="{00000000-0005-0000-0000-0000B4000000}"/>
    <cellStyle name="Accent5 7" xfId="361" xr:uid="{00000000-0005-0000-0000-0000B5000000}"/>
    <cellStyle name="Accent5 8" xfId="362" xr:uid="{00000000-0005-0000-0000-0000B6000000}"/>
    <cellStyle name="Accent5 9" xfId="363" xr:uid="{00000000-0005-0000-0000-0000B7000000}"/>
    <cellStyle name="Accent6" xfId="37" builtinId="49" customBuiltin="1"/>
    <cellStyle name="Accent6 - 20%" xfId="174" xr:uid="{00000000-0005-0000-0000-0000B9000000}"/>
    <cellStyle name="Accent6 - 40%" xfId="175" xr:uid="{00000000-0005-0000-0000-0000BA000000}"/>
    <cellStyle name="Accent6 - 60%" xfId="176" xr:uid="{00000000-0005-0000-0000-0000BB000000}"/>
    <cellStyle name="Accent6 10" xfId="364" xr:uid="{00000000-0005-0000-0000-0000BC000000}"/>
    <cellStyle name="Accent6 11" xfId="365" xr:uid="{00000000-0005-0000-0000-0000BD000000}"/>
    <cellStyle name="Accent6 12" xfId="366" xr:uid="{00000000-0005-0000-0000-0000BE000000}"/>
    <cellStyle name="Accent6 13" xfId="367" xr:uid="{00000000-0005-0000-0000-0000BF000000}"/>
    <cellStyle name="Accent6 14" xfId="368" xr:uid="{00000000-0005-0000-0000-0000C0000000}"/>
    <cellStyle name="Accent6 15" xfId="369" xr:uid="{00000000-0005-0000-0000-0000C1000000}"/>
    <cellStyle name="Accent6 2" xfId="173" xr:uid="{00000000-0005-0000-0000-0000C2000000}"/>
    <cellStyle name="Accent6 2 2" xfId="370" xr:uid="{00000000-0005-0000-0000-0000C3000000}"/>
    <cellStyle name="Accent6 2_Support June 2013" xfId="371" xr:uid="{00000000-0005-0000-0000-0000C4000000}"/>
    <cellStyle name="Accent6 3" xfId="240" xr:uid="{00000000-0005-0000-0000-0000C5000000}"/>
    <cellStyle name="Accent6 4" xfId="372" xr:uid="{00000000-0005-0000-0000-0000C6000000}"/>
    <cellStyle name="Accent6 5" xfId="373" xr:uid="{00000000-0005-0000-0000-0000C7000000}"/>
    <cellStyle name="Accent6 6" xfId="374" xr:uid="{00000000-0005-0000-0000-0000C8000000}"/>
    <cellStyle name="Accent6 7" xfId="375" xr:uid="{00000000-0005-0000-0000-0000C9000000}"/>
    <cellStyle name="Accent6 8" xfId="376" xr:uid="{00000000-0005-0000-0000-0000CA000000}"/>
    <cellStyle name="Accent6 9" xfId="377" xr:uid="{00000000-0005-0000-0000-0000CB000000}"/>
    <cellStyle name="Bad" xfId="7" builtinId="27" customBuiltin="1"/>
    <cellStyle name="Bad 2" xfId="177" xr:uid="{00000000-0005-0000-0000-0000CD000000}"/>
    <cellStyle name="Bad 2 2" xfId="378" xr:uid="{00000000-0005-0000-0000-0000CE000000}"/>
    <cellStyle name="Bad 2_Support June 2013" xfId="379" xr:uid="{00000000-0005-0000-0000-0000CF000000}"/>
    <cellStyle name="Calculation" xfId="11" builtinId="22" customBuiltin="1"/>
    <cellStyle name="Calculation 2" xfId="178" xr:uid="{00000000-0005-0000-0000-0000D1000000}"/>
    <cellStyle name="Calculation 2 2" xfId="380" xr:uid="{00000000-0005-0000-0000-0000D2000000}"/>
    <cellStyle name="Calculation 2_Support June 2013" xfId="381" xr:uid="{00000000-0005-0000-0000-0000D3000000}"/>
    <cellStyle name="Check Cell" xfId="13" builtinId="23" customBuiltin="1"/>
    <cellStyle name="Check Cell 2" xfId="179" xr:uid="{00000000-0005-0000-0000-0000D5000000}"/>
    <cellStyle name="Check Cell 2 2" xfId="382" xr:uid="{00000000-0005-0000-0000-0000D6000000}"/>
    <cellStyle name="Check Cell 2_Support June 2013" xfId="383" xr:uid="{00000000-0005-0000-0000-0000D7000000}"/>
    <cellStyle name="Comma" xfId="250" builtinId="3"/>
    <cellStyle name="Comma 10" xfId="71" xr:uid="{00000000-0005-0000-0000-0000D9000000}"/>
    <cellStyle name="Comma 11" xfId="130" xr:uid="{00000000-0005-0000-0000-0000DA000000}"/>
    <cellStyle name="Comma 11 2" xfId="131" xr:uid="{00000000-0005-0000-0000-0000DB000000}"/>
    <cellStyle name="Comma 11 3" xfId="147" xr:uid="{00000000-0005-0000-0000-0000DC000000}"/>
    <cellStyle name="Comma 12" xfId="148" xr:uid="{00000000-0005-0000-0000-0000DD000000}"/>
    <cellStyle name="Comma 13" xfId="44" xr:uid="{00000000-0005-0000-0000-0000DE000000}"/>
    <cellStyle name="Comma 14" xfId="42" xr:uid="{00000000-0005-0000-0000-0000DF000000}"/>
    <cellStyle name="Comma 2" xfId="48" xr:uid="{00000000-0005-0000-0000-0000E0000000}"/>
    <cellStyle name="Comma 2 2" xfId="384" xr:uid="{00000000-0005-0000-0000-0000E1000000}"/>
    <cellStyle name="Comma 2 2 2" xfId="385" xr:uid="{00000000-0005-0000-0000-0000E2000000}"/>
    <cellStyle name="Comma 2 2 2 2" xfId="386" xr:uid="{00000000-0005-0000-0000-0000E3000000}"/>
    <cellStyle name="Comma 2 3" xfId="387" xr:uid="{00000000-0005-0000-0000-0000E4000000}"/>
    <cellStyle name="Comma 2 3 2" xfId="388" xr:uid="{00000000-0005-0000-0000-0000E5000000}"/>
    <cellStyle name="Comma 3" xfId="115" xr:uid="{00000000-0005-0000-0000-0000E6000000}"/>
    <cellStyle name="Comma 3 2" xfId="389" xr:uid="{00000000-0005-0000-0000-0000E7000000}"/>
    <cellStyle name="Comma 3 3" xfId="390" xr:uid="{00000000-0005-0000-0000-0000E8000000}"/>
    <cellStyle name="Comma 4" xfId="61" xr:uid="{00000000-0005-0000-0000-0000E9000000}"/>
    <cellStyle name="Comma 4 2" xfId="391" xr:uid="{00000000-0005-0000-0000-0000EA000000}"/>
    <cellStyle name="Comma 4_Support June 2013" xfId="392" xr:uid="{00000000-0005-0000-0000-0000EB000000}"/>
    <cellStyle name="Comma 5" xfId="60" xr:uid="{00000000-0005-0000-0000-0000EC000000}"/>
    <cellStyle name="Comma 5 2" xfId="393" xr:uid="{00000000-0005-0000-0000-0000ED000000}"/>
    <cellStyle name="Comma 5 3" xfId="394" xr:uid="{00000000-0005-0000-0000-0000EE000000}"/>
    <cellStyle name="Comma 6" xfId="64" xr:uid="{00000000-0005-0000-0000-0000EF000000}"/>
    <cellStyle name="Comma 6 2" xfId="395" xr:uid="{00000000-0005-0000-0000-0000F0000000}"/>
    <cellStyle name="Comma 7" xfId="59" xr:uid="{00000000-0005-0000-0000-0000F1000000}"/>
    <cellStyle name="Comma 7 2" xfId="396" xr:uid="{00000000-0005-0000-0000-0000F2000000}"/>
    <cellStyle name="Comma 7 2 2" xfId="397" xr:uid="{00000000-0005-0000-0000-0000F3000000}"/>
    <cellStyle name="Comma 7 2 2 2" xfId="398" xr:uid="{00000000-0005-0000-0000-0000F4000000}"/>
    <cellStyle name="Comma 7 2 3" xfId="399" xr:uid="{00000000-0005-0000-0000-0000F5000000}"/>
    <cellStyle name="Comma 7 3" xfId="400" xr:uid="{00000000-0005-0000-0000-0000F6000000}"/>
    <cellStyle name="Comma 8" xfId="68" xr:uid="{00000000-0005-0000-0000-0000F7000000}"/>
    <cellStyle name="Comma 8 2" xfId="401" xr:uid="{00000000-0005-0000-0000-0000F8000000}"/>
    <cellStyle name="Comma 9" xfId="70" xr:uid="{00000000-0005-0000-0000-0000F9000000}"/>
    <cellStyle name="Comma 9 2" xfId="402" xr:uid="{00000000-0005-0000-0000-0000FA000000}"/>
    <cellStyle name="Currency" xfId="559" builtinId="4"/>
    <cellStyle name="Currency 2" xfId="403" xr:uid="{00000000-0005-0000-0000-0000FD000000}"/>
    <cellStyle name="Currency 2 2" xfId="404" xr:uid="{00000000-0005-0000-0000-0000FE000000}"/>
    <cellStyle name="Currency 3" xfId="405" xr:uid="{00000000-0005-0000-0000-0000FF000000}"/>
    <cellStyle name="Currency 3 2" xfId="406" xr:uid="{00000000-0005-0000-0000-000000010000}"/>
    <cellStyle name="Currency 4" xfId="407" xr:uid="{00000000-0005-0000-0000-000001010000}"/>
    <cellStyle name="Currency 5" xfId="408" xr:uid="{00000000-0005-0000-0000-000002010000}"/>
    <cellStyle name="Emphasis 1" xfId="180" xr:uid="{00000000-0005-0000-0000-000003010000}"/>
    <cellStyle name="Emphasis 2" xfId="181" xr:uid="{00000000-0005-0000-0000-000004010000}"/>
    <cellStyle name="Emphasis 3" xfId="182" xr:uid="{00000000-0005-0000-0000-000005010000}"/>
    <cellStyle name="Explanatory Text" xfId="15" builtinId="53" customBuiltin="1"/>
    <cellStyle name="Explanatory Text 2" xfId="409" xr:uid="{00000000-0005-0000-0000-000007010000}"/>
    <cellStyle name="Good" xfId="6" builtinId="26" customBuiltin="1"/>
    <cellStyle name="Good 2" xfId="183" xr:uid="{00000000-0005-0000-0000-000009010000}"/>
    <cellStyle name="Good 2 2" xfId="410" xr:uid="{00000000-0005-0000-0000-00000A010000}"/>
    <cellStyle name="Good 2_Support June 2013" xfId="411" xr:uid="{00000000-0005-0000-0000-00000B010000}"/>
    <cellStyle name="Heading 1" xfId="2" builtinId="16" customBuiltin="1"/>
    <cellStyle name="Heading 1 2" xfId="184" xr:uid="{00000000-0005-0000-0000-00000D010000}"/>
    <cellStyle name="Heading 1 2 2" xfId="412" xr:uid="{00000000-0005-0000-0000-00000E010000}"/>
    <cellStyle name="Heading 1 2_Support June 2013" xfId="413" xr:uid="{00000000-0005-0000-0000-00000F010000}"/>
    <cellStyle name="Heading 2" xfId="3" builtinId="17" customBuiltin="1"/>
    <cellStyle name="Heading 2 2" xfId="185" xr:uid="{00000000-0005-0000-0000-000011010000}"/>
    <cellStyle name="Heading 2 2 2" xfId="414" xr:uid="{00000000-0005-0000-0000-000012010000}"/>
    <cellStyle name="Heading 2 2_Support June 2013" xfId="415" xr:uid="{00000000-0005-0000-0000-000013010000}"/>
    <cellStyle name="Heading 3" xfId="4" builtinId="18" customBuiltin="1"/>
    <cellStyle name="Heading 3 2" xfId="186" xr:uid="{00000000-0005-0000-0000-000015010000}"/>
    <cellStyle name="Heading 3 2 2" xfId="416" xr:uid="{00000000-0005-0000-0000-000016010000}"/>
    <cellStyle name="Heading 3 2_Support June 2013" xfId="417" xr:uid="{00000000-0005-0000-0000-000017010000}"/>
    <cellStyle name="Heading 4" xfId="5" builtinId="19" customBuiltin="1"/>
    <cellStyle name="Heading 4 2" xfId="187" xr:uid="{00000000-0005-0000-0000-000019010000}"/>
    <cellStyle name="Heading 4 2 2" xfId="418" xr:uid="{00000000-0005-0000-0000-00001A010000}"/>
    <cellStyle name="Heading 4 2_Support June 2013" xfId="419" xr:uid="{00000000-0005-0000-0000-00001B010000}"/>
    <cellStyle name="Input" xfId="9" builtinId="20" customBuiltin="1"/>
    <cellStyle name="Input 2" xfId="188" xr:uid="{00000000-0005-0000-0000-00001D010000}"/>
    <cellStyle name="Input 2 2" xfId="420" xr:uid="{00000000-0005-0000-0000-00001E010000}"/>
    <cellStyle name="Input 2_Support June 2013" xfId="421" xr:uid="{00000000-0005-0000-0000-00001F010000}"/>
    <cellStyle name="Linked Cell" xfId="12" builtinId="24" customBuiltin="1"/>
    <cellStyle name="Linked Cell 2" xfId="189" xr:uid="{00000000-0005-0000-0000-000021010000}"/>
    <cellStyle name="Linked Cell 2 2" xfId="422" xr:uid="{00000000-0005-0000-0000-000022010000}"/>
    <cellStyle name="Linked Cell 2_Support June 2013" xfId="423" xr:uid="{00000000-0005-0000-0000-000023010000}"/>
    <cellStyle name="Neutral" xfId="8" builtinId="28" customBuiltin="1"/>
    <cellStyle name="Neutral 2" xfId="190" xr:uid="{00000000-0005-0000-0000-000025010000}"/>
    <cellStyle name="Neutral 2 2" xfId="424" xr:uid="{00000000-0005-0000-0000-000026010000}"/>
    <cellStyle name="Neutral 2_Support June 2013" xfId="425" xr:uid="{00000000-0005-0000-0000-000027010000}"/>
    <cellStyle name="Normal" xfId="0" builtinId="0"/>
    <cellStyle name="Normal 10" xfId="55" xr:uid="{00000000-0005-0000-0000-000029010000}"/>
    <cellStyle name="Normal 10 2" xfId="80" xr:uid="{00000000-0005-0000-0000-00002A010000}"/>
    <cellStyle name="Normal 10 3" xfId="91" xr:uid="{00000000-0005-0000-0000-00002B010000}"/>
    <cellStyle name="Normal 10 4" xfId="110" xr:uid="{00000000-0005-0000-0000-00002C010000}"/>
    <cellStyle name="Normal 11" xfId="63" xr:uid="{00000000-0005-0000-0000-00002D010000}"/>
    <cellStyle name="Normal 11 2" xfId="81" xr:uid="{00000000-0005-0000-0000-00002E010000}"/>
    <cellStyle name="Normal 11 3" xfId="92" xr:uid="{00000000-0005-0000-0000-00002F010000}"/>
    <cellStyle name="Normal 11 4" xfId="111" xr:uid="{00000000-0005-0000-0000-000030010000}"/>
    <cellStyle name="Normal 12" xfId="132" xr:uid="{00000000-0005-0000-0000-000031010000}"/>
    <cellStyle name="Normal 13" xfId="152" xr:uid="{00000000-0005-0000-0000-000032010000}"/>
    <cellStyle name="Normal 14" xfId="237" xr:uid="{00000000-0005-0000-0000-000033010000}"/>
    <cellStyle name="Normal 15" xfId="43" xr:uid="{00000000-0005-0000-0000-000034010000}"/>
    <cellStyle name="Normal 15 2" xfId="251" xr:uid="{00000000-0005-0000-0000-000035010000}"/>
    <cellStyle name="Normal 16" xfId="41" xr:uid="{00000000-0005-0000-0000-000036010000}"/>
    <cellStyle name="Normal 17" xfId="560" xr:uid="{00000000-0005-0000-0000-000037010000}"/>
    <cellStyle name="Normal 2" xfId="45" xr:uid="{00000000-0005-0000-0000-000038010000}"/>
    <cellStyle name="Normal 2 2" xfId="149" xr:uid="{00000000-0005-0000-0000-000039010000}"/>
    <cellStyle name="Normal 2 2 2" xfId="426" xr:uid="{00000000-0005-0000-0000-00003A010000}"/>
    <cellStyle name="Normal 2 2_Support June 2013" xfId="427" xr:uid="{00000000-0005-0000-0000-00003B010000}"/>
    <cellStyle name="Normal 2 3" xfId="428" xr:uid="{00000000-0005-0000-0000-00003C010000}"/>
    <cellStyle name="Normal 2 4" xfId="429" xr:uid="{00000000-0005-0000-0000-00003D010000}"/>
    <cellStyle name="Normal 2 5" xfId="430" xr:uid="{00000000-0005-0000-0000-00003E010000}"/>
    <cellStyle name="Normal 2 6" xfId="431" xr:uid="{00000000-0005-0000-0000-00003F010000}"/>
    <cellStyle name="Normal 2 7" xfId="432" xr:uid="{00000000-0005-0000-0000-000040010000}"/>
    <cellStyle name="Normal 2 8" xfId="433" xr:uid="{00000000-0005-0000-0000-000041010000}"/>
    <cellStyle name="Normal 2_Support June 2013" xfId="434" xr:uid="{00000000-0005-0000-0000-000042010000}"/>
    <cellStyle name="Normal 3" xfId="114" xr:uid="{00000000-0005-0000-0000-000043010000}"/>
    <cellStyle name="Normal 3 2" xfId="435" xr:uid="{00000000-0005-0000-0000-000044010000}"/>
    <cellStyle name="Normal 3 3" xfId="436" xr:uid="{00000000-0005-0000-0000-000045010000}"/>
    <cellStyle name="Normal 3_Support June 2013" xfId="437" xr:uid="{00000000-0005-0000-0000-000046010000}"/>
    <cellStyle name="Normal 4" xfId="72" xr:uid="{00000000-0005-0000-0000-000047010000}"/>
    <cellStyle name="Normal 4 2" xfId="112" xr:uid="{00000000-0005-0000-0000-000048010000}"/>
    <cellStyle name="Normal 4 3" xfId="438" xr:uid="{00000000-0005-0000-0000-000049010000}"/>
    <cellStyle name="Normal 5" xfId="50" xr:uid="{00000000-0005-0000-0000-00004A010000}"/>
    <cellStyle name="Normal 5 2" xfId="75" xr:uid="{00000000-0005-0000-0000-00004B010000}"/>
    <cellStyle name="Normal 5 2 2" xfId="439" xr:uid="{00000000-0005-0000-0000-00004C010000}"/>
    <cellStyle name="Normal 5 2 2 2" xfId="440" xr:uid="{00000000-0005-0000-0000-00004D010000}"/>
    <cellStyle name="Normal 5 2 2 2 2" xfId="441" xr:uid="{00000000-0005-0000-0000-00004E010000}"/>
    <cellStyle name="Normal 5 2 2 3" xfId="442" xr:uid="{00000000-0005-0000-0000-00004F010000}"/>
    <cellStyle name="Normal 5 2 3" xfId="443" xr:uid="{00000000-0005-0000-0000-000050010000}"/>
    <cellStyle name="Normal 5 2 4" xfId="444" xr:uid="{00000000-0005-0000-0000-000051010000}"/>
    <cellStyle name="Normal 5 3" xfId="87" xr:uid="{00000000-0005-0000-0000-000052010000}"/>
    <cellStyle name="Normal 5 3 2" xfId="445" xr:uid="{00000000-0005-0000-0000-000053010000}"/>
    <cellStyle name="Normal 5 3 3" xfId="446" xr:uid="{00000000-0005-0000-0000-000054010000}"/>
    <cellStyle name="Normal 5 4" xfId="106" xr:uid="{00000000-0005-0000-0000-000055010000}"/>
    <cellStyle name="Normal 5 4 2" xfId="447" xr:uid="{00000000-0005-0000-0000-000056010000}"/>
    <cellStyle name="Normal 5 5" xfId="448" xr:uid="{00000000-0005-0000-0000-000057010000}"/>
    <cellStyle name="Normal 5_Support June 2013" xfId="449" xr:uid="{00000000-0005-0000-0000-000058010000}"/>
    <cellStyle name="Normal 6" xfId="49" xr:uid="{00000000-0005-0000-0000-000059010000}"/>
    <cellStyle name="Normal 6 2" xfId="74" xr:uid="{00000000-0005-0000-0000-00005A010000}"/>
    <cellStyle name="Normal 6 2 2" xfId="450" xr:uid="{00000000-0005-0000-0000-00005B010000}"/>
    <cellStyle name="Normal 6 2 2 2" xfId="451" xr:uid="{00000000-0005-0000-0000-00005C010000}"/>
    <cellStyle name="Normal 6 2 3" xfId="452" xr:uid="{00000000-0005-0000-0000-00005D010000}"/>
    <cellStyle name="Normal 6 2 4" xfId="453" xr:uid="{00000000-0005-0000-0000-00005E010000}"/>
    <cellStyle name="Normal 6 3" xfId="86" xr:uid="{00000000-0005-0000-0000-00005F010000}"/>
    <cellStyle name="Normal 6 3 2" xfId="454" xr:uid="{00000000-0005-0000-0000-000060010000}"/>
    <cellStyle name="Normal 6 3 3" xfId="455" xr:uid="{00000000-0005-0000-0000-000061010000}"/>
    <cellStyle name="Normal 6 4" xfId="105" xr:uid="{00000000-0005-0000-0000-000062010000}"/>
    <cellStyle name="Normal 6 4 2" xfId="456" xr:uid="{00000000-0005-0000-0000-000063010000}"/>
    <cellStyle name="Normal 6 5" xfId="457" xr:uid="{00000000-0005-0000-0000-000064010000}"/>
    <cellStyle name="Normal 6_Support June 2013" xfId="458" xr:uid="{00000000-0005-0000-0000-000065010000}"/>
    <cellStyle name="Normal 7" xfId="52" xr:uid="{00000000-0005-0000-0000-000066010000}"/>
    <cellStyle name="Normal 7 2" xfId="77" xr:uid="{00000000-0005-0000-0000-000067010000}"/>
    <cellStyle name="Normal 7 2 2" xfId="459" xr:uid="{00000000-0005-0000-0000-000068010000}"/>
    <cellStyle name="Normal 7 2 2 2" xfId="460" xr:uid="{00000000-0005-0000-0000-000069010000}"/>
    <cellStyle name="Normal 7 2 3" xfId="461" xr:uid="{00000000-0005-0000-0000-00006A010000}"/>
    <cellStyle name="Normal 7 2 4" xfId="462" xr:uid="{00000000-0005-0000-0000-00006B010000}"/>
    <cellStyle name="Normal 7 3" xfId="89" xr:uid="{00000000-0005-0000-0000-00006C010000}"/>
    <cellStyle name="Normal 7 3 2" xfId="463" xr:uid="{00000000-0005-0000-0000-00006D010000}"/>
    <cellStyle name="Normal 7 3 3" xfId="464" xr:uid="{00000000-0005-0000-0000-00006E010000}"/>
    <cellStyle name="Normal 7 4" xfId="108" xr:uid="{00000000-0005-0000-0000-00006F010000}"/>
    <cellStyle name="Normal 7 4 2" xfId="465" xr:uid="{00000000-0005-0000-0000-000070010000}"/>
    <cellStyle name="Normal 7 5" xfId="466" xr:uid="{00000000-0005-0000-0000-000071010000}"/>
    <cellStyle name="Normal 8" xfId="53" xr:uid="{00000000-0005-0000-0000-000072010000}"/>
    <cellStyle name="Normal 8 2" xfId="78" xr:uid="{00000000-0005-0000-0000-000073010000}"/>
    <cellStyle name="Normal 8 2 2" xfId="467" xr:uid="{00000000-0005-0000-0000-000074010000}"/>
    <cellStyle name="Normal 8 2 2 2" xfId="468" xr:uid="{00000000-0005-0000-0000-000075010000}"/>
    <cellStyle name="Normal 8 2 3" xfId="469" xr:uid="{00000000-0005-0000-0000-000076010000}"/>
    <cellStyle name="Normal 8 2 4" xfId="470" xr:uid="{00000000-0005-0000-0000-000077010000}"/>
    <cellStyle name="Normal 8 3" xfId="90" xr:uid="{00000000-0005-0000-0000-000078010000}"/>
    <cellStyle name="Normal 8 3 2" xfId="471" xr:uid="{00000000-0005-0000-0000-000079010000}"/>
    <cellStyle name="Normal 8 4" xfId="109" xr:uid="{00000000-0005-0000-0000-00007A010000}"/>
    <cellStyle name="Normal 8 5" xfId="472" xr:uid="{00000000-0005-0000-0000-00007B010000}"/>
    <cellStyle name="Normal 9" xfId="51" xr:uid="{00000000-0005-0000-0000-00007C010000}"/>
    <cellStyle name="Normal 9 2" xfId="76" xr:uid="{00000000-0005-0000-0000-00007D010000}"/>
    <cellStyle name="Normal 9 2 2" xfId="473" xr:uid="{00000000-0005-0000-0000-00007E010000}"/>
    <cellStyle name="Normal 9 2 3" xfId="474" xr:uid="{00000000-0005-0000-0000-00007F010000}"/>
    <cellStyle name="Normal 9 3" xfId="88" xr:uid="{00000000-0005-0000-0000-000080010000}"/>
    <cellStyle name="Normal 9 3 2" xfId="475" xr:uid="{00000000-0005-0000-0000-000081010000}"/>
    <cellStyle name="Normal 9 4" xfId="107" xr:uid="{00000000-0005-0000-0000-000082010000}"/>
    <cellStyle name="Normal 9 5" xfId="476" xr:uid="{00000000-0005-0000-0000-000083010000}"/>
    <cellStyle name="Note 10" xfId="69" xr:uid="{00000000-0005-0000-0000-000086010000}"/>
    <cellStyle name="Note 10 2" xfId="477" xr:uid="{00000000-0005-0000-0000-000087010000}"/>
    <cellStyle name="Note 11" xfId="73" xr:uid="{00000000-0005-0000-0000-000088010000}"/>
    <cellStyle name="Note 11 2" xfId="478" xr:uid="{00000000-0005-0000-0000-000089010000}"/>
    <cellStyle name="Note 12" xfId="83" xr:uid="{00000000-0005-0000-0000-00008A010000}"/>
    <cellStyle name="Note 12 2" xfId="479" xr:uid="{00000000-0005-0000-0000-00008B010000}"/>
    <cellStyle name="Note 13" xfId="82" xr:uid="{00000000-0005-0000-0000-00008C010000}"/>
    <cellStyle name="Note 13 2" xfId="480" xr:uid="{00000000-0005-0000-0000-00008D010000}"/>
    <cellStyle name="Note 14" xfId="79" xr:uid="{00000000-0005-0000-0000-00008E010000}"/>
    <cellStyle name="Note 14 2" xfId="481" xr:uid="{00000000-0005-0000-0000-00008F010000}"/>
    <cellStyle name="Note 15" xfId="85" xr:uid="{00000000-0005-0000-0000-000090010000}"/>
    <cellStyle name="Note 15 2" xfId="482" xr:uid="{00000000-0005-0000-0000-000091010000}"/>
    <cellStyle name="Note 16" xfId="84" xr:uid="{00000000-0005-0000-0000-000092010000}"/>
    <cellStyle name="Note 16 2" xfId="483" xr:uid="{00000000-0005-0000-0000-000093010000}"/>
    <cellStyle name="Note 17" xfId="101" xr:uid="{00000000-0005-0000-0000-000094010000}"/>
    <cellStyle name="Note 17 2" xfId="484" xr:uid="{00000000-0005-0000-0000-000095010000}"/>
    <cellStyle name="Note 18" xfId="94" xr:uid="{00000000-0005-0000-0000-000096010000}"/>
    <cellStyle name="Note 18 2" xfId="485" xr:uid="{00000000-0005-0000-0000-000097010000}"/>
    <cellStyle name="Note 18_Support June 2013" xfId="486" xr:uid="{00000000-0005-0000-0000-000098010000}"/>
    <cellStyle name="Note 19" xfId="96" xr:uid="{00000000-0005-0000-0000-000099010000}"/>
    <cellStyle name="Note 2" xfId="54" xr:uid="{00000000-0005-0000-0000-00009A010000}"/>
    <cellStyle name="Note 2 2" xfId="487" xr:uid="{00000000-0005-0000-0000-00009B010000}"/>
    <cellStyle name="Note 20" xfId="99" xr:uid="{00000000-0005-0000-0000-00009C010000}"/>
    <cellStyle name="Note 21" xfId="95" xr:uid="{00000000-0005-0000-0000-00009D010000}"/>
    <cellStyle name="Note 22" xfId="93" xr:uid="{00000000-0005-0000-0000-00009E010000}"/>
    <cellStyle name="Note 23" xfId="102" xr:uid="{00000000-0005-0000-0000-00009F010000}"/>
    <cellStyle name="Note 24" xfId="98" xr:uid="{00000000-0005-0000-0000-0000A0010000}"/>
    <cellStyle name="Note 25" xfId="104" xr:uid="{00000000-0005-0000-0000-0000A1010000}"/>
    <cellStyle name="Note 26" xfId="97" xr:uid="{00000000-0005-0000-0000-0000A2010000}"/>
    <cellStyle name="Note 27" xfId="103" xr:uid="{00000000-0005-0000-0000-0000A3010000}"/>
    <cellStyle name="Note 28" xfId="100" xr:uid="{00000000-0005-0000-0000-0000A4010000}"/>
    <cellStyle name="Note 29" xfId="128" xr:uid="{00000000-0005-0000-0000-0000A5010000}"/>
    <cellStyle name="Note 3" xfId="66" xr:uid="{00000000-0005-0000-0000-0000A6010000}"/>
    <cellStyle name="Note 3 2" xfId="488" xr:uid="{00000000-0005-0000-0000-0000A7010000}"/>
    <cellStyle name="Note 30" xfId="145" xr:uid="{00000000-0005-0000-0000-0000A8010000}"/>
    <cellStyle name="Note 31" xfId="150" xr:uid="{00000000-0005-0000-0000-0000A9010000}"/>
    <cellStyle name="Note 32" xfId="191" xr:uid="{00000000-0005-0000-0000-0000AA010000}"/>
    <cellStyle name="Note 33" xfId="244" xr:uid="{00000000-0005-0000-0000-0000AB010000}"/>
    <cellStyle name="Note 34" xfId="46" xr:uid="{00000000-0005-0000-0000-0000AC010000}"/>
    <cellStyle name="Note 35" xfId="489" xr:uid="{00000000-0005-0000-0000-0000AD010000}"/>
    <cellStyle name="Note 4" xfId="56" xr:uid="{00000000-0005-0000-0000-0000AE010000}"/>
    <cellStyle name="Note 4 2" xfId="490" xr:uid="{00000000-0005-0000-0000-0000AF010000}"/>
    <cellStyle name="Note 5" xfId="57" xr:uid="{00000000-0005-0000-0000-0000B0010000}"/>
    <cellStyle name="Note 5 2" xfId="491" xr:uid="{00000000-0005-0000-0000-0000B1010000}"/>
    <cellStyle name="Note 6" xfId="65" xr:uid="{00000000-0005-0000-0000-0000B2010000}"/>
    <cellStyle name="Note 6 2" xfId="492" xr:uid="{00000000-0005-0000-0000-0000B3010000}"/>
    <cellStyle name="Note 7" xfId="58" xr:uid="{00000000-0005-0000-0000-0000B4010000}"/>
    <cellStyle name="Note 7 2" xfId="493" xr:uid="{00000000-0005-0000-0000-0000B5010000}"/>
    <cellStyle name="Note 8" xfId="62" xr:uid="{00000000-0005-0000-0000-0000B6010000}"/>
    <cellStyle name="Note 8 2" xfId="494" xr:uid="{00000000-0005-0000-0000-0000B7010000}"/>
    <cellStyle name="Note 9" xfId="67" xr:uid="{00000000-0005-0000-0000-0000B8010000}"/>
    <cellStyle name="Note 9 2" xfId="495" xr:uid="{00000000-0005-0000-0000-0000B9010000}"/>
    <cellStyle name="Output" xfId="10" builtinId="21" customBuiltin="1"/>
    <cellStyle name="Output 2" xfId="192" xr:uid="{00000000-0005-0000-0000-0000BB010000}"/>
    <cellStyle name="Output 2 2" xfId="496" xr:uid="{00000000-0005-0000-0000-0000BC010000}"/>
    <cellStyle name="Output 2_Support June 2013" xfId="497" xr:uid="{00000000-0005-0000-0000-0000BD010000}"/>
    <cellStyle name="Percent 2" xfId="113" xr:uid="{00000000-0005-0000-0000-0000BF010000}"/>
    <cellStyle name="Percent 2 2" xfId="498" xr:uid="{00000000-0005-0000-0000-0000C0010000}"/>
    <cellStyle name="Percent 2 2 2" xfId="499" xr:uid="{00000000-0005-0000-0000-0000C1010000}"/>
    <cellStyle name="Percent 2 2 2 2" xfId="500" xr:uid="{00000000-0005-0000-0000-0000C2010000}"/>
    <cellStyle name="Percent 2 3" xfId="501" xr:uid="{00000000-0005-0000-0000-0000C3010000}"/>
    <cellStyle name="Percent 2 3 2" xfId="502" xr:uid="{00000000-0005-0000-0000-0000C4010000}"/>
    <cellStyle name="Percent 3" xfId="129" xr:uid="{00000000-0005-0000-0000-0000C5010000}"/>
    <cellStyle name="Percent 3 2" xfId="503" xr:uid="{00000000-0005-0000-0000-0000C6010000}"/>
    <cellStyle name="Percent 4" xfId="146" xr:uid="{00000000-0005-0000-0000-0000C7010000}"/>
    <cellStyle name="Percent 4 2" xfId="504" xr:uid="{00000000-0005-0000-0000-0000C8010000}"/>
    <cellStyle name="Percent 5" xfId="151" xr:uid="{00000000-0005-0000-0000-0000C9010000}"/>
    <cellStyle name="Percent 6" xfId="47" xr:uid="{00000000-0005-0000-0000-0000CA010000}"/>
    <cellStyle name="Percent 7" xfId="505" xr:uid="{00000000-0005-0000-0000-0000CB010000}"/>
    <cellStyle name="PSChar" xfId="506" xr:uid="{00000000-0005-0000-0000-0000CC010000}"/>
    <cellStyle name="PSDate" xfId="507" xr:uid="{00000000-0005-0000-0000-0000CD010000}"/>
    <cellStyle name="PSDec" xfId="508" xr:uid="{00000000-0005-0000-0000-0000CE010000}"/>
    <cellStyle name="PSHeading" xfId="509" xr:uid="{00000000-0005-0000-0000-0000CF010000}"/>
    <cellStyle name="PSInt" xfId="510" xr:uid="{00000000-0005-0000-0000-0000D0010000}"/>
    <cellStyle name="PSSpacer" xfId="511" xr:uid="{00000000-0005-0000-0000-0000D1010000}"/>
    <cellStyle name="SAPBEXaggData" xfId="193" xr:uid="{00000000-0005-0000-0000-0000D2010000}"/>
    <cellStyle name="SAPBEXaggDataEmph" xfId="194" xr:uid="{00000000-0005-0000-0000-0000D3010000}"/>
    <cellStyle name="SAPBEXaggItem" xfId="195" xr:uid="{00000000-0005-0000-0000-0000D4010000}"/>
    <cellStyle name="SAPBEXaggItemX" xfId="196" xr:uid="{00000000-0005-0000-0000-0000D5010000}"/>
    <cellStyle name="SAPBEXchaText" xfId="197" xr:uid="{00000000-0005-0000-0000-0000D6010000}"/>
    <cellStyle name="SAPBEXexcBad7" xfId="198" xr:uid="{00000000-0005-0000-0000-0000D7010000}"/>
    <cellStyle name="SAPBEXexcBad8" xfId="199" xr:uid="{00000000-0005-0000-0000-0000D8010000}"/>
    <cellStyle name="SAPBEXexcBad9" xfId="200" xr:uid="{00000000-0005-0000-0000-0000D9010000}"/>
    <cellStyle name="SAPBEXexcCritical4" xfId="201" xr:uid="{00000000-0005-0000-0000-0000DA010000}"/>
    <cellStyle name="SAPBEXexcCritical5" xfId="202" xr:uid="{00000000-0005-0000-0000-0000DB010000}"/>
    <cellStyle name="SAPBEXexcCritical6" xfId="203" xr:uid="{00000000-0005-0000-0000-0000DC010000}"/>
    <cellStyle name="SAPBEXexcGood1" xfId="204" xr:uid="{00000000-0005-0000-0000-0000DD010000}"/>
    <cellStyle name="SAPBEXexcGood2" xfId="205" xr:uid="{00000000-0005-0000-0000-0000DE010000}"/>
    <cellStyle name="SAPBEXexcGood3" xfId="206" xr:uid="{00000000-0005-0000-0000-0000DF010000}"/>
    <cellStyle name="SAPBEXfilterDrill" xfId="207" xr:uid="{00000000-0005-0000-0000-0000E0010000}"/>
    <cellStyle name="SAPBEXfilterItem" xfId="208" xr:uid="{00000000-0005-0000-0000-0000E1010000}"/>
    <cellStyle name="SAPBEXfilterItem 2" xfId="512" xr:uid="{00000000-0005-0000-0000-0000E2010000}"/>
    <cellStyle name="SAPBEXfilterText" xfId="209" xr:uid="{00000000-0005-0000-0000-0000E3010000}"/>
    <cellStyle name="SAPBEXfilterText 2" xfId="513" xr:uid="{00000000-0005-0000-0000-0000E4010000}"/>
    <cellStyle name="SAPBEXformats" xfId="210" xr:uid="{00000000-0005-0000-0000-0000E5010000}"/>
    <cellStyle name="SAPBEXheaderItem" xfId="211" xr:uid="{00000000-0005-0000-0000-0000E6010000}"/>
    <cellStyle name="SAPBEXheaderText" xfId="212" xr:uid="{00000000-0005-0000-0000-0000E7010000}"/>
    <cellStyle name="SAPBEXHLevel0" xfId="213" xr:uid="{00000000-0005-0000-0000-0000E8010000}"/>
    <cellStyle name="SAPBEXHLevel0X" xfId="214" xr:uid="{00000000-0005-0000-0000-0000E9010000}"/>
    <cellStyle name="SAPBEXHLevel0X 2" xfId="245" xr:uid="{00000000-0005-0000-0000-0000EA010000}"/>
    <cellStyle name="SAPBEXHLevel0X 3" xfId="514" xr:uid="{00000000-0005-0000-0000-0000EB010000}"/>
    <cellStyle name="SAPBEXHLevel0X 3 2" xfId="515" xr:uid="{00000000-0005-0000-0000-0000EC010000}"/>
    <cellStyle name="SAPBEXHLevel0X 4" xfId="516" xr:uid="{00000000-0005-0000-0000-0000ED010000}"/>
    <cellStyle name="SAPBEXHLevel0X 4 2" xfId="517" xr:uid="{00000000-0005-0000-0000-0000EE010000}"/>
    <cellStyle name="SAPBEXHLevel0X 5" xfId="518" xr:uid="{00000000-0005-0000-0000-0000EF010000}"/>
    <cellStyle name="SAPBEXHLevel0X 5 2" xfId="519" xr:uid="{00000000-0005-0000-0000-0000F0010000}"/>
    <cellStyle name="SAPBEXHLevel0X 6" xfId="520" xr:uid="{00000000-0005-0000-0000-0000F1010000}"/>
    <cellStyle name="SAPBEXHLevel0X 7" xfId="521" xr:uid="{00000000-0005-0000-0000-0000F2010000}"/>
    <cellStyle name="SAPBEXHLevel1" xfId="215" xr:uid="{00000000-0005-0000-0000-0000F3010000}"/>
    <cellStyle name="SAPBEXHLevel1X" xfId="216" xr:uid="{00000000-0005-0000-0000-0000F4010000}"/>
    <cellStyle name="SAPBEXHLevel1X 2" xfId="246" xr:uid="{00000000-0005-0000-0000-0000F5010000}"/>
    <cellStyle name="SAPBEXHLevel1X 3" xfId="522" xr:uid="{00000000-0005-0000-0000-0000F6010000}"/>
    <cellStyle name="SAPBEXHLevel1X 3 2" xfId="523" xr:uid="{00000000-0005-0000-0000-0000F7010000}"/>
    <cellStyle name="SAPBEXHLevel1X 4" xfId="524" xr:uid="{00000000-0005-0000-0000-0000F8010000}"/>
    <cellStyle name="SAPBEXHLevel1X 4 2" xfId="525" xr:uid="{00000000-0005-0000-0000-0000F9010000}"/>
    <cellStyle name="SAPBEXHLevel1X 5" xfId="526" xr:uid="{00000000-0005-0000-0000-0000FA010000}"/>
    <cellStyle name="SAPBEXHLevel1X 5 2" xfId="527" xr:uid="{00000000-0005-0000-0000-0000FB010000}"/>
    <cellStyle name="SAPBEXHLevel1X 6" xfId="528" xr:uid="{00000000-0005-0000-0000-0000FC010000}"/>
    <cellStyle name="SAPBEXHLevel1X 7" xfId="529" xr:uid="{00000000-0005-0000-0000-0000FD010000}"/>
    <cellStyle name="SAPBEXHLevel2" xfId="217" xr:uid="{00000000-0005-0000-0000-0000FE010000}"/>
    <cellStyle name="SAPBEXHLevel2X" xfId="218" xr:uid="{00000000-0005-0000-0000-0000FF010000}"/>
    <cellStyle name="SAPBEXHLevel2X 2" xfId="247" xr:uid="{00000000-0005-0000-0000-000000020000}"/>
    <cellStyle name="SAPBEXHLevel2X 3" xfId="530" xr:uid="{00000000-0005-0000-0000-000001020000}"/>
    <cellStyle name="SAPBEXHLevel2X 3 2" xfId="531" xr:uid="{00000000-0005-0000-0000-000002020000}"/>
    <cellStyle name="SAPBEXHLevel2X 4" xfId="532" xr:uid="{00000000-0005-0000-0000-000003020000}"/>
    <cellStyle name="SAPBEXHLevel2X 4 2" xfId="533" xr:uid="{00000000-0005-0000-0000-000004020000}"/>
    <cellStyle name="SAPBEXHLevel2X 5" xfId="534" xr:uid="{00000000-0005-0000-0000-000005020000}"/>
    <cellStyle name="SAPBEXHLevel2X 5 2" xfId="535" xr:uid="{00000000-0005-0000-0000-000006020000}"/>
    <cellStyle name="SAPBEXHLevel2X 6" xfId="536" xr:uid="{00000000-0005-0000-0000-000007020000}"/>
    <cellStyle name="SAPBEXHLevel2X 7" xfId="537" xr:uid="{00000000-0005-0000-0000-000008020000}"/>
    <cellStyle name="SAPBEXHLevel3" xfId="219" xr:uid="{00000000-0005-0000-0000-000009020000}"/>
    <cellStyle name="SAPBEXHLevel3X" xfId="220" xr:uid="{00000000-0005-0000-0000-00000A020000}"/>
    <cellStyle name="SAPBEXHLevel3X 2" xfId="248" xr:uid="{00000000-0005-0000-0000-00000B020000}"/>
    <cellStyle name="SAPBEXHLevel3X 3" xfId="538" xr:uid="{00000000-0005-0000-0000-00000C020000}"/>
    <cellStyle name="SAPBEXHLevel3X 3 2" xfId="539" xr:uid="{00000000-0005-0000-0000-00000D020000}"/>
    <cellStyle name="SAPBEXHLevel3X 4" xfId="540" xr:uid="{00000000-0005-0000-0000-00000E020000}"/>
    <cellStyle name="SAPBEXHLevel3X 4 2" xfId="541" xr:uid="{00000000-0005-0000-0000-00000F020000}"/>
    <cellStyle name="SAPBEXHLevel3X 5" xfId="542" xr:uid="{00000000-0005-0000-0000-000010020000}"/>
    <cellStyle name="SAPBEXHLevel3X 5 2" xfId="543" xr:uid="{00000000-0005-0000-0000-000011020000}"/>
    <cellStyle name="SAPBEXHLevel3X 6" xfId="544" xr:uid="{00000000-0005-0000-0000-000012020000}"/>
    <cellStyle name="SAPBEXHLevel3X 7" xfId="545" xr:uid="{00000000-0005-0000-0000-000013020000}"/>
    <cellStyle name="SAPBEXinputData" xfId="221" xr:uid="{00000000-0005-0000-0000-000014020000}"/>
    <cellStyle name="SAPBEXinputData 2" xfId="249" xr:uid="{00000000-0005-0000-0000-000015020000}"/>
    <cellStyle name="SAPBEXinputData 3" xfId="546" xr:uid="{00000000-0005-0000-0000-000016020000}"/>
    <cellStyle name="SAPBEXinputData 3 2" xfId="547" xr:uid="{00000000-0005-0000-0000-000017020000}"/>
    <cellStyle name="SAPBEXinputData 4" xfId="548" xr:uid="{00000000-0005-0000-0000-000018020000}"/>
    <cellStyle name="SAPBEXinputData 4 2" xfId="549" xr:uid="{00000000-0005-0000-0000-000019020000}"/>
    <cellStyle name="SAPBEXinputData 5" xfId="550" xr:uid="{00000000-0005-0000-0000-00001A020000}"/>
    <cellStyle name="SAPBEXinputData 5 2" xfId="551" xr:uid="{00000000-0005-0000-0000-00001B020000}"/>
    <cellStyle name="SAPBEXinputData 6" xfId="552" xr:uid="{00000000-0005-0000-0000-00001C020000}"/>
    <cellStyle name="SAPBEXinputData 7" xfId="553" xr:uid="{00000000-0005-0000-0000-00001D020000}"/>
    <cellStyle name="SAPBEXItemHeader" xfId="222" xr:uid="{00000000-0005-0000-0000-00001E020000}"/>
    <cellStyle name="SAPBEXresData" xfId="223" xr:uid="{00000000-0005-0000-0000-00001F020000}"/>
    <cellStyle name="SAPBEXresDataEmph" xfId="224" xr:uid="{00000000-0005-0000-0000-000020020000}"/>
    <cellStyle name="SAPBEXresItem" xfId="225" xr:uid="{00000000-0005-0000-0000-000021020000}"/>
    <cellStyle name="SAPBEXresItemX" xfId="226" xr:uid="{00000000-0005-0000-0000-000022020000}"/>
    <cellStyle name="SAPBEXstdData" xfId="227" xr:uid="{00000000-0005-0000-0000-000023020000}"/>
    <cellStyle name="SAPBEXstdDataEmph" xfId="228" xr:uid="{00000000-0005-0000-0000-000024020000}"/>
    <cellStyle name="SAPBEXstdItem" xfId="229" xr:uid="{00000000-0005-0000-0000-000025020000}"/>
    <cellStyle name="SAPBEXstdItemX" xfId="230" xr:uid="{00000000-0005-0000-0000-000026020000}"/>
    <cellStyle name="SAPBEXtitle" xfId="231" xr:uid="{00000000-0005-0000-0000-000027020000}"/>
    <cellStyle name="SAPBEXunassignedItem" xfId="232" xr:uid="{00000000-0005-0000-0000-000028020000}"/>
    <cellStyle name="SAPBEXundefined" xfId="233" xr:uid="{00000000-0005-0000-0000-000029020000}"/>
    <cellStyle name="Sheet Title" xfId="234" xr:uid="{00000000-0005-0000-0000-00002A020000}"/>
    <cellStyle name="Title" xfId="1" builtinId="15" customBuiltin="1"/>
    <cellStyle name="Title 2" xfId="554" xr:uid="{00000000-0005-0000-0000-00002C020000}"/>
    <cellStyle name="Total" xfId="16" builtinId="25" customBuiltin="1"/>
    <cellStyle name="Total 2" xfId="235" xr:uid="{00000000-0005-0000-0000-00002E020000}"/>
    <cellStyle name="Total 2 2" xfId="555" xr:uid="{00000000-0005-0000-0000-00002F020000}"/>
    <cellStyle name="Total 2_Support June 2013" xfId="556" xr:uid="{00000000-0005-0000-0000-000030020000}"/>
    <cellStyle name="Warning Text" xfId="14" builtinId="11" customBuiltin="1"/>
    <cellStyle name="Warning Text 2" xfId="236" xr:uid="{00000000-0005-0000-0000-000032020000}"/>
    <cellStyle name="Warning Text 2 2" xfId="557" xr:uid="{00000000-0005-0000-0000-000033020000}"/>
    <cellStyle name="Warning Text 2_Support June 2013" xfId="558" xr:uid="{00000000-0005-0000-0000-000034020000}"/>
  </cellStyles>
  <dxfs count="0"/>
  <tableStyles count="0" defaultTableStyle="TableStyleMedium9" defaultPivotStyle="PivotStyleLight16"/>
  <colors>
    <mruColors>
      <color rgb="FFFFFFCC"/>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773205</xdr:colOff>
      <xdr:row>16</xdr:row>
      <xdr:rowOff>44824</xdr:rowOff>
    </xdr:from>
    <xdr:to>
      <xdr:col>6</xdr:col>
      <xdr:colOff>324970</xdr:colOff>
      <xdr:row>20</xdr:row>
      <xdr:rowOff>11206</xdr:rowOff>
    </xdr:to>
    <xdr:cxnSp macro="">
      <xdr:nvCxnSpPr>
        <xdr:cNvPr id="5" name="Straight Arrow Connector 4">
          <a:extLst>
            <a:ext uri="{FF2B5EF4-FFF2-40B4-BE49-F238E27FC236}">
              <a16:creationId xmlns:a16="http://schemas.microsoft.com/office/drawing/2014/main" id="{00000000-0008-0000-0400-000005000000}"/>
            </a:ext>
          </a:extLst>
        </xdr:cNvPr>
        <xdr:cNvCxnSpPr/>
      </xdr:nvCxnSpPr>
      <xdr:spPr>
        <a:xfrm flipV="1">
          <a:off x="3451411" y="4437530"/>
          <a:ext cx="549088" cy="63873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421341</xdr:colOff>
      <xdr:row>1</xdr:row>
      <xdr:rowOff>125505</xdr:rowOff>
    </xdr:from>
    <xdr:to>
      <xdr:col>8</xdr:col>
      <xdr:colOff>519953</xdr:colOff>
      <xdr:row>17</xdr:row>
      <xdr:rowOff>1938</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690282" y="349623"/>
          <a:ext cx="4787153" cy="42601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JV'S/DEC_JV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ank%20Recons\2009\03.2009\Bank%2051%20Recon%200309.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excel/Payroll%20Overhead/proll9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kba\Local%20Settings\Temporary%20Internet%20Files\OLKB8\PTO%20accrual%20rat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blv\Desktop\in%20progress\2006PurLo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ARY"/>
      <sheetName val="OH DISTB"/>
      <sheetName val="JV 92"/>
      <sheetName val="ESTIMATE"/>
      <sheetName val="DEPR"/>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k Rec"/>
      <sheetName val="Bank Rec 0309"/>
      <sheetName val="Mar B. Statement"/>
      <sheetName val="Mar GL"/>
      <sheetName val="Checks not In BS"/>
      <sheetName val="Mar Check Register"/>
      <sheetName val="FEB GL"/>
      <sheetName val="FEB BK Statement"/>
      <sheetName val="Feb Check Register"/>
      <sheetName val="Recon pg2"/>
      <sheetName val="Recon pg1"/>
      <sheetName val="Bank Rec 0209"/>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32.32 ANALYSIS"/>
      <sheetName val="WORKSHEET"/>
      <sheetName val="MAI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Officers"/>
      <sheetName val="Exempt"/>
      <sheetName val="Office"/>
      <sheetName val="Field"/>
    </sheetNames>
    <sheetDataSet>
      <sheetData sheetId="0" refreshError="1"/>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intenance Detail"/>
      <sheetName val="Groups"/>
      <sheetName val="Dell Leases-Current"/>
      <sheetName val="Discontinued Maint."/>
      <sheetName val="Dues, Subs, Books"/>
      <sheetName val="Contracts_T&amp;Cs"/>
    </sheetNames>
    <sheetDataSet>
      <sheetData sheetId="0"/>
      <sheetData sheetId="1"/>
      <sheetData sheetId="2">
        <row r="1">
          <cell r="E1" t="str">
            <v>Construction Operation Services</v>
          </cell>
        </row>
        <row r="2">
          <cell r="E2" t="str">
            <v>Customer Acquisition Systems</v>
          </cell>
        </row>
        <row r="3">
          <cell r="E3" t="str">
            <v>Customer Field Services</v>
          </cell>
        </row>
        <row r="4">
          <cell r="E4" t="str">
            <v>Customer Information Systems</v>
          </cell>
        </row>
        <row r="5">
          <cell r="E5" t="str">
            <v>e-Commerce Site &amp; Intranet</v>
          </cell>
        </row>
        <row r="6">
          <cell r="E6" t="str">
            <v>Engineering Systems</v>
          </cell>
        </row>
        <row r="7">
          <cell r="E7" t="str">
            <v>Finance, Acctg, Info Mgmt &amp; Procurement</v>
          </cell>
        </row>
        <row r="8">
          <cell r="E8" t="str">
            <v>Gas Supply Systems</v>
          </cell>
        </row>
        <row r="9">
          <cell r="E9" t="str">
            <v>Grand Total</v>
          </cell>
        </row>
        <row r="10">
          <cell r="E10" t="str">
            <v>Human Resources and Payroll</v>
          </cell>
        </row>
        <row r="11">
          <cell r="E11" t="str">
            <v>Personal Office Technology</v>
          </cell>
        </row>
        <row r="12">
          <cell r="E12" t="str">
            <v>Other</v>
          </cell>
        </row>
        <row r="13">
          <cell r="E13" t="str">
            <v>Reporting and Other Areas</v>
          </cell>
        </row>
        <row r="14">
          <cell r="E14" t="str">
            <v>Sarbanes Oxley Compliance</v>
          </cell>
        </row>
        <row r="15">
          <cell r="E15" t="str">
            <v xml:space="preserve">  Allocate-DB</v>
          </cell>
        </row>
        <row r="16">
          <cell r="E16" t="str">
            <v xml:space="preserve">  Allocate-General Admin</v>
          </cell>
        </row>
        <row r="17">
          <cell r="E17" t="str">
            <v xml:space="preserve">  Allocate-iSeries</v>
          </cell>
        </row>
        <row r="18">
          <cell r="E18" t="str">
            <v xml:space="preserve">  Allocate-Network</v>
          </cell>
        </row>
        <row r="19">
          <cell r="E19" t="str">
            <v xml:space="preserve">  Allocate-NT</v>
          </cell>
        </row>
        <row r="20">
          <cell r="E20" t="str">
            <v xml:space="preserve">  Allocate-Platform General</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theme="6" tint="0.79998168889431442"/>
    <pageSetUpPr fitToPage="1"/>
  </sheetPr>
  <dimension ref="B1:U38"/>
  <sheetViews>
    <sheetView showGridLines="0" tabSelected="1" zoomScale="85" zoomScaleNormal="85" zoomScaleSheetLayoutView="85" workbookViewId="0">
      <selection activeCell="F20" sqref="F20"/>
    </sheetView>
  </sheetViews>
  <sheetFormatPr defaultRowHeight="12.75" x14ac:dyDescent="0.2"/>
  <cols>
    <col min="1" max="1" width="3.85546875" customWidth="1"/>
    <col min="6" max="6" width="15" bestFit="1" customWidth="1"/>
    <col min="15" max="15" width="14.5703125" customWidth="1"/>
    <col min="18" max="18" width="14.28515625" bestFit="1" customWidth="1"/>
  </cols>
  <sheetData>
    <row r="1" spans="2:21" s="3" customFormat="1" ht="18" x14ac:dyDescent="0.25">
      <c r="B1" s="3" t="s">
        <v>1</v>
      </c>
    </row>
    <row r="2" spans="2:21" s="3" customFormat="1" ht="18" x14ac:dyDescent="0.25">
      <c r="B2" s="3" t="s">
        <v>3</v>
      </c>
    </row>
    <row r="3" spans="2:21" ht="40.5" customHeight="1" x14ac:dyDescent="0.25">
      <c r="B3" s="7" t="s">
        <v>18</v>
      </c>
      <c r="M3" s="67" t="s">
        <v>140</v>
      </c>
      <c r="N3" s="67"/>
      <c r="O3" s="67"/>
      <c r="P3" s="67"/>
      <c r="Q3" s="67"/>
      <c r="R3" s="67"/>
      <c r="S3" s="67"/>
      <c r="T3" s="67"/>
      <c r="U3" s="67"/>
    </row>
    <row r="4" spans="2:21" ht="51" customHeight="1" x14ac:dyDescent="0.2">
      <c r="M4" s="68" t="s">
        <v>141</v>
      </c>
      <c r="N4" s="68"/>
      <c r="O4" s="68"/>
      <c r="P4" s="68"/>
      <c r="Q4" s="68"/>
      <c r="R4" s="68"/>
      <c r="S4" s="68"/>
      <c r="T4" s="68"/>
      <c r="U4" s="68"/>
    </row>
    <row r="5" spans="2:21" ht="83.25" customHeight="1" x14ac:dyDescent="0.2">
      <c r="M5" s="68"/>
      <c r="N5" s="68"/>
      <c r="O5" s="68"/>
      <c r="P5" s="68"/>
      <c r="Q5" s="68"/>
      <c r="R5" s="68"/>
      <c r="S5" s="68"/>
      <c r="T5" s="68"/>
      <c r="U5" s="68"/>
    </row>
    <row r="6" spans="2:21" ht="12.75" customHeight="1" x14ac:dyDescent="0.2">
      <c r="M6" s="68"/>
      <c r="N6" s="68"/>
      <c r="O6" s="68"/>
      <c r="P6" s="68"/>
      <c r="Q6" s="68"/>
      <c r="R6" s="68"/>
      <c r="S6" s="68"/>
      <c r="T6" s="68"/>
      <c r="U6" s="68"/>
    </row>
    <row r="7" spans="2:21" ht="12.75" customHeight="1" x14ac:dyDescent="0.2">
      <c r="M7" s="68"/>
      <c r="N7" s="68"/>
      <c r="O7" s="68"/>
      <c r="P7" s="68"/>
      <c r="Q7" s="68"/>
      <c r="R7" s="68"/>
      <c r="S7" s="68"/>
      <c r="T7" s="68"/>
      <c r="U7" s="68"/>
    </row>
    <row r="8" spans="2:21" ht="12.75" customHeight="1" x14ac:dyDescent="0.2">
      <c r="M8" s="68"/>
      <c r="N8" s="68"/>
      <c r="O8" s="68"/>
      <c r="P8" s="68"/>
      <c r="Q8" s="68"/>
      <c r="R8" s="68"/>
      <c r="S8" s="68"/>
      <c r="T8" s="68"/>
      <c r="U8" s="68"/>
    </row>
    <row r="9" spans="2:21" ht="12.75" customHeight="1" x14ac:dyDescent="0.2">
      <c r="M9" s="68"/>
      <c r="N9" s="68"/>
      <c r="O9" s="68"/>
      <c r="P9" s="68"/>
      <c r="Q9" s="68"/>
      <c r="R9" s="68"/>
      <c r="S9" s="68"/>
      <c r="T9" s="68"/>
      <c r="U9" s="68"/>
    </row>
    <row r="10" spans="2:21" ht="12.75" customHeight="1" x14ac:dyDescent="0.2">
      <c r="M10" s="68"/>
      <c r="N10" s="68"/>
      <c r="O10" s="68"/>
      <c r="P10" s="68"/>
      <c r="Q10" s="68"/>
      <c r="R10" s="68"/>
      <c r="S10" s="68"/>
      <c r="T10" s="68"/>
      <c r="U10" s="68"/>
    </row>
    <row r="11" spans="2:21" ht="12.75" customHeight="1" x14ac:dyDescent="0.2">
      <c r="M11" s="68"/>
      <c r="N11" s="68"/>
      <c r="O11" s="68"/>
      <c r="P11" s="68"/>
      <c r="Q11" s="68"/>
      <c r="R11" s="68"/>
      <c r="S11" s="68"/>
      <c r="T11" s="68"/>
      <c r="U11" s="68"/>
    </row>
    <row r="12" spans="2:21" ht="12.75" customHeight="1" x14ac:dyDescent="0.2">
      <c r="M12" s="68"/>
      <c r="N12" s="68"/>
      <c r="O12" s="68"/>
      <c r="P12" s="68"/>
      <c r="Q12" s="68"/>
      <c r="R12" s="68"/>
      <c r="S12" s="68"/>
      <c r="T12" s="68"/>
      <c r="U12" s="68"/>
    </row>
    <row r="13" spans="2:21" ht="12.75" customHeight="1" x14ac:dyDescent="0.2">
      <c r="M13" s="15"/>
      <c r="N13" s="15"/>
      <c r="O13" s="15"/>
      <c r="P13" s="15"/>
      <c r="Q13" s="15"/>
      <c r="R13" s="15"/>
      <c r="S13" s="15"/>
      <c r="T13" s="15"/>
      <c r="U13" s="15"/>
    </row>
    <row r="14" spans="2:21" ht="12.75" customHeight="1" x14ac:dyDescent="0.2">
      <c r="M14" s="15"/>
      <c r="N14" s="15"/>
      <c r="O14" s="15"/>
      <c r="P14" s="15"/>
      <c r="Q14" s="15"/>
      <c r="R14" s="15"/>
      <c r="S14" s="15"/>
      <c r="T14" s="15"/>
      <c r="U14" s="15"/>
    </row>
    <row r="15" spans="2:21" ht="12.75" customHeight="1" x14ac:dyDescent="0.2">
      <c r="M15" s="15"/>
      <c r="N15" s="15"/>
      <c r="O15" s="15"/>
      <c r="P15" s="15"/>
      <c r="Q15" s="15"/>
      <c r="R15" s="15"/>
      <c r="S15" s="15"/>
      <c r="T15" s="15"/>
      <c r="U15" s="15"/>
    </row>
    <row r="20" spans="3:19" ht="15.75" thickBot="1" x14ac:dyDescent="0.3">
      <c r="C20" s="4"/>
      <c r="D20" s="4"/>
      <c r="E20" s="5" t="s">
        <v>2</v>
      </c>
      <c r="F20" s="6">
        <v>1600015.21</v>
      </c>
      <c r="G20" s="8" t="s">
        <v>5</v>
      </c>
      <c r="H20" s="4"/>
      <c r="I20" s="4"/>
    </row>
    <row r="22" spans="3:19" x14ac:dyDescent="0.2">
      <c r="C22" s="2" t="s">
        <v>4</v>
      </c>
      <c r="P22" s="7"/>
      <c r="Q22" s="7"/>
      <c r="R22" s="7"/>
    </row>
    <row r="23" spans="3:19" x14ac:dyDescent="0.2">
      <c r="Q23" s="63"/>
      <c r="R23" s="65"/>
    </row>
    <row r="24" spans="3:19" x14ac:dyDescent="0.2">
      <c r="O24" s="1"/>
      <c r="P24" s="1"/>
      <c r="Q24" s="64"/>
      <c r="R24" s="17"/>
      <c r="S24" s="1"/>
    </row>
    <row r="25" spans="3:19" x14ac:dyDescent="0.2">
      <c r="O25" s="1"/>
      <c r="P25" s="1"/>
      <c r="Q25" s="1"/>
      <c r="R25" s="17"/>
      <c r="S25" s="1"/>
    </row>
    <row r="26" spans="3:19" x14ac:dyDescent="0.2">
      <c r="O26" s="1"/>
      <c r="P26" s="1"/>
      <c r="Q26" s="1"/>
      <c r="R26" s="66"/>
      <c r="S26" s="1"/>
    </row>
    <row r="27" spans="3:19" x14ac:dyDescent="0.2">
      <c r="O27" s="1"/>
      <c r="P27" s="1"/>
      <c r="Q27" s="1"/>
      <c r="R27" s="1"/>
      <c r="S27" s="1"/>
    </row>
    <row r="28" spans="3:19" x14ac:dyDescent="0.2">
      <c r="O28" s="1"/>
      <c r="P28" s="1"/>
      <c r="Q28" s="1"/>
      <c r="R28" s="1"/>
      <c r="S28" s="1"/>
    </row>
    <row r="29" spans="3:19" x14ac:dyDescent="0.2">
      <c r="O29" s="1"/>
      <c r="P29" s="1"/>
      <c r="Q29" s="1"/>
      <c r="R29" s="1"/>
      <c r="S29" s="1"/>
    </row>
    <row r="38" s="4" customFormat="1" ht="15" x14ac:dyDescent="0.25"/>
  </sheetData>
  <mergeCells count="2">
    <mergeCell ref="M3:U3"/>
    <mergeCell ref="M4:U12"/>
  </mergeCells>
  <pageMargins left="1" right="0.75" top="1" bottom="0.75" header="0.3" footer="0.4"/>
  <pageSetup scale="59" orientation="landscape" r:id="rId1"/>
  <headerFooter>
    <oddHeader>&amp;RExh. KTW-4 Walker WP15</oddHeader>
    <oddFooter>&amp;L&amp;11&amp;Z&amp;F&amp;R&amp;11&amp;A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79998168889431442"/>
    <pageSetUpPr fitToPage="1"/>
  </sheetPr>
  <dimension ref="A1:P69"/>
  <sheetViews>
    <sheetView showGridLines="0" topLeftCell="C1" zoomScale="90" zoomScaleNormal="90" zoomScaleSheetLayoutView="100" workbookViewId="0">
      <selection activeCell="D60" sqref="D60"/>
    </sheetView>
  </sheetViews>
  <sheetFormatPr defaultColWidth="9.140625" defaultRowHeight="12.75" x14ac:dyDescent="0.2"/>
  <cols>
    <col min="1" max="1" width="16.5703125" style="2" customWidth="1"/>
    <col min="2" max="2" width="61" style="2" bestFit="1" customWidth="1"/>
    <col min="3" max="3" width="18.42578125" style="2" customWidth="1"/>
    <col min="4" max="4" width="16.140625" style="2" customWidth="1"/>
    <col min="5" max="5" width="18.42578125" style="2" customWidth="1"/>
    <col min="6" max="6" width="3.28515625" style="2" customWidth="1"/>
    <col min="7" max="7" width="29.5703125" style="2" customWidth="1"/>
    <col min="8" max="8" width="15.42578125" style="2" customWidth="1"/>
    <col min="9" max="9" width="16.5703125" style="2" bestFit="1" customWidth="1"/>
    <col min="10" max="10" width="5.42578125" style="2" customWidth="1"/>
    <col min="11" max="11" width="6.140625" style="2" customWidth="1"/>
    <col min="12" max="13" width="9.140625" style="2"/>
    <col min="14" max="14" width="9.42578125" style="2" bestFit="1" customWidth="1"/>
    <col min="15" max="15" width="9.140625" style="2"/>
    <col min="16" max="16" width="21.28515625" style="2" customWidth="1"/>
    <col min="17" max="16384" width="9.140625" style="2"/>
  </cols>
  <sheetData>
    <row r="1" spans="1:16" x14ac:dyDescent="0.2">
      <c r="A1" s="7" t="s">
        <v>162</v>
      </c>
    </row>
    <row r="2" spans="1:16" x14ac:dyDescent="0.2">
      <c r="A2" s="11" t="s">
        <v>116</v>
      </c>
      <c r="C2" s="72"/>
      <c r="D2" s="72"/>
      <c r="E2" s="72"/>
      <c r="F2" s="72"/>
      <c r="G2" s="72"/>
      <c r="H2" s="72"/>
      <c r="I2" s="72"/>
      <c r="J2" s="72"/>
      <c r="K2" s="72"/>
      <c r="L2" s="72"/>
      <c r="M2" s="72"/>
      <c r="N2" s="72"/>
      <c r="O2" s="72"/>
      <c r="P2" s="72"/>
    </row>
    <row r="3" spans="1:16" x14ac:dyDescent="0.2">
      <c r="A3" s="2" t="s">
        <v>117</v>
      </c>
      <c r="C3" s="72"/>
      <c r="D3" s="72"/>
      <c r="E3" s="72"/>
      <c r="F3" s="72"/>
      <c r="G3" s="72"/>
      <c r="H3" s="72"/>
      <c r="I3" s="72"/>
      <c r="J3" s="72"/>
      <c r="K3" s="72"/>
      <c r="L3" s="72"/>
      <c r="M3" s="72"/>
      <c r="N3" s="72"/>
      <c r="O3" s="72"/>
      <c r="P3" s="72"/>
    </row>
    <row r="4" spans="1:16" x14ac:dyDescent="0.2">
      <c r="A4" s="25">
        <v>9999999</v>
      </c>
      <c r="C4" s="72"/>
      <c r="D4" s="72"/>
      <c r="E4" s="72"/>
      <c r="F4" s="72"/>
      <c r="G4" s="72"/>
      <c r="H4" s="72"/>
      <c r="I4" s="72"/>
      <c r="J4" s="72"/>
      <c r="K4" s="72"/>
      <c r="L4" s="72"/>
      <c r="M4" s="72"/>
      <c r="N4" s="72"/>
      <c r="O4" s="72"/>
      <c r="P4" s="72"/>
    </row>
    <row r="5" spans="1:16" x14ac:dyDescent="0.2">
      <c r="A5" s="25" t="s">
        <v>118</v>
      </c>
      <c r="E5" s="27" t="s">
        <v>139</v>
      </c>
      <c r="I5" s="52" t="s">
        <v>149</v>
      </c>
      <c r="J5" s="26"/>
      <c r="K5" s="26"/>
      <c r="L5" s="51" t="s">
        <v>156</v>
      </c>
      <c r="M5" s="26"/>
      <c r="N5" s="76" t="s">
        <v>161</v>
      </c>
      <c r="O5" s="76"/>
      <c r="P5" s="26"/>
    </row>
    <row r="6" spans="1:16" x14ac:dyDescent="0.2">
      <c r="A6" s="28" t="s">
        <v>20</v>
      </c>
      <c r="B6" s="28" t="s">
        <v>21</v>
      </c>
      <c r="C6" s="28"/>
      <c r="D6" s="28" t="s">
        <v>6</v>
      </c>
      <c r="E6" s="29" t="s">
        <v>128</v>
      </c>
      <c r="G6" s="59" t="s">
        <v>121</v>
      </c>
      <c r="H6" s="59"/>
      <c r="I6" s="60" t="s">
        <v>122</v>
      </c>
      <c r="J6" s="61"/>
      <c r="K6" s="61"/>
      <c r="L6" s="61" t="s">
        <v>155</v>
      </c>
      <c r="M6" s="61"/>
      <c r="N6" s="75" t="s">
        <v>160</v>
      </c>
      <c r="O6" s="75"/>
    </row>
    <row r="7" spans="1:16" x14ac:dyDescent="0.2">
      <c r="A7" s="23" t="s">
        <v>26</v>
      </c>
      <c r="B7" s="23" t="s">
        <v>27</v>
      </c>
      <c r="C7" s="30"/>
      <c r="D7" s="22">
        <f>VLOOKUP(A7,'Vlookup '!$A:$E,5,FALSE)</f>
        <v>111426.32</v>
      </c>
      <c r="E7" s="2" t="s">
        <v>119</v>
      </c>
      <c r="G7" s="49" t="s">
        <v>7</v>
      </c>
      <c r="H7" s="11"/>
      <c r="I7" s="31">
        <f t="shared" ref="I7:I12" si="0">SUMIF($E:$E,G7,$D:$D)</f>
        <v>-264490.42999999988</v>
      </c>
      <c r="J7" s="45">
        <v>1</v>
      </c>
      <c r="K7" s="46"/>
      <c r="L7" s="46" t="str">
        <f>IF(I7&lt;0,"Over","Under")</f>
        <v>Over</v>
      </c>
      <c r="M7" s="46"/>
      <c r="N7" s="46" t="str">
        <f>IF(L7="over", "Credit", "Debit")</f>
        <v>Credit</v>
      </c>
      <c r="O7" s="46"/>
      <c r="P7" s="46"/>
    </row>
    <row r="8" spans="1:16" x14ac:dyDescent="0.2">
      <c r="A8" s="23" t="s">
        <v>28</v>
      </c>
      <c r="B8" s="23" t="s">
        <v>29</v>
      </c>
      <c r="C8" s="30"/>
      <c r="D8" s="22">
        <f>VLOOKUP(A8,'Vlookup '!$A:$E,5,FALSE)</f>
        <v>3267055.41</v>
      </c>
      <c r="E8" s="2" t="s">
        <v>119</v>
      </c>
      <c r="G8" s="48" t="s">
        <v>119</v>
      </c>
      <c r="I8" s="31">
        <f t="shared" si="0"/>
        <v>412416.52999999933</v>
      </c>
      <c r="J8" s="45">
        <v>2</v>
      </c>
      <c r="K8" s="46"/>
      <c r="L8" s="46" t="str">
        <f t="shared" ref="L8:L12" si="1">IF(I8&lt;0,"Over","Under")</f>
        <v>Under</v>
      </c>
      <c r="M8" s="46"/>
      <c r="N8" s="46" t="str">
        <f t="shared" ref="N8:N12" si="2">IF(L8="over", "Credit", "Debit")</f>
        <v>Debit</v>
      </c>
      <c r="O8" s="46"/>
      <c r="P8" s="46"/>
    </row>
    <row r="9" spans="1:16" x14ac:dyDescent="0.2">
      <c r="A9" s="23" t="s">
        <v>30</v>
      </c>
      <c r="B9" s="23" t="s">
        <v>31</v>
      </c>
      <c r="C9" s="30"/>
      <c r="D9" s="22">
        <f>VLOOKUP(A9,'Vlookup '!$A:$E,5,FALSE)</f>
        <v>2023130.13</v>
      </c>
      <c r="E9" s="2" t="s">
        <v>119</v>
      </c>
      <c r="G9" s="49" t="s">
        <v>8</v>
      </c>
      <c r="H9" s="11"/>
      <c r="I9" s="31">
        <f t="shared" si="0"/>
        <v>87233.299999999901</v>
      </c>
      <c r="J9" s="45" t="s">
        <v>148</v>
      </c>
      <c r="K9" s="46"/>
      <c r="L9" s="46" t="str">
        <f t="shared" si="1"/>
        <v>Under</v>
      </c>
      <c r="M9" s="46"/>
      <c r="N9" s="46" t="str">
        <f t="shared" si="2"/>
        <v>Debit</v>
      </c>
      <c r="O9" s="32"/>
    </row>
    <row r="10" spans="1:16" ht="14.25" customHeight="1" x14ac:dyDescent="0.2">
      <c r="A10" s="23" t="s">
        <v>32</v>
      </c>
      <c r="B10" s="23" t="s">
        <v>33</v>
      </c>
      <c r="C10" s="30"/>
      <c r="D10" s="22">
        <f>VLOOKUP(A10,'Vlookup '!$A:$E,5,FALSE)</f>
        <v>-3132550.93</v>
      </c>
      <c r="E10" s="2" t="s">
        <v>119</v>
      </c>
      <c r="G10" s="48" t="s">
        <v>120</v>
      </c>
      <c r="I10" s="31">
        <f t="shared" si="0"/>
        <v>13432.219999999739</v>
      </c>
      <c r="J10" s="45" t="s">
        <v>148</v>
      </c>
      <c r="K10" s="46"/>
      <c r="L10" s="46" t="str">
        <f t="shared" si="1"/>
        <v>Under</v>
      </c>
      <c r="M10" s="46"/>
      <c r="N10" s="46" t="str">
        <f t="shared" si="2"/>
        <v>Debit</v>
      </c>
    </row>
    <row r="11" spans="1:16" ht="14.25" customHeight="1" x14ac:dyDescent="0.2">
      <c r="A11" s="23" t="s">
        <v>34</v>
      </c>
      <c r="B11" s="23" t="s">
        <v>35</v>
      </c>
      <c r="C11" s="30"/>
      <c r="D11" s="22">
        <f>VLOOKUP(A11,'Vlookup '!$A:$E,5,FALSE)</f>
        <v>-1856644.4</v>
      </c>
      <c r="E11" s="2" t="s">
        <v>119</v>
      </c>
      <c r="G11" s="49" t="s">
        <v>10</v>
      </c>
      <c r="H11" s="11"/>
      <c r="I11" s="31">
        <f t="shared" si="0"/>
        <v>-14762.099999999977</v>
      </c>
      <c r="J11" s="45" t="s">
        <v>148</v>
      </c>
      <c r="K11" s="46"/>
      <c r="L11" s="46" t="str">
        <f t="shared" si="1"/>
        <v>Over</v>
      </c>
      <c r="M11" s="46"/>
      <c r="N11" s="46" t="str">
        <f t="shared" si="2"/>
        <v>Credit</v>
      </c>
    </row>
    <row r="12" spans="1:16" x14ac:dyDescent="0.2">
      <c r="A12" s="23" t="s">
        <v>39</v>
      </c>
      <c r="B12" s="23" t="s">
        <v>40</v>
      </c>
      <c r="C12" s="30"/>
      <c r="D12" s="22">
        <v>0.01</v>
      </c>
      <c r="E12" s="2" t="s">
        <v>126</v>
      </c>
      <c r="G12" s="49" t="s">
        <v>11</v>
      </c>
      <c r="H12" s="11"/>
      <c r="I12" s="31">
        <f t="shared" si="0"/>
        <v>257958.05999999997</v>
      </c>
      <c r="J12" s="45">
        <v>4</v>
      </c>
      <c r="K12" s="46"/>
      <c r="L12" s="46" t="str">
        <f t="shared" si="1"/>
        <v>Under</v>
      </c>
      <c r="M12" s="46"/>
      <c r="N12" s="46" t="str">
        <f t="shared" si="2"/>
        <v>Debit</v>
      </c>
      <c r="O12" s="46"/>
      <c r="P12" s="46"/>
    </row>
    <row r="13" spans="1:16" ht="24.6" customHeight="1" x14ac:dyDescent="0.2">
      <c r="A13" s="23" t="s">
        <v>45</v>
      </c>
      <c r="B13" s="23" t="s">
        <v>46</v>
      </c>
      <c r="C13" s="30"/>
      <c r="D13" s="22">
        <v>0</v>
      </c>
      <c r="E13" s="11" t="s">
        <v>126</v>
      </c>
      <c r="G13" s="50" t="s">
        <v>154</v>
      </c>
      <c r="H13" s="54" t="s">
        <v>153</v>
      </c>
      <c r="I13" s="53">
        <f>SUM(I7:I12)</f>
        <v>491787.57999999908</v>
      </c>
      <c r="J13" s="71"/>
      <c r="K13" s="71"/>
      <c r="L13" s="71"/>
      <c r="M13" s="71"/>
      <c r="N13" s="71"/>
      <c r="O13" s="71"/>
    </row>
    <row r="14" spans="1:16" x14ac:dyDescent="0.2">
      <c r="A14" s="23" t="s">
        <v>79</v>
      </c>
      <c r="B14" s="23" t="s">
        <v>80</v>
      </c>
      <c r="C14" s="30"/>
      <c r="D14" s="22">
        <v>-315264.49</v>
      </c>
      <c r="E14" s="2" t="s">
        <v>12</v>
      </c>
      <c r="J14" s="71"/>
      <c r="K14" s="71"/>
      <c r="L14" s="71"/>
      <c r="M14" s="71"/>
      <c r="N14" s="71"/>
      <c r="O14" s="71"/>
      <c r="P14" s="46"/>
    </row>
    <row r="15" spans="1:16" x14ac:dyDescent="0.2">
      <c r="A15" s="23" t="s">
        <v>81</v>
      </c>
      <c r="B15" s="23" t="s">
        <v>82</v>
      </c>
      <c r="C15" s="30"/>
      <c r="D15" s="22">
        <f>VLOOKUP(A15,'Vlookup '!$A:$E,5,FALSE)</f>
        <v>52679.41</v>
      </c>
      <c r="E15" s="2" t="s">
        <v>12</v>
      </c>
      <c r="G15" s="49" t="s">
        <v>126</v>
      </c>
      <c r="H15" s="11"/>
      <c r="I15" s="31">
        <f>SUMIF($E:$E,G15,$D:$D)</f>
        <v>0.01</v>
      </c>
      <c r="J15" s="45">
        <v>3</v>
      </c>
      <c r="K15" s="41"/>
      <c r="L15" s="41"/>
      <c r="M15" s="41"/>
      <c r="N15" s="41"/>
      <c r="O15" s="41"/>
      <c r="P15" s="41"/>
    </row>
    <row r="16" spans="1:16" x14ac:dyDescent="0.2">
      <c r="A16" s="23" t="s">
        <v>83</v>
      </c>
      <c r="B16" s="23" t="s">
        <v>84</v>
      </c>
      <c r="C16" s="30"/>
      <c r="D16" s="22">
        <f>VLOOKUP(A16,'Vlookup '!$A:$E,5,FALSE)</f>
        <v>8770.8799999999992</v>
      </c>
      <c r="E16" s="2" t="s">
        <v>12</v>
      </c>
      <c r="G16" s="49" t="s">
        <v>12</v>
      </c>
      <c r="H16" s="11"/>
      <c r="I16" s="31">
        <f>SUMIF($E:$E,G16,$D:$D)</f>
        <v>5.8207660913467407E-11</v>
      </c>
      <c r="J16" s="45">
        <v>5</v>
      </c>
    </row>
    <row r="17" spans="1:16" x14ac:dyDescent="0.2">
      <c r="A17" s="23" t="s">
        <v>85</v>
      </c>
      <c r="B17" s="23" t="s">
        <v>86</v>
      </c>
      <c r="C17" s="30"/>
      <c r="D17" s="22">
        <f>VLOOKUP(A17,'Vlookup '!$A:$E,5,FALSE)</f>
        <v>5911.94</v>
      </c>
      <c r="E17" s="2" t="s">
        <v>12</v>
      </c>
      <c r="G17" s="49" t="s">
        <v>127</v>
      </c>
      <c r="H17" s="11"/>
      <c r="I17" s="31">
        <f>SUMIF($E:$E,G17,$D:$D)</f>
        <v>1796959.23</v>
      </c>
      <c r="J17" s="47">
        <v>6</v>
      </c>
    </row>
    <row r="18" spans="1:16" x14ac:dyDescent="0.2">
      <c r="A18" s="23" t="s">
        <v>87</v>
      </c>
      <c r="B18" s="23" t="s">
        <v>88</v>
      </c>
      <c r="C18" s="30"/>
      <c r="D18" s="22">
        <f>VLOOKUP(A18,'Vlookup '!$A:$E,5,FALSE)</f>
        <v>3358.56</v>
      </c>
      <c r="E18" s="2" t="s">
        <v>12</v>
      </c>
      <c r="H18" s="54" t="s">
        <v>153</v>
      </c>
      <c r="I18" s="55">
        <f>SUM(I15:I17)</f>
        <v>1796959.24</v>
      </c>
    </row>
    <row r="19" spans="1:16" x14ac:dyDescent="0.2">
      <c r="A19" s="23" t="s">
        <v>89</v>
      </c>
      <c r="B19" s="23" t="s">
        <v>90</v>
      </c>
      <c r="C19" s="30"/>
      <c r="D19" s="22">
        <f>VLOOKUP(A19,'Vlookup '!$A:$E,5,FALSE)</f>
        <v>244543.7</v>
      </c>
      <c r="E19" s="2" t="s">
        <v>12</v>
      </c>
      <c r="H19" s="54" t="s">
        <v>157</v>
      </c>
      <c r="I19" s="33">
        <f>I13+I18</f>
        <v>2288746.8199999989</v>
      </c>
    </row>
    <row r="20" spans="1:16" x14ac:dyDescent="0.2">
      <c r="A20" s="23" t="s">
        <v>22</v>
      </c>
      <c r="B20" s="23" t="s">
        <v>23</v>
      </c>
      <c r="C20" s="30"/>
      <c r="D20" s="22">
        <f>VLOOKUP(A20,'Vlookup '!$A:$E,5,FALSE)</f>
        <v>119922.53</v>
      </c>
      <c r="E20" s="11" t="s">
        <v>7</v>
      </c>
      <c r="G20" s="49"/>
      <c r="H20" s="11"/>
      <c r="I20" s="34"/>
    </row>
    <row r="21" spans="1:16" x14ac:dyDescent="0.2">
      <c r="A21" s="23" t="s">
        <v>24</v>
      </c>
      <c r="B21" s="23" t="s">
        <v>25</v>
      </c>
      <c r="C21" s="30"/>
      <c r="D21" s="22">
        <f>VLOOKUP(A21,'Vlookup '!$A:$E,5,FALSE)</f>
        <v>7125965.6200000001</v>
      </c>
      <c r="E21" s="11" t="s">
        <v>7</v>
      </c>
      <c r="H21" s="49" t="s">
        <v>165</v>
      </c>
      <c r="I21" s="34">
        <f>I22-I20</f>
        <v>-688731.59</v>
      </c>
    </row>
    <row r="22" spans="1:16" x14ac:dyDescent="0.2">
      <c r="A22" s="23" t="s">
        <v>19</v>
      </c>
      <c r="B22" s="23" t="s">
        <v>36</v>
      </c>
      <c r="C22" s="30"/>
      <c r="D22" s="22">
        <f>VLOOKUP(A22,'Vlookup '!$A:$E,5,FALSE)</f>
        <v>-14815220.720000001</v>
      </c>
      <c r="E22" s="2" t="s">
        <v>7</v>
      </c>
      <c r="F22" s="11"/>
      <c r="H22" s="49" t="s">
        <v>13</v>
      </c>
      <c r="I22" s="35">
        <f>D62</f>
        <v>-688731.59</v>
      </c>
    </row>
    <row r="23" spans="1:16" x14ac:dyDescent="0.2">
      <c r="A23" s="23" t="s">
        <v>41</v>
      </c>
      <c r="B23" s="23" t="s">
        <v>42</v>
      </c>
      <c r="C23" s="30"/>
      <c r="D23" s="22">
        <f>VLOOKUP(A23,'Vlookup '!$A:$E,5,FALSE)</f>
        <v>6715398.9400000004</v>
      </c>
      <c r="E23" s="2" t="s">
        <v>7</v>
      </c>
      <c r="F23" s="11"/>
    </row>
    <row r="24" spans="1:16" x14ac:dyDescent="0.2">
      <c r="A24" s="23" t="s">
        <v>55</v>
      </c>
      <c r="B24" s="23" t="s">
        <v>56</v>
      </c>
      <c r="C24" s="30"/>
      <c r="D24" s="22">
        <f>VLOOKUP(A24,'Vlookup '!$A:$E,5,FALSE)</f>
        <v>518113.93</v>
      </c>
      <c r="E24" s="2" t="s">
        <v>7</v>
      </c>
      <c r="H24" s="49" t="s">
        <v>16</v>
      </c>
      <c r="I24" s="34">
        <f>I19+I20+I21</f>
        <v>1600015.2299999991</v>
      </c>
      <c r="J24" s="56" t="s">
        <v>158</v>
      </c>
    </row>
    <row r="25" spans="1:16" x14ac:dyDescent="0.2">
      <c r="A25" s="23" t="s">
        <v>69</v>
      </c>
      <c r="B25" s="23" t="s">
        <v>70</v>
      </c>
      <c r="C25" s="30"/>
      <c r="D25" s="22">
        <f>VLOOKUP(A25,'Vlookup '!$A:$E,5,FALSE)</f>
        <v>71329.27</v>
      </c>
      <c r="E25" s="2" t="s">
        <v>7</v>
      </c>
      <c r="H25" s="49" t="s">
        <v>17</v>
      </c>
      <c r="I25" s="36">
        <f>I24-Support!F20</f>
        <v>1.9999999087303877E-2</v>
      </c>
    </row>
    <row r="26" spans="1:16" x14ac:dyDescent="0.2">
      <c r="A26" s="23" t="s">
        <v>37</v>
      </c>
      <c r="B26" s="23" t="s">
        <v>38</v>
      </c>
      <c r="C26" s="30"/>
      <c r="D26" s="22">
        <f>VLOOKUP(A26,'Vlookup '!$A:$E,5,FALSE)</f>
        <v>-209725.47</v>
      </c>
      <c r="E26" s="2" t="s">
        <v>8</v>
      </c>
      <c r="I26" s="37" t="s">
        <v>129</v>
      </c>
    </row>
    <row r="27" spans="1:16" x14ac:dyDescent="0.2">
      <c r="A27" s="23" t="s">
        <v>53</v>
      </c>
      <c r="B27" s="23" t="s">
        <v>54</v>
      </c>
      <c r="C27" s="30"/>
      <c r="D27" s="22">
        <f>VLOOKUP(A27,'Vlookup '!$A:$E,5,FALSE)</f>
        <v>46259.97</v>
      </c>
      <c r="E27" s="2" t="s">
        <v>8</v>
      </c>
    </row>
    <row r="28" spans="1:16" x14ac:dyDescent="0.2">
      <c r="A28" s="23" t="s">
        <v>57</v>
      </c>
      <c r="B28" s="23" t="s">
        <v>58</v>
      </c>
      <c r="C28" s="30"/>
      <c r="D28" s="22">
        <f>VLOOKUP(A28,'Vlookup '!$A:$E,5,FALSE)</f>
        <v>73532.55</v>
      </c>
      <c r="E28" s="2" t="s">
        <v>8</v>
      </c>
      <c r="I28" s="38"/>
    </row>
    <row r="29" spans="1:16" x14ac:dyDescent="0.2">
      <c r="A29" s="23" t="s">
        <v>59</v>
      </c>
      <c r="B29" s="23" t="s">
        <v>60</v>
      </c>
      <c r="C29" s="30"/>
      <c r="D29" s="22">
        <f>VLOOKUP(A29,'Vlookup '!$A:$E,5,FALSE)</f>
        <v>1012106.07</v>
      </c>
      <c r="E29" s="2" t="s">
        <v>8</v>
      </c>
    </row>
    <row r="30" spans="1:16" ht="18" x14ac:dyDescent="0.25">
      <c r="A30" s="23" t="s">
        <v>61</v>
      </c>
      <c r="B30" s="23" t="s">
        <v>62</v>
      </c>
      <c r="C30" s="30"/>
      <c r="D30" s="22">
        <f>VLOOKUP(A30,'Vlookup '!$A:$E,5,FALSE)</f>
        <v>-1131898.5900000001</v>
      </c>
      <c r="E30" s="2" t="s">
        <v>8</v>
      </c>
      <c r="I30" s="44" t="s">
        <v>145</v>
      </c>
      <c r="J30" s="42"/>
      <c r="K30" s="42"/>
      <c r="L30" s="42"/>
      <c r="M30" s="42"/>
      <c r="N30" s="42"/>
      <c r="O30" s="42"/>
      <c r="P30" s="42"/>
    </row>
    <row r="31" spans="1:16" ht="12.75" customHeight="1" x14ac:dyDescent="0.2">
      <c r="A31" s="23" t="s">
        <v>63</v>
      </c>
      <c r="B31" s="23" t="s">
        <v>64</v>
      </c>
      <c r="C31" s="30"/>
      <c r="D31" s="22">
        <f>VLOOKUP(A31,'Vlookup '!$A:$E,5,FALSE)</f>
        <v>197854.37</v>
      </c>
      <c r="E31" s="2" t="s">
        <v>8</v>
      </c>
      <c r="I31" s="73" t="s">
        <v>166</v>
      </c>
      <c r="J31" s="73"/>
      <c r="K31" s="73"/>
      <c r="L31" s="73"/>
      <c r="M31" s="73"/>
      <c r="N31" s="73"/>
      <c r="O31" s="73"/>
      <c r="P31" s="73"/>
    </row>
    <row r="32" spans="1:16" ht="12.75" customHeight="1" x14ac:dyDescent="0.2">
      <c r="A32" s="23" t="s">
        <v>65</v>
      </c>
      <c r="B32" s="23" t="s">
        <v>66</v>
      </c>
      <c r="C32" s="30"/>
      <c r="D32" s="22">
        <f>VLOOKUP(A32,'Vlookup '!$A:$E,5,FALSE)</f>
        <v>99104.4</v>
      </c>
      <c r="E32" s="2" t="s">
        <v>8</v>
      </c>
      <c r="I32" s="74"/>
      <c r="J32" s="74"/>
      <c r="K32" s="74"/>
      <c r="L32" s="74"/>
      <c r="M32" s="74"/>
      <c r="N32" s="74"/>
      <c r="O32" s="74"/>
      <c r="P32" s="74"/>
    </row>
    <row r="33" spans="1:16" x14ac:dyDescent="0.2">
      <c r="A33" s="23" t="s">
        <v>91</v>
      </c>
      <c r="B33" s="23" t="s">
        <v>92</v>
      </c>
      <c r="C33" s="30"/>
      <c r="D33" s="22">
        <f>VLOOKUP(A33,'Vlookup '!$A:$E,5,FALSE)</f>
        <v>286.94</v>
      </c>
      <c r="E33" s="2" t="s">
        <v>127</v>
      </c>
      <c r="G33" s="16"/>
      <c r="H33" s="16"/>
      <c r="I33" s="74"/>
      <c r="J33" s="74"/>
      <c r="K33" s="74"/>
      <c r="L33" s="74"/>
      <c r="M33" s="74"/>
      <c r="N33" s="74"/>
      <c r="O33" s="74"/>
      <c r="P33" s="74"/>
    </row>
    <row r="34" spans="1:16" x14ac:dyDescent="0.2">
      <c r="A34" s="23" t="s">
        <v>93</v>
      </c>
      <c r="B34" s="23" t="s">
        <v>94</v>
      </c>
      <c r="C34" s="30"/>
      <c r="D34" s="22">
        <f>VLOOKUP(A34,'Vlookup '!$A:$E,5,FALSE)</f>
        <v>27311.01</v>
      </c>
      <c r="E34" s="2" t="s">
        <v>127</v>
      </c>
      <c r="G34" s="16"/>
      <c r="H34" s="16"/>
      <c r="I34" s="74"/>
      <c r="J34" s="74"/>
      <c r="K34" s="74"/>
      <c r="L34" s="74"/>
      <c r="M34" s="74"/>
      <c r="N34" s="74"/>
      <c r="O34" s="74"/>
      <c r="P34" s="74"/>
    </row>
    <row r="35" spans="1:16" ht="14.25" customHeight="1" x14ac:dyDescent="0.2">
      <c r="A35" s="23" t="s">
        <v>130</v>
      </c>
      <c r="B35" s="23" t="s">
        <v>131</v>
      </c>
      <c r="C35" s="30"/>
      <c r="D35" s="22">
        <f>VLOOKUP(A35,'Vlookup '!$A:$E,5,FALSE)</f>
        <v>168.52</v>
      </c>
      <c r="E35" s="2" t="s">
        <v>127</v>
      </c>
      <c r="G35" s="40"/>
      <c r="H35" s="40"/>
      <c r="I35" s="74"/>
      <c r="J35" s="74"/>
      <c r="K35" s="74"/>
      <c r="L35" s="74"/>
      <c r="M35" s="74"/>
      <c r="N35" s="74"/>
      <c r="O35" s="74"/>
      <c r="P35" s="74"/>
    </row>
    <row r="36" spans="1:16" x14ac:dyDescent="0.2">
      <c r="A36" s="23" t="s">
        <v>95</v>
      </c>
      <c r="B36" s="23" t="s">
        <v>96</v>
      </c>
      <c r="C36" s="30"/>
      <c r="D36" s="22">
        <f>VLOOKUP(A36,'Vlookup '!$A:$E,5,FALSE)</f>
        <v>4865.07</v>
      </c>
      <c r="E36" s="11" t="s">
        <v>127</v>
      </c>
      <c r="G36" s="40"/>
      <c r="H36" s="40"/>
      <c r="I36" s="74"/>
      <c r="J36" s="74"/>
      <c r="K36" s="74"/>
      <c r="L36" s="74"/>
      <c r="M36" s="74"/>
      <c r="N36" s="74"/>
      <c r="O36" s="74"/>
      <c r="P36" s="74"/>
    </row>
    <row r="37" spans="1:16" ht="14.25" customHeight="1" x14ac:dyDescent="0.2">
      <c r="A37" s="23" t="s">
        <v>97</v>
      </c>
      <c r="B37" s="23" t="s">
        <v>98</v>
      </c>
      <c r="C37" s="30"/>
      <c r="D37" s="22">
        <f>VLOOKUP(A37,'Vlookup '!$A:$E,5,FALSE)</f>
        <v>1041392.59</v>
      </c>
      <c r="E37" s="2" t="s">
        <v>127</v>
      </c>
      <c r="G37" s="39"/>
      <c r="H37" s="39"/>
      <c r="J37" s="43"/>
      <c r="K37" s="43"/>
      <c r="L37" s="43"/>
      <c r="M37" s="43"/>
      <c r="N37" s="43"/>
      <c r="O37" s="43"/>
      <c r="P37" s="43"/>
    </row>
    <row r="38" spans="1:16" ht="14.25" customHeight="1" x14ac:dyDescent="0.2">
      <c r="A38" s="23" t="s">
        <v>99</v>
      </c>
      <c r="B38" s="23" t="s">
        <v>100</v>
      </c>
      <c r="C38" s="30"/>
      <c r="D38" s="22">
        <f>VLOOKUP(A38,'Vlookup '!$A:$E,5,FALSE)</f>
        <v>-2108533.08</v>
      </c>
      <c r="E38" s="2" t="s">
        <v>127</v>
      </c>
      <c r="G38" s="39"/>
      <c r="H38" s="39"/>
      <c r="I38" s="69" t="s">
        <v>167</v>
      </c>
      <c r="J38" s="69"/>
      <c r="K38" s="69"/>
      <c r="L38" s="69"/>
      <c r="M38" s="69"/>
      <c r="N38" s="69"/>
      <c r="O38" s="69"/>
      <c r="P38" s="69"/>
    </row>
    <row r="39" spans="1:16" ht="14.25" customHeight="1" x14ac:dyDescent="0.2">
      <c r="A39" s="23" t="s">
        <v>101</v>
      </c>
      <c r="B39" s="23" t="s">
        <v>102</v>
      </c>
      <c r="C39" s="30"/>
      <c r="D39" s="22">
        <f>VLOOKUP(A39,'Vlookup '!$A:$E,5,FALSE)</f>
        <v>983209.1</v>
      </c>
      <c r="E39" s="2" t="s">
        <v>127</v>
      </c>
      <c r="G39" s="39"/>
      <c r="H39" s="39"/>
      <c r="I39" s="69"/>
      <c r="J39" s="69"/>
      <c r="K39" s="69"/>
      <c r="L39" s="69"/>
      <c r="M39" s="69"/>
      <c r="N39" s="69"/>
      <c r="O39" s="69"/>
      <c r="P39" s="69"/>
    </row>
    <row r="40" spans="1:16" ht="14.25" customHeight="1" x14ac:dyDescent="0.2">
      <c r="A40" s="23" t="s">
        <v>103</v>
      </c>
      <c r="B40" s="23" t="s">
        <v>104</v>
      </c>
      <c r="C40" s="30"/>
      <c r="D40" s="22">
        <f>VLOOKUP(A40,'Vlookup '!$A:$E,5,FALSE)</f>
        <v>7788.81</v>
      </c>
      <c r="E40" s="2" t="s">
        <v>127</v>
      </c>
      <c r="G40" s="39"/>
      <c r="H40" s="39"/>
      <c r="I40" s="69"/>
      <c r="J40" s="69"/>
      <c r="K40" s="69"/>
      <c r="L40" s="69"/>
      <c r="M40" s="69"/>
      <c r="N40" s="69"/>
      <c r="O40" s="69"/>
      <c r="P40" s="69"/>
    </row>
    <row r="41" spans="1:16" ht="14.25" customHeight="1" x14ac:dyDescent="0.2">
      <c r="A41" s="23" t="s">
        <v>105</v>
      </c>
      <c r="B41" s="23" t="s">
        <v>106</v>
      </c>
      <c r="C41" s="30"/>
      <c r="D41" s="22">
        <f>VLOOKUP(A41,'Vlookup '!$A:$E,5,FALSE)</f>
        <v>12443.16</v>
      </c>
      <c r="E41" s="2" t="s">
        <v>127</v>
      </c>
      <c r="G41" s="39"/>
      <c r="H41" s="39"/>
      <c r="I41" s="69"/>
      <c r="J41" s="69"/>
      <c r="K41" s="69"/>
      <c r="L41" s="69"/>
      <c r="M41" s="69"/>
      <c r="N41" s="69"/>
      <c r="O41" s="69"/>
      <c r="P41" s="69"/>
    </row>
    <row r="42" spans="1:16" ht="12.75" customHeight="1" x14ac:dyDescent="0.2">
      <c r="A42" s="23" t="s">
        <v>107</v>
      </c>
      <c r="B42" s="23" t="s">
        <v>108</v>
      </c>
      <c r="C42" s="30"/>
      <c r="D42" s="22">
        <f>VLOOKUP(A42,'Vlookup '!$A:$E,5,FALSE)</f>
        <v>-6594530.1299999999</v>
      </c>
      <c r="E42" s="2" t="s">
        <v>127</v>
      </c>
      <c r="G42" s="39"/>
      <c r="H42" s="39"/>
      <c r="I42" s="69"/>
      <c r="J42" s="69"/>
      <c r="K42" s="69"/>
      <c r="L42" s="69"/>
      <c r="M42" s="69"/>
      <c r="N42" s="69"/>
      <c r="O42" s="69"/>
      <c r="P42" s="69"/>
    </row>
    <row r="43" spans="1:16" ht="14.25" customHeight="1" x14ac:dyDescent="0.2">
      <c r="A43" s="23" t="s">
        <v>109</v>
      </c>
      <c r="B43" s="23" t="s">
        <v>110</v>
      </c>
      <c r="C43" s="30"/>
      <c r="D43" s="22">
        <f>VLOOKUP(A43,'Vlookup '!$A:$E,5,FALSE)</f>
        <v>14</v>
      </c>
      <c r="E43" s="2" t="s">
        <v>127</v>
      </c>
      <c r="G43" s="39"/>
      <c r="H43" s="39"/>
      <c r="I43" s="69"/>
      <c r="J43" s="69"/>
      <c r="K43" s="69"/>
      <c r="L43" s="69"/>
      <c r="M43" s="69"/>
      <c r="N43" s="69"/>
      <c r="O43" s="69"/>
      <c r="P43" s="69"/>
    </row>
    <row r="44" spans="1:16" ht="14.25" customHeight="1" x14ac:dyDescent="0.2">
      <c r="A44" s="23" t="s">
        <v>123</v>
      </c>
      <c r="B44" s="23" t="s">
        <v>9</v>
      </c>
      <c r="C44" s="30"/>
      <c r="D44" s="22">
        <f>VLOOKUP(A44,'Vlookup '!$A:$E,5,FALSE)</f>
        <v>772</v>
      </c>
      <c r="E44" s="2" t="s">
        <v>127</v>
      </c>
      <c r="G44" s="39"/>
      <c r="H44" s="39"/>
      <c r="I44" s="69"/>
      <c r="J44" s="69"/>
      <c r="K44" s="69"/>
      <c r="L44" s="69"/>
      <c r="M44" s="69"/>
      <c r="N44" s="69"/>
      <c r="O44" s="69"/>
      <c r="P44" s="69"/>
    </row>
    <row r="45" spans="1:16" ht="14.25" customHeight="1" x14ac:dyDescent="0.2">
      <c r="A45" s="10" t="s">
        <v>163</v>
      </c>
      <c r="B45" s="10" t="s">
        <v>164</v>
      </c>
      <c r="C45" s="30"/>
      <c r="D45" s="12">
        <v>749.3</v>
      </c>
      <c r="E45" s="2" t="s">
        <v>127</v>
      </c>
      <c r="G45" s="39"/>
      <c r="H45" s="39"/>
      <c r="I45" s="69"/>
      <c r="J45" s="69"/>
      <c r="K45" s="69"/>
      <c r="L45" s="69"/>
      <c r="M45" s="69"/>
      <c r="N45" s="69"/>
      <c r="O45" s="69"/>
      <c r="P45" s="69"/>
    </row>
    <row r="46" spans="1:16" ht="14.25" customHeight="1" x14ac:dyDescent="0.2">
      <c r="A46" s="23" t="s">
        <v>111</v>
      </c>
      <c r="B46" s="23" t="s">
        <v>112</v>
      </c>
      <c r="C46" s="30"/>
      <c r="D46" s="22">
        <f>VLOOKUP(A46,'Vlookup '!$A:$E,5,FALSE)</f>
        <v>2721878.19</v>
      </c>
      <c r="E46" s="2" t="s">
        <v>127</v>
      </c>
      <c r="G46" s="39"/>
      <c r="H46" s="39"/>
      <c r="I46" s="69"/>
      <c r="J46" s="69"/>
      <c r="K46" s="69"/>
      <c r="L46" s="69"/>
      <c r="M46" s="69"/>
      <c r="N46" s="69"/>
      <c r="O46" s="69"/>
      <c r="P46" s="69"/>
    </row>
    <row r="47" spans="1:16" ht="14.25" customHeight="1" x14ac:dyDescent="0.2">
      <c r="A47" s="23" t="s">
        <v>135</v>
      </c>
      <c r="B47" s="23" t="s">
        <v>136</v>
      </c>
      <c r="C47" s="30"/>
      <c r="D47" s="22">
        <f>VLOOKUP(A47,'Vlookup '!$A:$E,5,FALSE)</f>
        <v>24.32</v>
      </c>
      <c r="E47" s="2" t="s">
        <v>127</v>
      </c>
      <c r="G47" s="39"/>
      <c r="H47" s="39"/>
      <c r="I47" s="69"/>
      <c r="J47" s="69"/>
      <c r="K47" s="69"/>
      <c r="L47" s="69"/>
      <c r="M47" s="69"/>
      <c r="N47" s="69"/>
      <c r="O47" s="69"/>
      <c r="P47" s="69"/>
    </row>
    <row r="48" spans="1:16" ht="14.25" customHeight="1" x14ac:dyDescent="0.2">
      <c r="A48" s="23" t="s">
        <v>124</v>
      </c>
      <c r="B48" s="23" t="s">
        <v>9</v>
      </c>
      <c r="C48" s="30"/>
      <c r="D48" s="22">
        <f>VLOOKUP(A48,'Vlookup '!$A:$E,5,FALSE)</f>
        <v>47.45</v>
      </c>
      <c r="E48" s="2" t="s">
        <v>127</v>
      </c>
      <c r="G48" s="39"/>
      <c r="H48" s="39"/>
      <c r="I48" s="69" t="s">
        <v>168</v>
      </c>
      <c r="J48" s="69"/>
      <c r="K48" s="69"/>
      <c r="L48" s="69"/>
      <c r="M48" s="69"/>
      <c r="N48" s="69"/>
      <c r="O48" s="69"/>
      <c r="P48" s="69"/>
    </row>
    <row r="49" spans="1:16" ht="15" customHeight="1" x14ac:dyDescent="0.2">
      <c r="A49" s="23" t="s">
        <v>125</v>
      </c>
      <c r="B49" s="23" t="s">
        <v>14</v>
      </c>
      <c r="C49" s="30"/>
      <c r="D49" s="22">
        <f>VLOOKUP(A49,'Vlookup '!$A:$E,5,FALSE)</f>
        <v>188.14</v>
      </c>
      <c r="E49" s="2" t="s">
        <v>127</v>
      </c>
      <c r="G49" s="39"/>
      <c r="H49" s="39"/>
      <c r="I49" s="69"/>
      <c r="J49" s="69"/>
      <c r="K49" s="69"/>
      <c r="L49" s="69"/>
      <c r="M49" s="69"/>
      <c r="N49" s="69"/>
      <c r="O49" s="69"/>
      <c r="P49" s="69"/>
    </row>
    <row r="50" spans="1:16" ht="14.25" customHeight="1" x14ac:dyDescent="0.2">
      <c r="A50" s="23" t="s">
        <v>146</v>
      </c>
      <c r="B50" s="23" t="s">
        <v>147</v>
      </c>
      <c r="C50" s="30"/>
      <c r="D50" s="22">
        <v>42.08</v>
      </c>
      <c r="E50" s="2" t="s">
        <v>127</v>
      </c>
      <c r="G50" s="39"/>
      <c r="H50" s="39"/>
      <c r="I50" s="69"/>
      <c r="J50" s="69"/>
      <c r="K50" s="69"/>
      <c r="L50" s="69"/>
      <c r="M50" s="69"/>
      <c r="N50" s="69"/>
      <c r="O50" s="69"/>
      <c r="P50" s="69"/>
    </row>
    <row r="51" spans="1:16" ht="15" customHeight="1" x14ac:dyDescent="0.2">
      <c r="A51" s="23" t="s">
        <v>113</v>
      </c>
      <c r="B51" s="23" t="s">
        <v>114</v>
      </c>
      <c r="C51" s="30"/>
      <c r="D51" s="22">
        <f>VLOOKUP(A51,'Vlookup '!$A:$E,5,FALSE)</f>
        <v>5698841.7599999998</v>
      </c>
      <c r="E51" s="2" t="s">
        <v>127</v>
      </c>
      <c r="G51" s="39"/>
      <c r="H51" s="39"/>
      <c r="I51" s="69"/>
      <c r="J51" s="69"/>
      <c r="K51" s="69"/>
      <c r="L51" s="69"/>
      <c r="M51" s="69"/>
      <c r="N51" s="69"/>
      <c r="O51" s="69"/>
      <c r="P51" s="69"/>
    </row>
    <row r="52" spans="1:16" ht="14.25" customHeight="1" x14ac:dyDescent="0.2">
      <c r="A52" s="23" t="s">
        <v>49</v>
      </c>
      <c r="B52" s="23" t="s">
        <v>50</v>
      </c>
      <c r="C52" s="30"/>
      <c r="D52" s="22">
        <f>VLOOKUP(A52,'Vlookup '!$A:$E,5,FALSE)</f>
        <v>4684653.08</v>
      </c>
      <c r="E52" s="25" t="s">
        <v>120</v>
      </c>
      <c r="G52" s="39"/>
      <c r="H52" s="39"/>
      <c r="I52" s="69"/>
      <c r="J52" s="69"/>
      <c r="K52" s="69"/>
      <c r="L52" s="69"/>
      <c r="M52" s="69"/>
      <c r="N52" s="69"/>
      <c r="O52" s="69"/>
      <c r="P52" s="69"/>
    </row>
    <row r="53" spans="1:16" ht="14.25" customHeight="1" x14ac:dyDescent="0.2">
      <c r="A53" s="23" t="s">
        <v>51</v>
      </c>
      <c r="B53" s="23" t="s">
        <v>52</v>
      </c>
      <c r="C53" s="30"/>
      <c r="D53" s="22">
        <f>VLOOKUP(A53,'Vlookup '!$A:$E,5,FALSE)</f>
        <v>-4671220.8600000003</v>
      </c>
      <c r="E53" s="25" t="s">
        <v>120</v>
      </c>
      <c r="G53" s="39"/>
      <c r="H53" s="39"/>
      <c r="I53" s="69"/>
      <c r="J53" s="69"/>
      <c r="K53" s="69"/>
      <c r="L53" s="69"/>
      <c r="M53" s="69"/>
      <c r="N53" s="69"/>
      <c r="O53" s="69"/>
      <c r="P53" s="69"/>
    </row>
    <row r="54" spans="1:16" ht="12.75" customHeight="1" x14ac:dyDescent="0.2">
      <c r="A54" s="23" t="s">
        <v>67</v>
      </c>
      <c r="B54" s="23" t="s">
        <v>68</v>
      </c>
      <c r="C54" s="30"/>
      <c r="D54" s="22">
        <f>VLOOKUP(A54,'Vlookup '!$A:$E,5,FALSE)</f>
        <v>-1204082.6200000001</v>
      </c>
      <c r="E54" s="2" t="s">
        <v>11</v>
      </c>
      <c r="I54" s="69"/>
      <c r="J54" s="69"/>
      <c r="K54" s="69"/>
      <c r="L54" s="69"/>
      <c r="M54" s="69"/>
      <c r="N54" s="69"/>
      <c r="O54" s="69"/>
      <c r="P54" s="69"/>
    </row>
    <row r="55" spans="1:16" ht="12.75" customHeight="1" x14ac:dyDescent="0.2">
      <c r="A55" s="23" t="s">
        <v>71</v>
      </c>
      <c r="B55" s="23" t="s">
        <v>72</v>
      </c>
      <c r="C55" s="30"/>
      <c r="D55" s="22">
        <f>VLOOKUP(A55,'Vlookup '!$A:$E,5,FALSE)</f>
        <v>117588.87</v>
      </c>
      <c r="E55" s="2" t="s">
        <v>11</v>
      </c>
      <c r="I55" s="69" t="s">
        <v>151</v>
      </c>
      <c r="J55" s="69"/>
      <c r="K55" s="69"/>
      <c r="L55" s="69"/>
      <c r="M55" s="69"/>
      <c r="N55" s="69"/>
      <c r="O55" s="69"/>
      <c r="P55" s="69"/>
    </row>
    <row r="56" spans="1:16" ht="12.75" customHeight="1" x14ac:dyDescent="0.2">
      <c r="A56" s="23" t="s">
        <v>73</v>
      </c>
      <c r="B56" s="23" t="s">
        <v>74</v>
      </c>
      <c r="C56" s="30"/>
      <c r="D56" s="22">
        <f>VLOOKUP(A56,'Vlookup '!$A:$E,5,FALSE)</f>
        <v>928058.84</v>
      </c>
      <c r="E56" s="2" t="s">
        <v>11</v>
      </c>
      <c r="I56" s="69"/>
      <c r="J56" s="69"/>
      <c r="K56" s="69"/>
      <c r="L56" s="69"/>
      <c r="M56" s="69"/>
      <c r="N56" s="69"/>
      <c r="O56" s="69"/>
      <c r="P56" s="69"/>
    </row>
    <row r="57" spans="1:16" ht="12.75" customHeight="1" x14ac:dyDescent="0.2">
      <c r="A57" s="23" t="s">
        <v>75</v>
      </c>
      <c r="B57" s="23" t="s">
        <v>76</v>
      </c>
      <c r="C57" s="30"/>
      <c r="D57" s="22">
        <f>VLOOKUP(A57,'Vlookup '!$A:$E,5,FALSE)</f>
        <v>268377.38</v>
      </c>
      <c r="E57" s="2" t="s">
        <v>11</v>
      </c>
      <c r="I57" s="69"/>
      <c r="J57" s="69"/>
      <c r="K57" s="69"/>
      <c r="L57" s="69"/>
      <c r="M57" s="69"/>
      <c r="N57" s="69"/>
      <c r="O57" s="69"/>
      <c r="P57" s="69"/>
    </row>
    <row r="58" spans="1:16" ht="12.75" customHeight="1" x14ac:dyDescent="0.2">
      <c r="A58" s="23" t="s">
        <v>77</v>
      </c>
      <c r="B58" s="23" t="s">
        <v>78</v>
      </c>
      <c r="C58" s="30"/>
      <c r="D58" s="22">
        <f>VLOOKUP(A58,'Vlookup '!$A:$E,5,FALSE)</f>
        <v>148015.59</v>
      </c>
      <c r="E58" s="2" t="s">
        <v>11</v>
      </c>
      <c r="I58" s="69"/>
      <c r="J58" s="69"/>
      <c r="K58" s="69"/>
      <c r="L58" s="69"/>
      <c r="M58" s="69"/>
      <c r="N58" s="69"/>
      <c r="O58" s="69"/>
      <c r="P58" s="69"/>
    </row>
    <row r="59" spans="1:16" ht="13.15" customHeight="1" x14ac:dyDescent="0.2">
      <c r="A59" s="23" t="s">
        <v>143</v>
      </c>
      <c r="B59" s="23" t="s">
        <v>144</v>
      </c>
      <c r="C59" s="30"/>
      <c r="D59" s="22">
        <f>VLOOKUP(A59,'Vlookup '!$A:$E,5,FALSE)</f>
        <v>-112.55</v>
      </c>
      <c r="E59" s="11" t="s">
        <v>10</v>
      </c>
      <c r="I59" s="43"/>
      <c r="J59" s="43"/>
      <c r="K59" s="43"/>
      <c r="L59" s="43"/>
      <c r="M59" s="43"/>
      <c r="N59" s="43"/>
      <c r="O59" s="43"/>
      <c r="P59" s="43"/>
    </row>
    <row r="60" spans="1:16" ht="13.15" customHeight="1" x14ac:dyDescent="0.2">
      <c r="A60" s="23" t="s">
        <v>43</v>
      </c>
      <c r="B60" s="24" t="s">
        <v>44</v>
      </c>
      <c r="C60" s="30"/>
      <c r="D60" s="22">
        <f>VLOOKUP(A60,'Vlookup '!$A:$E,5,FALSE)</f>
        <v>436887</v>
      </c>
      <c r="E60" s="11" t="s">
        <v>10</v>
      </c>
      <c r="I60" s="43"/>
      <c r="J60" s="43"/>
      <c r="K60" s="43"/>
      <c r="L60" s="43"/>
      <c r="M60" s="43"/>
      <c r="N60" s="43"/>
      <c r="O60" s="43"/>
      <c r="P60" s="43"/>
    </row>
    <row r="61" spans="1:16" ht="13.15" customHeight="1" x14ac:dyDescent="0.2">
      <c r="A61" s="23" t="s">
        <v>47</v>
      </c>
      <c r="B61" s="23" t="s">
        <v>48</v>
      </c>
      <c r="C61" s="30"/>
      <c r="D61" s="22">
        <f>VLOOKUP(A61,'Vlookup '!$A:$E,5,FALSE)</f>
        <v>-451536.55</v>
      </c>
      <c r="E61" s="11" t="s">
        <v>10</v>
      </c>
      <c r="I61" s="70" t="s">
        <v>159</v>
      </c>
      <c r="J61" s="70"/>
      <c r="K61" s="70"/>
      <c r="L61" s="70"/>
      <c r="M61" s="70"/>
      <c r="N61" s="70"/>
      <c r="O61" s="70"/>
      <c r="P61" s="70"/>
    </row>
    <row r="62" spans="1:16" ht="13.15" customHeight="1" x14ac:dyDescent="0.2">
      <c r="A62" s="23" t="s">
        <v>0</v>
      </c>
      <c r="B62" s="23" t="s">
        <v>115</v>
      </c>
      <c r="C62" s="30"/>
      <c r="D62" s="22">
        <f>VLOOKUP(A62,'Vlookup '!$A:$E,5,FALSE)</f>
        <v>-688731.59</v>
      </c>
      <c r="E62" s="2" t="s">
        <v>150</v>
      </c>
      <c r="I62" s="70"/>
      <c r="J62" s="70"/>
      <c r="K62" s="70"/>
      <c r="L62" s="70"/>
      <c r="M62" s="70"/>
      <c r="N62" s="70"/>
      <c r="O62" s="70"/>
      <c r="P62" s="70"/>
    </row>
    <row r="63" spans="1:16" ht="13.15" customHeight="1" x14ac:dyDescent="0.2">
      <c r="B63" s="2" t="s">
        <v>15</v>
      </c>
      <c r="D63" s="58">
        <f>SUM(D7:D62)</f>
        <v>1600015.2299999986</v>
      </c>
      <c r="I63" s="70"/>
      <c r="J63" s="70"/>
      <c r="K63" s="70"/>
      <c r="L63" s="70"/>
      <c r="M63" s="70"/>
      <c r="N63" s="70"/>
      <c r="O63" s="70"/>
      <c r="P63" s="70"/>
    </row>
    <row r="64" spans="1:16" ht="26.45" customHeight="1" x14ac:dyDescent="0.2">
      <c r="D64" s="57" t="s">
        <v>158</v>
      </c>
      <c r="I64" s="70"/>
      <c r="J64" s="70"/>
      <c r="K64" s="70"/>
      <c r="L64" s="70"/>
      <c r="M64" s="70"/>
      <c r="N64" s="70"/>
      <c r="O64" s="70"/>
      <c r="P64" s="70"/>
    </row>
    <row r="65" spans="9:16" ht="28.15" customHeight="1" x14ac:dyDescent="0.2">
      <c r="I65" s="69" t="s">
        <v>152</v>
      </c>
      <c r="J65" s="69"/>
      <c r="K65" s="69"/>
      <c r="L65" s="69"/>
      <c r="M65" s="69"/>
      <c r="N65" s="69"/>
      <c r="O65" s="69"/>
      <c r="P65" s="69"/>
    </row>
    <row r="66" spans="9:16" ht="28.15" customHeight="1" x14ac:dyDescent="0.2">
      <c r="I66" s="69"/>
      <c r="J66" s="69"/>
      <c r="K66" s="69"/>
      <c r="L66" s="69"/>
      <c r="M66" s="69"/>
      <c r="N66" s="69"/>
      <c r="O66" s="69"/>
      <c r="P66" s="69"/>
    </row>
    <row r="67" spans="9:16" ht="17.45" customHeight="1" x14ac:dyDescent="0.2">
      <c r="I67" s="43"/>
      <c r="J67" s="43"/>
      <c r="K67" s="43"/>
      <c r="L67" s="43"/>
      <c r="M67" s="43"/>
      <c r="N67" s="43"/>
      <c r="O67" s="43"/>
      <c r="P67" s="43"/>
    </row>
    <row r="68" spans="9:16" ht="13.15" customHeight="1" x14ac:dyDescent="0.2"/>
    <row r="69" spans="9:16" ht="22.9" customHeight="1" x14ac:dyDescent="0.2"/>
  </sheetData>
  <autoFilter ref="A6:E63" xr:uid="{00000000-0009-0000-0000-000005000000}">
    <sortState ref="A9:E64">
      <sortCondition ref="E8:E64"/>
    </sortState>
  </autoFilter>
  <mergeCells count="10">
    <mergeCell ref="I55:P58"/>
    <mergeCell ref="I61:P64"/>
    <mergeCell ref="I65:P66"/>
    <mergeCell ref="J13:O14"/>
    <mergeCell ref="C2:P4"/>
    <mergeCell ref="I48:P54"/>
    <mergeCell ref="I38:P47"/>
    <mergeCell ref="I31:P36"/>
    <mergeCell ref="N6:O6"/>
    <mergeCell ref="N5:O5"/>
  </mergeCells>
  <pageMargins left="1" right="0.75" top="1" bottom="0.75" header="0.3" footer="0.4"/>
  <pageSetup scale="45" orientation="landscape" r:id="rId1"/>
  <headerFooter>
    <oddHeader>&amp;RExh. KTW-4 Walker WP15</oddHeader>
    <oddFooter>&amp;L&amp;11&amp;Z&amp;F&amp;R&amp;11&amp;A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79998168889431442"/>
  </sheetPr>
  <dimension ref="A1:K64"/>
  <sheetViews>
    <sheetView zoomScaleNormal="100" workbookViewId="0">
      <selection activeCell="F27" sqref="F27"/>
    </sheetView>
  </sheetViews>
  <sheetFormatPr defaultRowHeight="12.75" x14ac:dyDescent="0.2"/>
  <cols>
    <col min="2" max="2" width="47.85546875" bestFit="1" customWidth="1"/>
    <col min="5" max="5" width="13.42578125" bestFit="1" customWidth="1"/>
    <col min="6" max="6" width="14.5703125" style="62" bestFit="1" customWidth="1"/>
  </cols>
  <sheetData>
    <row r="1" spans="1:8" ht="51" customHeight="1" x14ac:dyDescent="0.2">
      <c r="B1" s="70" t="s">
        <v>142</v>
      </c>
      <c r="C1" s="70"/>
      <c r="D1" s="70"/>
      <c r="E1" s="70"/>
      <c r="H1" s="13" t="s">
        <v>116</v>
      </c>
    </row>
    <row r="2" spans="1:8" ht="14.25" x14ac:dyDescent="0.2">
      <c r="B2" s="70"/>
      <c r="C2" s="70"/>
      <c r="D2" s="70"/>
      <c r="E2" s="70"/>
      <c r="H2" s="13" t="s">
        <v>117</v>
      </c>
    </row>
    <row r="3" spans="1:8" ht="14.25" x14ac:dyDescent="0.2">
      <c r="B3" s="70"/>
      <c r="C3" s="70"/>
      <c r="D3" s="70"/>
      <c r="E3" s="70"/>
      <c r="H3" s="18">
        <v>9999999</v>
      </c>
    </row>
    <row r="4" spans="1:8" ht="14.25" x14ac:dyDescent="0.2">
      <c r="H4" s="18" t="s">
        <v>118</v>
      </c>
    </row>
    <row r="5" spans="1:8" x14ac:dyDescent="0.2">
      <c r="A5" s="9" t="s">
        <v>20</v>
      </c>
      <c r="B5" s="9" t="s">
        <v>21</v>
      </c>
      <c r="C5" s="20"/>
      <c r="D5" s="20"/>
      <c r="E5" s="19" t="s">
        <v>6</v>
      </c>
    </row>
    <row r="6" spans="1:8" x14ac:dyDescent="0.2">
      <c r="A6" s="10" t="s">
        <v>22</v>
      </c>
      <c r="B6" s="10" t="s">
        <v>23</v>
      </c>
      <c r="C6" s="20"/>
      <c r="D6" s="20"/>
      <c r="E6" s="12">
        <v>119922.53</v>
      </c>
      <c r="F6" s="62">
        <f>VLOOKUP(A6,'SAP Detail Review'!$A:$D,4,FALSE)</f>
        <v>119922.53</v>
      </c>
    </row>
    <row r="7" spans="1:8" x14ac:dyDescent="0.2">
      <c r="A7" s="10" t="s">
        <v>24</v>
      </c>
      <c r="B7" s="10" t="s">
        <v>25</v>
      </c>
      <c r="C7" s="20"/>
      <c r="D7" s="20"/>
      <c r="E7" s="12">
        <v>7125965.6200000001</v>
      </c>
      <c r="F7" s="62">
        <f>VLOOKUP(A7,'SAP Detail Review'!$A:$D,4,FALSE)</f>
        <v>7125965.6200000001</v>
      </c>
    </row>
    <row r="8" spans="1:8" x14ac:dyDescent="0.2">
      <c r="A8" s="10" t="s">
        <v>26</v>
      </c>
      <c r="B8" s="10" t="s">
        <v>27</v>
      </c>
      <c r="C8" s="20"/>
      <c r="D8" s="20"/>
      <c r="E8" s="12">
        <v>111426.32</v>
      </c>
      <c r="F8" s="62">
        <f>VLOOKUP(A8,'SAP Detail Review'!$A:$D,4,FALSE)</f>
        <v>111426.32</v>
      </c>
    </row>
    <row r="9" spans="1:8" x14ac:dyDescent="0.2">
      <c r="A9" s="10" t="s">
        <v>28</v>
      </c>
      <c r="B9" s="10" t="s">
        <v>29</v>
      </c>
      <c r="C9" s="20"/>
      <c r="D9" s="20"/>
      <c r="E9" s="12">
        <v>3267055.41</v>
      </c>
      <c r="F9" s="62">
        <f>VLOOKUP(A9,'SAP Detail Review'!$A:$D,4,FALSE)</f>
        <v>3267055.41</v>
      </c>
    </row>
    <row r="10" spans="1:8" x14ac:dyDescent="0.2">
      <c r="A10" s="10" t="s">
        <v>30</v>
      </c>
      <c r="B10" s="10" t="s">
        <v>31</v>
      </c>
      <c r="C10" s="20"/>
      <c r="D10" s="20"/>
      <c r="E10" s="12">
        <v>2023130.13</v>
      </c>
      <c r="F10" s="62">
        <f>VLOOKUP(A10,'SAP Detail Review'!$A:$D,4,FALSE)</f>
        <v>2023130.13</v>
      </c>
    </row>
    <row r="11" spans="1:8" x14ac:dyDescent="0.2">
      <c r="A11" s="10" t="s">
        <v>32</v>
      </c>
      <c r="B11" s="10" t="s">
        <v>33</v>
      </c>
      <c r="C11" s="20"/>
      <c r="D11" s="20"/>
      <c r="E11" s="12">
        <v>-3132550.93</v>
      </c>
      <c r="F11" s="62">
        <f>VLOOKUP(A11,'SAP Detail Review'!$A:$D,4,FALSE)</f>
        <v>-3132550.93</v>
      </c>
    </row>
    <row r="12" spans="1:8" x14ac:dyDescent="0.2">
      <c r="A12" s="10" t="s">
        <v>34</v>
      </c>
      <c r="B12" s="10" t="s">
        <v>35</v>
      </c>
      <c r="C12" s="20"/>
      <c r="D12" s="20"/>
      <c r="E12" s="12">
        <v>-1856644.4</v>
      </c>
      <c r="F12" s="62">
        <f>VLOOKUP(A12,'SAP Detail Review'!$A:$D,4,FALSE)</f>
        <v>-1856644.4</v>
      </c>
    </row>
    <row r="13" spans="1:8" x14ac:dyDescent="0.2">
      <c r="A13" s="10" t="s">
        <v>19</v>
      </c>
      <c r="B13" s="10" t="s">
        <v>36</v>
      </c>
      <c r="C13" s="20"/>
      <c r="D13" s="20"/>
      <c r="E13" s="12">
        <v>-14815220.720000001</v>
      </c>
      <c r="F13" s="62">
        <f>VLOOKUP(A13,'SAP Detail Review'!$A:$D,4,FALSE)</f>
        <v>-14815220.720000001</v>
      </c>
    </row>
    <row r="14" spans="1:8" x14ac:dyDescent="0.2">
      <c r="A14" s="10" t="s">
        <v>37</v>
      </c>
      <c r="B14" s="10" t="s">
        <v>38</v>
      </c>
      <c r="C14" s="20"/>
      <c r="D14" s="20"/>
      <c r="E14" s="12">
        <v>-209725.47</v>
      </c>
      <c r="F14" s="62">
        <f>VLOOKUP(A14,'SAP Detail Review'!$A:$D,4,FALSE)</f>
        <v>-209725.47</v>
      </c>
    </row>
    <row r="15" spans="1:8" x14ac:dyDescent="0.2">
      <c r="A15" s="10" t="s">
        <v>39</v>
      </c>
      <c r="B15" s="10" t="s">
        <v>40</v>
      </c>
      <c r="C15" s="20"/>
      <c r="D15" s="20"/>
      <c r="E15" s="12">
        <v>-0.01</v>
      </c>
      <c r="F15" s="62">
        <f>VLOOKUP(A15,'SAP Detail Review'!$A:$D,4,FALSE)</f>
        <v>0.01</v>
      </c>
    </row>
    <row r="16" spans="1:8" x14ac:dyDescent="0.2">
      <c r="A16" s="10" t="s">
        <v>41</v>
      </c>
      <c r="B16" s="10" t="s">
        <v>42</v>
      </c>
      <c r="C16" s="20"/>
      <c r="D16" s="20"/>
      <c r="E16" s="12">
        <v>6715398.9400000004</v>
      </c>
      <c r="F16" s="62">
        <f>VLOOKUP(A16,'SAP Detail Review'!$A:$D,4,FALSE)</f>
        <v>6715398.9400000004</v>
      </c>
    </row>
    <row r="17" spans="1:9" x14ac:dyDescent="0.2">
      <c r="A17" s="10" t="s">
        <v>143</v>
      </c>
      <c r="B17" s="10" t="s">
        <v>144</v>
      </c>
      <c r="C17" s="20"/>
      <c r="D17" s="20"/>
      <c r="E17" s="12">
        <v>-112.55</v>
      </c>
      <c r="F17" s="62">
        <f>VLOOKUP(A17,'SAP Detail Review'!$A:$D,4,FALSE)</f>
        <v>-112.55</v>
      </c>
      <c r="I17" s="2"/>
    </row>
    <row r="18" spans="1:9" x14ac:dyDescent="0.2">
      <c r="A18" s="10" t="s">
        <v>43</v>
      </c>
      <c r="B18" s="10" t="s">
        <v>44</v>
      </c>
      <c r="C18" s="20"/>
      <c r="D18" s="20"/>
      <c r="E18" s="12">
        <v>436887</v>
      </c>
      <c r="F18" s="62">
        <f>VLOOKUP(A18,'SAP Detail Review'!$A:$D,4,FALSE)</f>
        <v>436887</v>
      </c>
    </row>
    <row r="19" spans="1:9" x14ac:dyDescent="0.2">
      <c r="A19" s="10" t="s">
        <v>45</v>
      </c>
      <c r="B19" s="10" t="s">
        <v>46</v>
      </c>
      <c r="C19" s="20"/>
      <c r="D19" s="20"/>
      <c r="E19" s="12">
        <v>0</v>
      </c>
      <c r="F19" s="62">
        <f>VLOOKUP(A19,'SAP Detail Review'!$A:$D,4,FALSE)</f>
        <v>0</v>
      </c>
    </row>
    <row r="20" spans="1:9" x14ac:dyDescent="0.2">
      <c r="A20" s="10" t="s">
        <v>47</v>
      </c>
      <c r="B20" s="10" t="s">
        <v>48</v>
      </c>
      <c r="C20" s="20"/>
      <c r="D20" s="20"/>
      <c r="E20" s="12">
        <v>-451536.55</v>
      </c>
      <c r="F20" s="62">
        <f>VLOOKUP(A20,'SAP Detail Review'!$A:$D,4,FALSE)</f>
        <v>-451536.55</v>
      </c>
    </row>
    <row r="21" spans="1:9" x14ac:dyDescent="0.2">
      <c r="A21" s="10" t="s">
        <v>49</v>
      </c>
      <c r="B21" s="10" t="s">
        <v>50</v>
      </c>
      <c r="C21" s="20"/>
      <c r="D21" s="20"/>
      <c r="E21" s="12">
        <v>4684653.08</v>
      </c>
      <c r="F21" s="62">
        <f>VLOOKUP(A21,'SAP Detail Review'!$A:$D,4,FALSE)</f>
        <v>4684653.08</v>
      </c>
    </row>
    <row r="22" spans="1:9" x14ac:dyDescent="0.2">
      <c r="A22" s="10" t="s">
        <v>51</v>
      </c>
      <c r="B22" s="10" t="s">
        <v>52</v>
      </c>
      <c r="C22" s="20"/>
      <c r="D22" s="20"/>
      <c r="E22" s="12">
        <v>-4671220.8600000003</v>
      </c>
      <c r="F22" s="62">
        <f>VLOOKUP(A22,'SAP Detail Review'!$A:$D,4,FALSE)</f>
        <v>-4671220.8600000003</v>
      </c>
    </row>
    <row r="23" spans="1:9" x14ac:dyDescent="0.2">
      <c r="A23" s="10" t="s">
        <v>53</v>
      </c>
      <c r="B23" s="10" t="s">
        <v>54</v>
      </c>
      <c r="C23" s="20"/>
      <c r="D23" s="20"/>
      <c r="E23" s="12">
        <v>46259.97</v>
      </c>
      <c r="F23" s="62">
        <f>VLOOKUP(A23,'SAP Detail Review'!$A:$D,4,FALSE)</f>
        <v>46259.97</v>
      </c>
    </row>
    <row r="24" spans="1:9" x14ac:dyDescent="0.2">
      <c r="A24" s="10" t="s">
        <v>55</v>
      </c>
      <c r="B24" s="10" t="s">
        <v>56</v>
      </c>
      <c r="C24" s="20"/>
      <c r="D24" s="20"/>
      <c r="E24" s="12">
        <v>518113.93</v>
      </c>
      <c r="F24" s="62">
        <f>VLOOKUP(A24,'SAP Detail Review'!$A:$D,4,FALSE)</f>
        <v>518113.93</v>
      </c>
    </row>
    <row r="25" spans="1:9" x14ac:dyDescent="0.2">
      <c r="A25" s="10" t="s">
        <v>57</v>
      </c>
      <c r="B25" s="10" t="s">
        <v>58</v>
      </c>
      <c r="C25" s="20"/>
      <c r="D25" s="20"/>
      <c r="E25" s="12">
        <v>73532.55</v>
      </c>
      <c r="F25" s="62">
        <f>VLOOKUP(A25,'SAP Detail Review'!$A:$D,4,FALSE)</f>
        <v>73532.55</v>
      </c>
    </row>
    <row r="26" spans="1:9" x14ac:dyDescent="0.2">
      <c r="A26" s="10" t="s">
        <v>59</v>
      </c>
      <c r="B26" s="10" t="s">
        <v>60</v>
      </c>
      <c r="C26" s="20"/>
      <c r="D26" s="20"/>
      <c r="E26" s="12">
        <v>1012106.07</v>
      </c>
      <c r="F26" s="62">
        <f>VLOOKUP(A26,'SAP Detail Review'!$A:$D,4,FALSE)</f>
        <v>1012106.07</v>
      </c>
    </row>
    <row r="27" spans="1:9" x14ac:dyDescent="0.2">
      <c r="A27" s="10" t="s">
        <v>61</v>
      </c>
      <c r="B27" s="10" t="s">
        <v>62</v>
      </c>
      <c r="C27" s="20"/>
      <c r="D27" s="20"/>
      <c r="E27" s="12">
        <v>-1131898.5900000001</v>
      </c>
      <c r="F27" s="62">
        <f>VLOOKUP(A27,'SAP Detail Review'!$A:$D,4,FALSE)</f>
        <v>-1131898.5900000001</v>
      </c>
    </row>
    <row r="28" spans="1:9" x14ac:dyDescent="0.2">
      <c r="A28" s="10" t="s">
        <v>63</v>
      </c>
      <c r="B28" s="10" t="s">
        <v>64</v>
      </c>
      <c r="C28" s="20"/>
      <c r="D28" s="20"/>
      <c r="E28" s="12">
        <v>197854.37</v>
      </c>
      <c r="F28" s="62">
        <f>VLOOKUP(A28,'SAP Detail Review'!$A:$D,4,FALSE)</f>
        <v>197854.37</v>
      </c>
    </row>
    <row r="29" spans="1:9" x14ac:dyDescent="0.2">
      <c r="A29" s="10" t="s">
        <v>65</v>
      </c>
      <c r="B29" s="10" t="s">
        <v>66</v>
      </c>
      <c r="C29" s="20"/>
      <c r="D29" s="20"/>
      <c r="E29" s="12">
        <v>99104.4</v>
      </c>
      <c r="F29" s="62">
        <f>VLOOKUP(A29,'SAP Detail Review'!$A:$D,4,FALSE)</f>
        <v>99104.4</v>
      </c>
    </row>
    <row r="30" spans="1:9" x14ac:dyDescent="0.2">
      <c r="A30" s="10" t="s">
        <v>67</v>
      </c>
      <c r="B30" s="10" t="s">
        <v>68</v>
      </c>
      <c r="C30" s="20"/>
      <c r="D30" s="20"/>
      <c r="E30" s="12">
        <v>-1204082.6200000001</v>
      </c>
      <c r="F30" s="62">
        <f>VLOOKUP(A30,'SAP Detail Review'!$A:$D,4,FALSE)</f>
        <v>-1204082.6200000001</v>
      </c>
    </row>
    <row r="31" spans="1:9" x14ac:dyDescent="0.2">
      <c r="A31" s="10" t="s">
        <v>69</v>
      </c>
      <c r="B31" s="10" t="s">
        <v>70</v>
      </c>
      <c r="C31" s="20"/>
      <c r="D31" s="20"/>
      <c r="E31" s="12">
        <v>71329.27</v>
      </c>
      <c r="F31" s="62">
        <f>VLOOKUP(A31,'SAP Detail Review'!$A:$D,4,FALSE)</f>
        <v>71329.27</v>
      </c>
    </row>
    <row r="32" spans="1:9" x14ac:dyDescent="0.2">
      <c r="A32" s="10" t="s">
        <v>71</v>
      </c>
      <c r="B32" s="10" t="s">
        <v>72</v>
      </c>
      <c r="C32" s="20"/>
      <c r="D32" s="20"/>
      <c r="E32" s="12">
        <v>117588.87</v>
      </c>
      <c r="F32" s="62">
        <f>VLOOKUP(A32,'SAP Detail Review'!$A:$D,4,FALSE)</f>
        <v>117588.87</v>
      </c>
    </row>
    <row r="33" spans="1:11" x14ac:dyDescent="0.2">
      <c r="A33" s="10" t="s">
        <v>73</v>
      </c>
      <c r="B33" s="10" t="s">
        <v>74</v>
      </c>
      <c r="C33" s="20"/>
      <c r="D33" s="20"/>
      <c r="E33" s="12">
        <v>928058.84</v>
      </c>
      <c r="F33" s="62">
        <f>VLOOKUP(A33,'SAP Detail Review'!$A:$D,4,FALSE)</f>
        <v>928058.84</v>
      </c>
    </row>
    <row r="34" spans="1:11" x14ac:dyDescent="0.2">
      <c r="A34" s="10" t="s">
        <v>75</v>
      </c>
      <c r="B34" s="10" t="s">
        <v>76</v>
      </c>
      <c r="C34" s="20"/>
      <c r="D34" s="20"/>
      <c r="E34" s="12">
        <v>268377.38</v>
      </c>
      <c r="F34" s="62">
        <f>VLOOKUP(A34,'SAP Detail Review'!$A:$D,4,FALSE)</f>
        <v>268377.38</v>
      </c>
      <c r="K34" s="14"/>
    </row>
    <row r="35" spans="1:11" x14ac:dyDescent="0.2">
      <c r="A35" s="10" t="s">
        <v>77</v>
      </c>
      <c r="B35" s="10" t="s">
        <v>78</v>
      </c>
      <c r="C35" s="20"/>
      <c r="D35" s="20"/>
      <c r="E35" s="12">
        <v>148015.59</v>
      </c>
      <c r="F35" s="62">
        <f>VLOOKUP(A35,'SAP Detail Review'!$A:$D,4,FALSE)</f>
        <v>148015.59</v>
      </c>
    </row>
    <row r="36" spans="1:11" x14ac:dyDescent="0.2">
      <c r="A36" s="10" t="s">
        <v>79</v>
      </c>
      <c r="B36" s="10" t="s">
        <v>80</v>
      </c>
      <c r="C36" s="20"/>
      <c r="D36" s="20"/>
      <c r="E36" s="12">
        <v>-315264.49</v>
      </c>
      <c r="F36" s="62">
        <f>VLOOKUP(A36,'SAP Detail Review'!$A:$D,4,FALSE)</f>
        <v>-315264.49</v>
      </c>
    </row>
    <row r="37" spans="1:11" x14ac:dyDescent="0.2">
      <c r="A37" s="10" t="s">
        <v>81</v>
      </c>
      <c r="B37" s="10" t="s">
        <v>82</v>
      </c>
      <c r="C37" s="20"/>
      <c r="D37" s="20"/>
      <c r="E37" s="12">
        <v>52679.41</v>
      </c>
      <c r="F37" s="62">
        <f>VLOOKUP(A37,'SAP Detail Review'!$A:$D,4,FALSE)</f>
        <v>52679.41</v>
      </c>
    </row>
    <row r="38" spans="1:11" x14ac:dyDescent="0.2">
      <c r="A38" s="10" t="s">
        <v>83</v>
      </c>
      <c r="B38" s="10" t="s">
        <v>84</v>
      </c>
      <c r="C38" s="20"/>
      <c r="D38" s="20"/>
      <c r="E38" s="12">
        <v>8770.8799999999992</v>
      </c>
      <c r="F38" s="62">
        <f>VLOOKUP(A38,'SAP Detail Review'!$A:$D,4,FALSE)</f>
        <v>8770.8799999999992</v>
      </c>
    </row>
    <row r="39" spans="1:11" x14ac:dyDescent="0.2">
      <c r="A39" s="10" t="s">
        <v>85</v>
      </c>
      <c r="B39" s="10" t="s">
        <v>86</v>
      </c>
      <c r="C39" s="20"/>
      <c r="D39" s="20"/>
      <c r="E39" s="12">
        <v>5911.94</v>
      </c>
      <c r="F39" s="62">
        <f>VLOOKUP(A39,'SAP Detail Review'!$A:$D,4,FALSE)</f>
        <v>5911.94</v>
      </c>
    </row>
    <row r="40" spans="1:11" x14ac:dyDescent="0.2">
      <c r="A40" s="10" t="s">
        <v>87</v>
      </c>
      <c r="B40" s="10" t="s">
        <v>88</v>
      </c>
      <c r="C40" s="20"/>
      <c r="D40" s="20"/>
      <c r="E40" s="12">
        <v>3358.56</v>
      </c>
      <c r="F40" s="62">
        <f>VLOOKUP(A40,'SAP Detail Review'!$A:$D,4,FALSE)</f>
        <v>3358.56</v>
      </c>
    </row>
    <row r="41" spans="1:11" x14ac:dyDescent="0.2">
      <c r="A41" s="10" t="s">
        <v>89</v>
      </c>
      <c r="B41" s="10" t="s">
        <v>90</v>
      </c>
      <c r="C41" s="20"/>
      <c r="D41" s="20"/>
      <c r="E41" s="12">
        <v>244543.7</v>
      </c>
      <c r="F41" s="62">
        <f>VLOOKUP(A41,'SAP Detail Review'!$A:$D,4,FALSE)</f>
        <v>244543.7</v>
      </c>
    </row>
    <row r="42" spans="1:11" x14ac:dyDescent="0.2">
      <c r="A42" s="10" t="s">
        <v>91</v>
      </c>
      <c r="B42" s="10" t="s">
        <v>92</v>
      </c>
      <c r="C42" s="20"/>
      <c r="D42" s="20"/>
      <c r="E42" s="12">
        <v>286.94</v>
      </c>
      <c r="F42" s="62">
        <f>VLOOKUP(A42,'SAP Detail Review'!$A:$D,4,FALSE)</f>
        <v>286.94</v>
      </c>
    </row>
    <row r="43" spans="1:11" x14ac:dyDescent="0.2">
      <c r="A43" s="10" t="s">
        <v>93</v>
      </c>
      <c r="B43" s="10" t="s">
        <v>94</v>
      </c>
      <c r="C43" s="20"/>
      <c r="D43" s="20"/>
      <c r="E43" s="12">
        <v>27311.01</v>
      </c>
      <c r="F43" s="62">
        <f>VLOOKUP(A43,'SAP Detail Review'!$A:$D,4,FALSE)</f>
        <v>27311.01</v>
      </c>
    </row>
    <row r="44" spans="1:11" x14ac:dyDescent="0.2">
      <c r="A44" s="10" t="s">
        <v>130</v>
      </c>
      <c r="B44" s="10" t="s">
        <v>131</v>
      </c>
      <c r="C44" s="20"/>
      <c r="D44" s="20"/>
      <c r="E44" s="12">
        <v>168.52</v>
      </c>
      <c r="F44" s="62">
        <f>VLOOKUP(A44,'SAP Detail Review'!$A:$D,4,FALSE)</f>
        <v>168.52</v>
      </c>
    </row>
    <row r="45" spans="1:11" x14ac:dyDescent="0.2">
      <c r="A45" s="10" t="s">
        <v>95</v>
      </c>
      <c r="B45" s="10" t="s">
        <v>96</v>
      </c>
      <c r="C45" s="20"/>
      <c r="D45" s="20"/>
      <c r="E45" s="12">
        <v>4865.07</v>
      </c>
      <c r="F45" s="62">
        <f>VLOOKUP(A45,'SAP Detail Review'!$A:$D,4,FALSE)</f>
        <v>4865.07</v>
      </c>
    </row>
    <row r="46" spans="1:11" x14ac:dyDescent="0.2">
      <c r="A46" s="10" t="s">
        <v>97</v>
      </c>
      <c r="B46" s="10" t="s">
        <v>98</v>
      </c>
      <c r="C46" s="20"/>
      <c r="D46" s="20"/>
      <c r="E46" s="12">
        <v>1041392.59</v>
      </c>
      <c r="F46" s="62">
        <f>VLOOKUP(A46,'SAP Detail Review'!$A:$D,4,FALSE)</f>
        <v>1041392.59</v>
      </c>
    </row>
    <row r="47" spans="1:11" x14ac:dyDescent="0.2">
      <c r="A47" s="10" t="s">
        <v>99</v>
      </c>
      <c r="B47" s="10" t="s">
        <v>100</v>
      </c>
      <c r="C47" s="20"/>
      <c r="D47" s="20"/>
      <c r="E47" s="12">
        <v>-2108533.08</v>
      </c>
      <c r="F47" s="62">
        <f>VLOOKUP(A47,'SAP Detail Review'!$A:$D,4,FALSE)</f>
        <v>-2108533.08</v>
      </c>
    </row>
    <row r="48" spans="1:11" x14ac:dyDescent="0.2">
      <c r="A48" s="10" t="s">
        <v>101</v>
      </c>
      <c r="B48" s="10" t="s">
        <v>102</v>
      </c>
      <c r="C48" s="20"/>
      <c r="D48" s="20"/>
      <c r="E48" s="12">
        <v>983209.1</v>
      </c>
      <c r="F48" s="62">
        <f>VLOOKUP(A48,'SAP Detail Review'!$A:$D,4,FALSE)</f>
        <v>983209.1</v>
      </c>
    </row>
    <row r="49" spans="1:6" x14ac:dyDescent="0.2">
      <c r="A49" s="10" t="s">
        <v>103</v>
      </c>
      <c r="B49" s="10" t="s">
        <v>104</v>
      </c>
      <c r="C49" s="20"/>
      <c r="D49" s="20"/>
      <c r="E49" s="12">
        <v>7788.81</v>
      </c>
      <c r="F49" s="62">
        <f>VLOOKUP(A49,'SAP Detail Review'!$A:$D,4,FALSE)</f>
        <v>7788.81</v>
      </c>
    </row>
    <row r="50" spans="1:6" x14ac:dyDescent="0.2">
      <c r="A50" s="10" t="s">
        <v>105</v>
      </c>
      <c r="B50" s="10" t="s">
        <v>106</v>
      </c>
      <c r="C50" s="20"/>
      <c r="D50" s="20"/>
      <c r="E50" s="12">
        <v>12443.16</v>
      </c>
      <c r="F50" s="62">
        <f>VLOOKUP(A50,'SAP Detail Review'!$A:$D,4,FALSE)</f>
        <v>12443.16</v>
      </c>
    </row>
    <row r="51" spans="1:6" x14ac:dyDescent="0.2">
      <c r="A51" s="10" t="s">
        <v>107</v>
      </c>
      <c r="B51" s="10" t="s">
        <v>108</v>
      </c>
      <c r="C51" s="20"/>
      <c r="D51" s="20"/>
      <c r="E51" s="12">
        <v>-6594530.1299999999</v>
      </c>
      <c r="F51" s="62">
        <f>VLOOKUP(A51,'SAP Detail Review'!$A:$D,4,FALSE)</f>
        <v>-6594530.1299999999</v>
      </c>
    </row>
    <row r="52" spans="1:6" x14ac:dyDescent="0.2">
      <c r="A52" s="10" t="s">
        <v>109</v>
      </c>
      <c r="B52" s="10" t="s">
        <v>110</v>
      </c>
      <c r="C52" s="20"/>
      <c r="D52" s="20"/>
      <c r="E52" s="12">
        <v>14</v>
      </c>
      <c r="F52" s="62">
        <f>VLOOKUP(A52,'SAP Detail Review'!$A:$D,4,FALSE)</f>
        <v>14</v>
      </c>
    </row>
    <row r="53" spans="1:6" x14ac:dyDescent="0.2">
      <c r="A53" s="10" t="s">
        <v>123</v>
      </c>
      <c r="B53" s="10" t="s">
        <v>132</v>
      </c>
      <c r="C53" s="20"/>
      <c r="D53" s="20"/>
      <c r="E53" s="12">
        <v>772</v>
      </c>
      <c r="F53" s="62">
        <f>VLOOKUP(A53,'SAP Detail Review'!$A:$D,4,FALSE)</f>
        <v>772</v>
      </c>
    </row>
    <row r="54" spans="1:6" x14ac:dyDescent="0.2">
      <c r="A54" s="10" t="s">
        <v>111</v>
      </c>
      <c r="B54" s="10" t="s">
        <v>112</v>
      </c>
      <c r="C54" s="20"/>
      <c r="D54" s="20"/>
      <c r="E54" s="12">
        <v>2721878.19</v>
      </c>
      <c r="F54" s="62">
        <f>VLOOKUP(A54,'SAP Detail Review'!$A:$D,4,FALSE)</f>
        <v>2721878.19</v>
      </c>
    </row>
    <row r="55" spans="1:6" x14ac:dyDescent="0.2">
      <c r="A55" s="10" t="s">
        <v>163</v>
      </c>
      <c r="B55" s="10" t="s">
        <v>164</v>
      </c>
      <c r="C55" s="20"/>
      <c r="D55" s="20"/>
      <c r="E55" s="12">
        <v>749.3</v>
      </c>
      <c r="F55" s="62">
        <f>VLOOKUP(A55,'SAP Detail Review'!$A:$D,4,FALSE)</f>
        <v>749.3</v>
      </c>
    </row>
    <row r="56" spans="1:6" x14ac:dyDescent="0.2">
      <c r="A56" s="10" t="s">
        <v>124</v>
      </c>
      <c r="B56" s="10" t="s">
        <v>133</v>
      </c>
      <c r="C56" s="20"/>
      <c r="D56" s="20"/>
      <c r="E56" s="12">
        <v>47.45</v>
      </c>
      <c r="F56" s="62">
        <f>VLOOKUP(A56,'SAP Detail Review'!$A:$D,4,FALSE)</f>
        <v>47.45</v>
      </c>
    </row>
    <row r="57" spans="1:6" x14ac:dyDescent="0.2">
      <c r="A57" s="10" t="s">
        <v>125</v>
      </c>
      <c r="B57" s="10" t="s">
        <v>134</v>
      </c>
      <c r="C57" s="20"/>
      <c r="D57" s="20"/>
      <c r="E57" s="12">
        <v>188.14</v>
      </c>
      <c r="F57" s="62">
        <f>VLOOKUP(A57,'SAP Detail Review'!$A:$D,4,FALSE)</f>
        <v>188.14</v>
      </c>
    </row>
    <row r="58" spans="1:6" x14ac:dyDescent="0.2">
      <c r="A58" s="10" t="s">
        <v>135</v>
      </c>
      <c r="B58" s="10" t="s">
        <v>136</v>
      </c>
      <c r="C58" s="20"/>
      <c r="D58" s="20"/>
      <c r="E58" s="12">
        <v>24.32</v>
      </c>
      <c r="F58" s="62">
        <f>VLOOKUP(A58,'SAP Detail Review'!$A:$D,4,FALSE)</f>
        <v>24.32</v>
      </c>
    </row>
    <row r="59" spans="1:6" x14ac:dyDescent="0.2">
      <c r="A59" s="10" t="s">
        <v>146</v>
      </c>
      <c r="B59" s="10" t="s">
        <v>147</v>
      </c>
      <c r="C59" s="20"/>
      <c r="D59" s="20"/>
      <c r="E59" s="12">
        <v>42.08</v>
      </c>
      <c r="F59" s="62">
        <f>VLOOKUP(A59,'SAP Detail Review'!$A:$D,4,FALSE)</f>
        <v>42.08</v>
      </c>
    </row>
    <row r="60" spans="1:6" x14ac:dyDescent="0.2">
      <c r="A60" s="10" t="s">
        <v>113</v>
      </c>
      <c r="B60" s="10" t="s">
        <v>114</v>
      </c>
      <c r="C60" s="21"/>
      <c r="D60" s="21"/>
      <c r="E60" s="12">
        <v>5698841.7599999998</v>
      </c>
      <c r="F60" s="62">
        <f>VLOOKUP(A60,'SAP Detail Review'!$A:$D,4,FALSE)</f>
        <v>5698841.7599999998</v>
      </c>
    </row>
    <row r="61" spans="1:6" x14ac:dyDescent="0.2">
      <c r="A61" s="10" t="s">
        <v>0</v>
      </c>
      <c r="B61" s="10" t="s">
        <v>137</v>
      </c>
      <c r="E61" s="12">
        <v>-688731.59</v>
      </c>
      <c r="F61" s="62">
        <f>VLOOKUP(A61,'SAP Detail Review'!$A:$D,4,FALSE)</f>
        <v>-688731.59</v>
      </c>
    </row>
    <row r="62" spans="1:6" x14ac:dyDescent="0.2">
      <c r="E62" s="14">
        <f>SUM(E6:E61)</f>
        <v>1600015.2100000014</v>
      </c>
    </row>
    <row r="64" spans="1:6" x14ac:dyDescent="0.2">
      <c r="B64" s="2" t="s">
        <v>138</v>
      </c>
    </row>
  </sheetData>
  <mergeCells count="1">
    <mergeCell ref="B1:E3"/>
  </mergeCells>
  <pageMargins left="0.7" right="0.7" top="0.75" bottom="0.75" header="0.3" footer="0.3"/>
  <pageSetup orientation="portrait" r:id="rId1"/>
  <headerFooter>
    <oddHeader>&amp;RExh. KTW-4 Walker WP15</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2020-12-18T08:00:00+00:00</OpenedDate>
    <SignificantOrder xmlns="dc463f71-b30c-4ab2-9473-d307f9d35888">false</SignificantOrder>
    <Date1 xmlns="dc463f71-b30c-4ab2-9473-d307f9d35888">2020-12-18T08:00:00+00:00</Date1>
    <IsDocumentOrder xmlns="dc463f71-b30c-4ab2-9473-d307f9d35888">false</IsDocumentOrder>
    <IsHighlyConfidential xmlns="dc463f71-b30c-4ab2-9473-d307f9d35888">false</IsHighlyConfidential>
    <CaseCompanyNames xmlns="dc463f71-b30c-4ab2-9473-d307f9d35888">Northwest Natural Gas Company</CaseCompanyNames>
    <Nickname xmlns="http://schemas.microsoft.com/sharepoint/v3" xsi:nil="true"/>
    <DocketNumber xmlns="dc463f71-b30c-4ab2-9473-d307f9d35888">200994</DocketNumber>
    <DelegatedOrder xmlns="dc463f71-b30c-4ab2-9473-d307f9d35888">false</DelegatedOrder>
  </documentManagement>
</p:properties>
</file>

<file path=customXml/item4.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EEC80525953A745BD9B79DC421B8604" ma:contentTypeVersion="52" ma:contentTypeDescription="" ma:contentTypeScope="" ma:versionID="661ebdd58a449a96898bb3f3afaf286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9af6b0a9aa2de783aac4f3d36dbacc3c"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3FBD53-92C8-4749-A679-CBF4965DF72F}">
  <ds:schemaRefs>
    <ds:schemaRef ds:uri="http://schemas.microsoft.com/sharepoint/v3/contenttype/forms"/>
  </ds:schemaRefs>
</ds:datastoreItem>
</file>

<file path=customXml/itemProps2.xml><?xml version="1.0" encoding="utf-8"?>
<ds:datastoreItem xmlns:ds="http://schemas.openxmlformats.org/officeDocument/2006/customXml" ds:itemID="{A5E4DD96-24FD-48F9-96E5-0799953523A1}"/>
</file>

<file path=customXml/itemProps3.xml><?xml version="1.0" encoding="utf-8"?>
<ds:datastoreItem xmlns:ds="http://schemas.openxmlformats.org/officeDocument/2006/customXml" ds:itemID="{C83B0EEA-F12C-447C-B99F-5C2CF223E8A4}">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www.w3.org/XML/1998/namespace"/>
    <ds:schemaRef ds:uri="http://schemas.openxmlformats.org/package/2006/metadata/core-properties"/>
    <ds:schemaRef ds:uri="http://schemas.microsoft.com/office/2006/metadata/properties"/>
  </ds:schemaRefs>
</ds:datastoreItem>
</file>

<file path=customXml/itemProps4.xml><?xml version="1.0" encoding="utf-8"?>
<ds:datastoreItem xmlns:ds="http://schemas.openxmlformats.org/officeDocument/2006/customXml" ds:itemID="{6888E381-13F4-4134-9909-7D91B9DFDA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Support</vt:lpstr>
      <vt:lpstr>SAP Detail Review</vt:lpstr>
      <vt:lpstr>Vlookup </vt:lpstr>
      <vt:lpstr>'SAP Detail Review'!Print_Area</vt:lpstr>
      <vt:lpstr>Support!Print_Area</vt:lpstr>
    </vt:vector>
  </TitlesOfParts>
  <Company>NW Natural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buildckb</dc:creator>
  <cp:lastModifiedBy>Lee-Pella, Erica N.</cp:lastModifiedBy>
  <cp:lastPrinted>2020-12-17T20:30:45Z</cp:lastPrinted>
  <dcterms:created xsi:type="dcterms:W3CDTF">2008-01-12T19:51:48Z</dcterms:created>
  <dcterms:modified xsi:type="dcterms:W3CDTF">2020-12-17T20:30:48Z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0x0101006E56B4D1795A2E4DB2F0B01679ED314A008EEC80525953A745BD9B79DC421B8604</vt:lpwstr>
  </property>
  <property fmtid="{D5CDD505-2E9C-101B-9397-08002B2CF9AE}" pid="3" name="_dlc_policyId">
    <vt:lpwstr/>
  </property>
  <property fmtid="{D5CDD505-2E9C-101B-9397-08002B2CF9AE}" pid="4" name="ItemRetentionFormula">
    <vt:lpwstr>&lt;formula id="Microsoft.Office.RecordsManagement.PolicyFeatures.Expiration.Formula.BuiltIn"&gt;&lt;number&gt;100&lt;/number&gt;&lt;property&gt;Modified&lt;/property&gt;&lt;propertyId&gt;28cf69c5-fa48-462a-b5cd-27b6f9d2bd5f&lt;/propertyId&gt;&lt;period&gt;years&lt;/period&gt;&lt;/formula&gt;</vt:lpwstr>
  </property>
  <property fmtid="{D5CDD505-2E9C-101B-9397-08002B2CF9AE}" pid="5" name="nwnYear">
    <vt:lpwstr>51;#2019|4635c11d-9832-48ff-9710-212d5f6335a7</vt:lpwstr>
  </property>
  <property fmtid="{D5CDD505-2E9C-101B-9397-08002B2CF9AE}" pid="6" name="nwnEntity">
    <vt:lpwstr/>
  </property>
  <property fmtid="{D5CDD505-2E9C-101B-9397-08002B2CF9AE}" pid="7" name="nwnCompanyCodes">
    <vt:lpwstr>32;#5000 NWN|ecbaee6d-42f1-4afd-bdf3-cb998709eed5</vt:lpwstr>
  </property>
  <property fmtid="{D5CDD505-2E9C-101B-9397-08002B2CF9AE}" pid="8" name="_dlc_DocIdItemGuid">
    <vt:lpwstr>96654143-107e-4fc1-aef7-77d0a1a3eaad</vt:lpwstr>
  </property>
  <property fmtid="{D5CDD505-2E9C-101B-9397-08002B2CF9AE}" pid="9" name="_docset_NoMedatataSyncRequired">
    <vt:lpwstr>False</vt:lpwstr>
  </property>
  <property fmtid="{D5CDD505-2E9C-101B-9397-08002B2CF9AE}" pid="10" name="IsEFSEC">
    <vt:bool>false</vt:bool>
  </property>
</Properties>
</file>