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788FD551-1BBD-4C97-893F-1D082D732B13}" xr6:coauthVersionLast="36" xr6:coauthVersionMax="36" xr10:uidLastSave="{00000000-0000-0000-0000-000000000000}"/>
  <workbookProtection workbookAlgorithmName="SHA-512" workbookHashValue="UfxbXWmzfqg+4DaDfAZ0y79n3B5//OstI/MPoizUMKzX/UDzwq0k62xVdCrGTMQ9nvDVjEmYKg49X0QLv97yBA==" workbookSaltValue="YZfbVFjwAMH7KmMUfjWdpw==" workbookSpinCount="100000" lockStructure="1"/>
  <bookViews>
    <workbookView xWindow="0" yWindow="0" windowWidth="51600" windowHeight="17025" tabRatio="784" xr2:uid="{00000000-000D-0000-FFFF-FFFF00000000}"/>
  </bookViews>
  <sheets>
    <sheet name="Actual Ord. Claims - 2019-20" sheetId="21" r:id="rId1"/>
    <sheet name="TTM Sep2020" sheetId="26" r:id="rId2"/>
    <sheet name="Actual Ord. Claims - 2018-19" sheetId="20" r:id="rId3"/>
    <sheet name="TTM Sep 2019" sheetId="22" r:id="rId4"/>
    <sheet name="Actual Ord. Claims - 2017-18" sheetId="4" r:id="rId5"/>
    <sheet name="TTM Sep 2018" sheetId="24" r:id="rId6"/>
    <sheet name="Actual Ord. Claims - 2016-17" sheetId="16" state="hidden" r:id="rId7"/>
    <sheet name="TTM Sept. 2017" sheetId="17" state="hidden" r:id="rId8"/>
    <sheet name="Actual Ord. Claims - 2015-16" sheetId="18" state="hidden" r:id="rId9"/>
    <sheet name="TTM Sept. 2016" sheetId="19" state="hidden" r:id="rId10"/>
  </sheets>
  <definedNames>
    <definedName name="_xlnm.Print_Area" localSheetId="4">'Actual Ord. Claims - 2017-18'!$A$1:$H$25</definedName>
    <definedName name="_xlnm.Print_Area" localSheetId="2">'Actual Ord. Claims - 2018-19'!$A$1:$H$25</definedName>
    <definedName name="_xlnm.Print_Area" localSheetId="0">'Actual Ord. Claims - 2019-20'!$A$1:$H$25</definedName>
  </definedNames>
  <calcPr calcId="191029"/>
</workbook>
</file>

<file path=xl/calcChain.xml><?xml version="1.0" encoding="utf-8"?>
<calcChain xmlns="http://schemas.openxmlformats.org/spreadsheetml/2006/main">
  <c r="H9" i="21" l="1"/>
  <c r="H10" i="21"/>
  <c r="H13" i="21"/>
  <c r="H17" i="21" l="1"/>
  <c r="G9" i="4" l="1"/>
  <c r="J48" i="24"/>
  <c r="G15" i="20"/>
  <c r="G9" i="20"/>
  <c r="G9" i="21"/>
  <c r="G15" i="4" l="1"/>
  <c r="J28" i="26"/>
  <c r="J27" i="26"/>
  <c r="H20" i="21"/>
  <c r="G15" i="21"/>
  <c r="I27" i="26"/>
  <c r="J29" i="26"/>
  <c r="G20" i="21"/>
  <c r="E11" i="21" l="1"/>
  <c r="E9" i="21"/>
  <c r="H9" i="4" l="1"/>
  <c r="G20" i="4"/>
  <c r="J46" i="24"/>
  <c r="G20" i="20"/>
  <c r="H20" i="20" s="1"/>
  <c r="H9" i="20"/>
  <c r="G13" i="20"/>
  <c r="D15" i="21"/>
  <c r="D20" i="21"/>
  <c r="D10" i="21"/>
  <c r="I10" i="21" s="1"/>
  <c r="D11" i="21"/>
  <c r="H11" i="21" s="1"/>
  <c r="D9" i="21"/>
  <c r="E13" i="21"/>
  <c r="E17" i="21" s="1"/>
  <c r="G13" i="21"/>
  <c r="D20" i="20"/>
  <c r="D15" i="20"/>
  <c r="D10" i="20"/>
  <c r="H10" i="20" s="1"/>
  <c r="I10" i="20" s="1"/>
  <c r="D11" i="20"/>
  <c r="H11" i="20" s="1"/>
  <c r="I11" i="20" s="1"/>
  <c r="D9" i="20"/>
  <c r="E13" i="20"/>
  <c r="E17" i="20" s="1"/>
  <c r="G17" i="20" l="1"/>
  <c r="H15" i="20"/>
  <c r="I20" i="20"/>
  <c r="G17" i="21"/>
  <c r="I20" i="21"/>
  <c r="I11" i="21"/>
  <c r="H15" i="21"/>
  <c r="D13" i="21"/>
  <c r="D17" i="21" s="1"/>
  <c r="D13" i="20"/>
  <c r="D17" i="20" s="1"/>
  <c r="H13" i="20"/>
  <c r="H17" i="20" l="1"/>
  <c r="I9" i="21"/>
  <c r="I15" i="21"/>
  <c r="I9" i="20"/>
  <c r="I15" i="20"/>
  <c r="G15" i="18" l="1"/>
  <c r="G15" i="16"/>
  <c r="G11" i="18"/>
  <c r="G10" i="18"/>
  <c r="G11" i="16"/>
  <c r="G10" i="16"/>
  <c r="G9" i="16" l="1"/>
  <c r="H20" i="18" l="1"/>
  <c r="I20" i="18" s="1"/>
  <c r="E13" i="18"/>
  <c r="E17" i="18" s="1"/>
  <c r="D13" i="18"/>
  <c r="D17" i="18" s="1"/>
  <c r="H11" i="18"/>
  <c r="I11" i="18" s="1"/>
  <c r="H10" i="18"/>
  <c r="I10" i="18" s="1"/>
  <c r="G13" i="18"/>
  <c r="H20" i="16"/>
  <c r="I20" i="16" s="1"/>
  <c r="H15" i="16"/>
  <c r="I15" i="16" s="1"/>
  <c r="E13" i="16"/>
  <c r="E17" i="16" s="1"/>
  <c r="D13" i="16"/>
  <c r="D17" i="16" s="1"/>
  <c r="H11" i="16"/>
  <c r="I11" i="16" s="1"/>
  <c r="H10" i="16"/>
  <c r="I10" i="16" s="1"/>
  <c r="H15" i="18" l="1"/>
  <c r="G17" i="18"/>
  <c r="H9" i="18"/>
  <c r="H9" i="16"/>
  <c r="H13" i="16" s="1"/>
  <c r="H17" i="16" s="1"/>
  <c r="G13" i="16"/>
  <c r="G17" i="16" s="1"/>
  <c r="H13" i="18" l="1"/>
  <c r="H17" i="18" s="1"/>
  <c r="I9" i="18"/>
  <c r="I15" i="18"/>
  <c r="I9" i="16"/>
  <c r="D13" i="4" l="1"/>
  <c r="D17" i="4" s="1"/>
  <c r="H10" i="4"/>
  <c r="I10" i="4" s="1"/>
  <c r="E13" i="4"/>
  <c r="E17" i="4" s="1"/>
  <c r="I9" i="4" l="1"/>
  <c r="H11" i="4"/>
  <c r="I11" i="4" s="1"/>
  <c r="H20" i="4"/>
  <c r="I20" i="4" s="1"/>
  <c r="H15" i="4"/>
  <c r="G13" i="4"/>
  <c r="G17" i="4" s="1"/>
  <c r="H13" i="4" l="1"/>
  <c r="H17" i="4" s="1"/>
  <c r="I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 T.</author>
  </authors>
  <commentList>
    <comment ref="G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925-04985 and offsetting account 262002</t>
        </r>
      </text>
    </comment>
    <comment ref="G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935-04965</t>
        </r>
      </text>
    </comment>
    <comment ref="G1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925-04585</t>
        </r>
      </text>
    </comment>
    <comment ref="G1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Extraordinary claim less OR environmental write-offs -- 925-04980</t>
        </r>
      </text>
    </comment>
    <comment ref="G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953-04975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 T.</author>
  </authors>
  <commentList>
    <comment ref="G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925-04985 and offsetting account 262002</t>
        </r>
      </text>
    </comment>
    <comment ref="G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935-04965</t>
        </r>
      </text>
    </comment>
    <comment ref="G1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925-04585</t>
        </r>
      </text>
    </comment>
    <comment ref="G1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Extraordinary claim less OR environmental write-offs -- 925-04980</t>
        </r>
      </text>
    </comment>
    <comment ref="G2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953-04975</t>
        </r>
      </text>
    </comment>
  </commentList>
</comments>
</file>

<file path=xl/sharedStrings.xml><?xml version="1.0" encoding="utf-8"?>
<sst xmlns="http://schemas.openxmlformats.org/spreadsheetml/2006/main" count="2097" uniqueCount="210">
  <si>
    <t>Cost Element</t>
  </si>
  <si>
    <t>Cost element name</t>
  </si>
  <si>
    <t>Offsetting acct no.</t>
  </si>
  <si>
    <t>Name of offsetting account</t>
  </si>
  <si>
    <t>Name</t>
  </si>
  <si>
    <t>524200</t>
  </si>
  <si>
    <t>CLAIMS &amp; ACCRUALS</t>
  </si>
  <si>
    <t/>
  </si>
  <si>
    <t>262002</t>
  </si>
  <si>
    <t>INJ &amp; DAMAGE RES-CON</t>
  </si>
  <si>
    <t>262004</t>
  </si>
  <si>
    <t>INJ &amp; DAM RES-EXTRAO</t>
  </si>
  <si>
    <t>262148</t>
  </si>
  <si>
    <t>Adj operating claims expense</t>
  </si>
  <si>
    <t>Adj auto claims expense</t>
  </si>
  <si>
    <t>AUTO CLAIMS COSTS 4965</t>
  </si>
  <si>
    <t>OPER CLAIMS COSTS 4985</t>
  </si>
  <si>
    <t>CONST CLAIMS COSTS 4975</t>
  </si>
  <si>
    <t>HUM RES CLAIMS COSTS 4585</t>
  </si>
  <si>
    <t>EXTRAORDINARY CLAIMS 4980</t>
  </si>
  <si>
    <t>OPERATING (O&amp;M) ACCOUNTS:</t>
  </si>
  <si>
    <t>OPERATING</t>
  </si>
  <si>
    <t>AUTOMOTIVE</t>
  </si>
  <si>
    <t>HUMAN RESOURCES</t>
  </si>
  <si>
    <t>EXTRAORDINARY CLAIMS</t>
  </si>
  <si>
    <t>CONSTRUCTION ACCOUNT</t>
  </si>
  <si>
    <t>Payments</t>
  </si>
  <si>
    <t>NW Natural</t>
  </si>
  <si>
    <t>Rates &amp; Regulatory Affairs</t>
  </si>
  <si>
    <t>Claims Analysis</t>
  </si>
  <si>
    <t>Order</t>
  </si>
  <si>
    <t>Adj extraordinary claims expense</t>
  </si>
  <si>
    <t>925-04585 Total</t>
  </si>
  <si>
    <t>925-04980 Total</t>
  </si>
  <si>
    <t>925-04985 Total</t>
  </si>
  <si>
    <t>935-04965 Total</t>
  </si>
  <si>
    <t>953-04975 Total</t>
  </si>
  <si>
    <t>Balance[a]</t>
  </si>
  <si>
    <t>[a] Balance sheet amounts are balances * -1</t>
  </si>
  <si>
    <t>Category</t>
  </si>
  <si>
    <t>CONSTRUCTION:</t>
  </si>
  <si>
    <t>TOTAL O&amp;M ACCOUNTS</t>
  </si>
  <si>
    <t>SUBTOTAL ORDINARY CLAIMS</t>
  </si>
  <si>
    <t>Val.in rep.cur.</t>
  </si>
  <si>
    <t>Expense</t>
  </si>
  <si>
    <t>Balance[b]</t>
  </si>
  <si>
    <t>Order 935-04965 MAINTENANCE OF GENERAL PLANT-AUTO CLAIMS</t>
  </si>
  <si>
    <t>Reserve against WA share of OR sites</t>
  </si>
  <si>
    <t>Adj Other Claim Liab</t>
  </si>
  <si>
    <t>Reverse JE 115-7</t>
  </si>
  <si>
    <t>Reversal of Emp Exps from WA Deferrals thru 2016</t>
  </si>
  <si>
    <t>Reserve against WA share of OR sites June Accrual</t>
  </si>
  <si>
    <t>Operating Claims Liability</t>
  </si>
  <si>
    <t>Adjust Auto Claims Liability</t>
  </si>
  <si>
    <t>Adj Operating Claim Liab</t>
  </si>
  <si>
    <t>Adj Auto Claim Liab</t>
  </si>
  <si>
    <t>GL Acct.</t>
  </si>
  <si>
    <t>Total quantity</t>
  </si>
  <si>
    <t>Posted unit of meas.</t>
  </si>
  <si>
    <t>Offsetting account type</t>
  </si>
  <si>
    <t>S</t>
  </si>
  <si>
    <t>186175</t>
  </si>
  <si>
    <t>GASCO - WASH</t>
  </si>
  <si>
    <t>186280</t>
  </si>
  <si>
    <t>WA-OR SITES RESERVE</t>
  </si>
  <si>
    <t>242000</t>
  </si>
  <si>
    <t>ENVIRON. LIAB. RECLA</t>
  </si>
  <si>
    <t>253000</t>
  </si>
  <si>
    <t>ENVIRON. LIABILITIES</t>
  </si>
  <si>
    <t>261001</t>
  </si>
  <si>
    <t>AUTO SELF-INSURANCE</t>
  </si>
  <si>
    <t>411000</t>
  </si>
  <si>
    <t>INTEREST INCOME</t>
  </si>
  <si>
    <t>502400</t>
  </si>
  <si>
    <t>MISCELLANEOUS</t>
  </si>
  <si>
    <t>PGM Reserve Correction</t>
  </si>
  <si>
    <t>Historical PGM Reserve Correction</t>
  </si>
  <si>
    <t>July - Reserve against WA share of OR sites</t>
  </si>
  <si>
    <t>Reverse JE99 PGM Reserve Correction</t>
  </si>
  <si>
    <t>2017 trueup writeoff - Harbor</t>
  </si>
  <si>
    <t>Correcting - 2017 Post Prud-Harbor Interest</t>
  </si>
  <si>
    <t>Offset to reserve against prior quarter PGM spend</t>
  </si>
  <si>
    <t>Order 925-04980 INJURIES &amp; DAMAGES-EXTRAORDINARY CLAIMS</t>
  </si>
  <si>
    <t>Order 925-04985 INJURIES &amp; DAMAGES-OPER CLAIMS COSTS</t>
  </si>
  <si>
    <t>Oct. 2017-Sept. 2018</t>
  </si>
  <si>
    <t>2018-19 Washing General Rate Case</t>
  </si>
  <si>
    <t>Adj HR claims liability</t>
  </si>
  <si>
    <t>Order 925-04585 INJURIES &amp; DAMAGES-HUM RES CLAIMS COSTS</t>
  </si>
  <si>
    <t>Adj extraord - franchise - other claims liability</t>
  </si>
  <si>
    <t>INJ &amp; DAM RES-FRONT</t>
  </si>
  <si>
    <t>186149</t>
  </si>
  <si>
    <t>2003 ENVIR INV-FRONT</t>
  </si>
  <si>
    <t>Adj operating claims liability</t>
  </si>
  <si>
    <t>Adj auto claims liability</t>
  </si>
  <si>
    <t>262003</t>
  </si>
  <si>
    <t>INJ &amp; DAMAGE RES-HR</t>
  </si>
  <si>
    <t>186182</t>
  </si>
  <si>
    <t>ENVIRO POST PRUDENCE</t>
  </si>
  <si>
    <t>Reserve against WA share of OR sites-Jan 2016</t>
  </si>
  <si>
    <t>262001</t>
  </si>
  <si>
    <t>INJ &amp; DAMAGE RES-OPE</t>
  </si>
  <si>
    <t>Oct. 2016-Sept. 2017</t>
  </si>
  <si>
    <t>Oct. 2015-Sept. 2016</t>
  </si>
  <si>
    <t>2020-21 Washing General Rate Case</t>
  </si>
  <si>
    <t>Oct. 2018-Sept. 2019</t>
  </si>
  <si>
    <t>Oct. 2019-Sept. 2020</t>
  </si>
  <si>
    <t>953-04975</t>
  </si>
  <si>
    <t>Adj Construction Claim Liab</t>
  </si>
  <si>
    <t>CTR 51030</t>
  </si>
  <si>
    <t>CONSTRUCTION OVERHEAD-CONST CLAIMS COSTS</t>
  </si>
  <si>
    <t>9</t>
  </si>
  <si>
    <t>2019</t>
  </si>
  <si>
    <t>1010755473</t>
  </si>
  <si>
    <t>5000</t>
  </si>
  <si>
    <t>6</t>
  </si>
  <si>
    <t>1010490175</t>
  </si>
  <si>
    <t>3</t>
  </si>
  <si>
    <t>1010221575</t>
  </si>
  <si>
    <t>12</t>
  </si>
  <si>
    <t>2018</t>
  </si>
  <si>
    <t>1009952386</t>
  </si>
  <si>
    <t>925-04985</t>
  </si>
  <si>
    <t>INJURIES &amp; DAMAGES-OPER CLAIMS COSTS</t>
  </si>
  <si>
    <t>925-04980</t>
  </si>
  <si>
    <t>Offset to reserve against current quarter PGM spen</t>
  </si>
  <si>
    <t>CTR 85700</t>
  </si>
  <si>
    <t>INJURIES &amp; DAMAGES-EXTRAORDINARY CLAIMS</t>
  </si>
  <si>
    <t>1010755937</t>
  </si>
  <si>
    <t>Reserve against 3.32%</t>
  </si>
  <si>
    <t>1010497336</t>
  </si>
  <si>
    <t>Reclass January reserve against 3.32% of OR sites</t>
  </si>
  <si>
    <t>5</t>
  </si>
  <si>
    <t>1010403886</t>
  </si>
  <si>
    <t>Reclass February reserve against 3.32% of OR sites</t>
  </si>
  <si>
    <t>Reclass March reserve against 3.32% of OR sites</t>
  </si>
  <si>
    <t>Reclass April reserve against 3.32% of OR sites</t>
  </si>
  <si>
    <t>Reserve against 3.32% of OR sites</t>
  </si>
  <si>
    <t>4</t>
  </si>
  <si>
    <t>1010304838</t>
  </si>
  <si>
    <t>Envionmental Earnings Test Reserve</t>
  </si>
  <si>
    <t>1010225796</t>
  </si>
  <si>
    <t>RATE ADJUSTMENT</t>
  </si>
  <si>
    <t>402000</t>
  </si>
  <si>
    <t>1010225484</t>
  </si>
  <si>
    <t>1010221995</t>
  </si>
  <si>
    <t>1010208015</t>
  </si>
  <si>
    <t>2</t>
  </si>
  <si>
    <t>1010124837</t>
  </si>
  <si>
    <t>1</t>
  </si>
  <si>
    <t>1010027011</t>
  </si>
  <si>
    <t>1009956810</t>
  </si>
  <si>
    <t>Reversal of Emp Exps from WA Deferrals 2018</t>
  </si>
  <si>
    <t>1009951310</t>
  </si>
  <si>
    <t>1009949196</t>
  </si>
  <si>
    <t>11</t>
  </si>
  <si>
    <t>1009869608</t>
  </si>
  <si>
    <t>10</t>
  </si>
  <si>
    <t>1009771011</t>
  </si>
  <si>
    <t>Aux. acct assignment_1</t>
  </si>
  <si>
    <t>CO object name</t>
  </si>
  <si>
    <t>Period</t>
  </si>
  <si>
    <t>Fiscal Year</t>
  </si>
  <si>
    <t>Posting Date</t>
  </si>
  <si>
    <t>Document Number</t>
  </si>
  <si>
    <t>Company Code</t>
  </si>
  <si>
    <t>8</t>
  </si>
  <si>
    <t>1009685901</t>
  </si>
  <si>
    <t>1009421257</t>
  </si>
  <si>
    <t>1009154364</t>
  </si>
  <si>
    <t>2017</t>
  </si>
  <si>
    <t>1008905464</t>
  </si>
  <si>
    <t>1009161751</t>
  </si>
  <si>
    <t>1009686525</t>
  </si>
  <si>
    <t>1009680589</t>
  </si>
  <si>
    <t>1009680556</t>
  </si>
  <si>
    <t>1009603640</t>
  </si>
  <si>
    <t>1009603543</t>
  </si>
  <si>
    <t>1009575588</t>
  </si>
  <si>
    <t>1009537556</t>
  </si>
  <si>
    <t>1009422058</t>
  </si>
  <si>
    <t>1009421251</t>
  </si>
  <si>
    <t>1009328862</t>
  </si>
  <si>
    <t>1009226701</t>
  </si>
  <si>
    <t>1009160717</t>
  </si>
  <si>
    <t>1009154366</t>
  </si>
  <si>
    <t>1009073593</t>
  </si>
  <si>
    <t>1008991648</t>
  </si>
  <si>
    <t>1008905587</t>
  </si>
  <si>
    <t>1008900092</t>
  </si>
  <si>
    <t>1008900091</t>
  </si>
  <si>
    <t>1008824240</t>
  </si>
  <si>
    <t>1008731594</t>
  </si>
  <si>
    <t>2020</t>
  </si>
  <si>
    <t>1011577466</t>
  </si>
  <si>
    <t>1011307975</t>
  </si>
  <si>
    <t>1011031014</t>
  </si>
  <si>
    <t>1011578065</t>
  </si>
  <si>
    <t>1011310060</t>
  </si>
  <si>
    <t>1011031592</t>
  </si>
  <si>
    <t>0</t>
  </si>
  <si>
    <t>1011843411</t>
  </si>
  <si>
    <t>1011843909</t>
  </si>
  <si>
    <t>CO partner object name</t>
  </si>
  <si>
    <t>Partner object</t>
  </si>
  <si>
    <t>Personnel Number</t>
  </si>
  <si>
    <t>Environmental</t>
  </si>
  <si>
    <t>Total</t>
  </si>
  <si>
    <t>[a, b] Balance sheet amounts are balances * -1</t>
  </si>
  <si>
    <t>Old #</t>
  </si>
  <si>
    <t>Correct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</si>
</sst>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12"/>
      <name val="Tahoma"/>
      <family val="2"/>
    </font>
    <font>
      <b/>
      <sz val="10"/>
      <color rgb="FF0000FF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3">
    <xf numFmtId="0" fontId="0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7" applyNumberFormat="0" applyAlignment="0" applyProtection="0"/>
    <xf numFmtId="0" fontId="20" fillId="7" borderId="8" applyNumberFormat="0" applyAlignment="0" applyProtection="0"/>
    <xf numFmtId="0" fontId="21" fillId="7" borderId="7" applyNumberFormat="0" applyAlignment="0" applyProtection="0"/>
    <xf numFmtId="0" fontId="22" fillId="0" borderId="9" applyNumberFormat="0" applyFill="0" applyAlignment="0" applyProtection="0"/>
    <xf numFmtId="0" fontId="23" fillId="8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7" fillId="33" borderId="0" applyNumberFormat="0" applyBorder="0" applyAlignment="0" applyProtection="0"/>
    <xf numFmtId="0" fontId="11" fillId="0" borderId="0"/>
    <xf numFmtId="0" fontId="4" fillId="9" borderId="11" applyNumberFormat="0" applyFont="0" applyAlignment="0" applyProtection="0"/>
    <xf numFmtId="0" fontId="3" fillId="9" borderId="1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3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7" fillId="0" borderId="0" xfId="0" applyFont="1"/>
    <xf numFmtId="37" fontId="6" fillId="0" borderId="0" xfId="0" applyNumberFormat="1" applyFont="1"/>
    <xf numFmtId="37" fontId="6" fillId="0" borderId="2" xfId="0" applyNumberFormat="1" applyFont="1" applyBorder="1" applyAlignment="1">
      <alignment horizontal="center"/>
    </xf>
    <xf numFmtId="37" fontId="8" fillId="0" borderId="0" xfId="0" applyNumberFormat="1" applyFont="1"/>
    <xf numFmtId="37" fontId="8" fillId="0" borderId="2" xfId="0" applyNumberFormat="1" applyFont="1" applyBorder="1"/>
    <xf numFmtId="37" fontId="6" fillId="0" borderId="2" xfId="0" applyNumberFormat="1" applyFont="1" applyBorder="1"/>
    <xf numFmtId="0" fontId="9" fillId="0" borderId="0" xfId="0" applyFont="1"/>
    <xf numFmtId="0" fontId="10" fillId="0" borderId="0" xfId="0" applyFont="1"/>
    <xf numFmtId="37" fontId="6" fillId="0" borderId="3" xfId="0" applyNumberFormat="1" applyFont="1" applyFill="1" applyBorder="1"/>
    <xf numFmtId="37" fontId="6" fillId="0" borderId="2" xfId="0" applyNumberFormat="1" applyFont="1" applyFill="1" applyBorder="1"/>
    <xf numFmtId="37" fontId="6" fillId="0" borderId="0" xfId="0" applyNumberFormat="1" applyFont="1" applyFill="1"/>
    <xf numFmtId="37" fontId="8" fillId="0" borderId="2" xfId="0" applyNumberFormat="1" applyFont="1" applyFill="1" applyBorder="1"/>
    <xf numFmtId="37" fontId="8" fillId="0" borderId="0" xfId="0" applyNumberFormat="1" applyFont="1" applyFill="1"/>
    <xf numFmtId="37" fontId="7" fillId="0" borderId="0" xfId="0" applyNumberFormat="1" applyFont="1"/>
    <xf numFmtId="0" fontId="28" fillId="0" borderId="0" xfId="0" quotePrefix="1" applyNumberFormat="1" applyFont="1" applyAlignment="1">
      <alignment horizontal="center"/>
    </xf>
    <xf numFmtId="37" fontId="7" fillId="0" borderId="3" xfId="0" applyNumberFormat="1" applyFont="1" applyBorder="1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0" fillId="34" borderId="1" xfId="0" applyFill="1" applyBorder="1" applyAlignment="1">
      <alignment vertical="top"/>
    </xf>
    <xf numFmtId="4" fontId="0" fillId="34" borderId="1" xfId="0" applyNumberFormat="1" applyFill="1" applyBorder="1" applyAlignment="1">
      <alignment horizontal="right" vertical="top"/>
    </xf>
    <xf numFmtId="0" fontId="0" fillId="35" borderId="1" xfId="0" applyFill="1" applyBorder="1" applyAlignment="1">
      <alignment vertical="top"/>
    </xf>
    <xf numFmtId="4" fontId="0" fillId="35" borderId="1" xfId="0" applyNumberForma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1" xfId="0" applyFill="1" applyBorder="1" applyAlignment="1">
      <alignment vertical="top" wrapText="1"/>
    </xf>
    <xf numFmtId="164" fontId="0" fillId="0" borderId="0" xfId="0" applyNumberFormat="1" applyAlignment="1">
      <alignment horizontal="right" vertical="top"/>
    </xf>
    <xf numFmtId="3" fontId="0" fillId="34" borderId="1" xfId="0" applyNumberFormat="1" applyFill="1" applyBorder="1" applyAlignment="1">
      <alignment horizontal="right" vertical="top"/>
    </xf>
    <xf numFmtId="3" fontId="0" fillId="35" borderId="1" xfId="0" applyNumberFormat="1" applyFill="1" applyBorder="1" applyAlignment="1">
      <alignment horizontal="right" vertical="top"/>
    </xf>
    <xf numFmtId="4" fontId="0" fillId="36" borderId="0" xfId="0" applyNumberFormat="1" applyFill="1" applyAlignment="1">
      <alignment horizontal="right" vertical="top"/>
    </xf>
    <xf numFmtId="0" fontId="28" fillId="0" borderId="0" xfId="0" quotePrefix="1" applyNumberFormat="1" applyFont="1" applyFill="1" applyAlignment="1">
      <alignment horizontal="center"/>
    </xf>
    <xf numFmtId="37" fontId="7" fillId="0" borderId="3" xfId="0" applyNumberFormat="1" applyFont="1" applyFill="1" applyBorder="1"/>
    <xf numFmtId="37" fontId="9" fillId="0" borderId="0" xfId="0" applyNumberFormat="1" applyFont="1" applyFill="1"/>
    <xf numFmtId="37" fontId="7" fillId="0" borderId="0" xfId="0" applyNumberFormat="1" applyFont="1" applyFill="1"/>
    <xf numFmtId="0" fontId="11" fillId="0" borderId="0" xfId="41" applyAlignment="1">
      <alignment vertical="top"/>
    </xf>
    <xf numFmtId="0" fontId="11" fillId="35" borderId="1" xfId="41" applyFill="1" applyBorder="1" applyAlignment="1">
      <alignment vertical="top"/>
    </xf>
    <xf numFmtId="4" fontId="11" fillId="35" borderId="1" xfId="41" applyNumberFormat="1" applyFill="1" applyBorder="1" applyAlignment="1">
      <alignment horizontal="right" vertical="top"/>
    </xf>
    <xf numFmtId="14" fontId="11" fillId="35" borderId="1" xfId="41" applyNumberFormat="1" applyFill="1" applyBorder="1" applyAlignment="1">
      <alignment horizontal="right" vertical="top"/>
    </xf>
    <xf numFmtId="0" fontId="11" fillId="34" borderId="1" xfId="41" applyFill="1" applyBorder="1" applyAlignment="1">
      <alignment vertical="top"/>
    </xf>
    <xf numFmtId="4" fontId="11" fillId="34" borderId="1" xfId="41" applyNumberFormat="1" applyFill="1" applyBorder="1" applyAlignment="1">
      <alignment horizontal="right" vertical="top"/>
    </xf>
    <xf numFmtId="14" fontId="11" fillId="34" borderId="1" xfId="41" applyNumberFormat="1" applyFill="1" applyBorder="1" applyAlignment="1">
      <alignment horizontal="right" vertical="top"/>
    </xf>
    <xf numFmtId="4" fontId="11" fillId="0" borderId="0" xfId="41" applyNumberFormat="1" applyAlignment="1">
      <alignment horizontal="right" vertical="top"/>
    </xf>
    <xf numFmtId="14" fontId="11" fillId="0" borderId="0" xfId="41" applyNumberFormat="1" applyAlignment="1">
      <alignment horizontal="right" vertical="top"/>
    </xf>
    <xf numFmtId="0" fontId="11" fillId="2" borderId="1" xfId="41" applyFill="1" applyBorder="1" applyAlignment="1">
      <alignment vertical="top"/>
    </xf>
    <xf numFmtId="0" fontId="11" fillId="2" borderId="1" xfId="41" applyFill="1" applyBorder="1" applyAlignment="1">
      <alignment vertical="top" wrapText="1"/>
    </xf>
    <xf numFmtId="4" fontId="11" fillId="36" borderId="0" xfId="41" applyNumberFormat="1" applyFill="1" applyAlignment="1">
      <alignment horizontal="right" vertical="top"/>
    </xf>
    <xf numFmtId="4" fontId="11" fillId="0" borderId="0" xfId="41" applyNumberFormat="1" applyFill="1" applyAlignment="1">
      <alignment horizontal="right" vertical="top"/>
    </xf>
    <xf numFmtId="4" fontId="11" fillId="36" borderId="0" xfId="41" applyNumberFormat="1" applyFill="1" applyAlignment="1">
      <alignment vertical="top"/>
    </xf>
    <xf numFmtId="37" fontId="6" fillId="37" borderId="2" xfId="0" applyNumberFormat="1" applyFont="1" applyFill="1" applyBorder="1"/>
    <xf numFmtId="37" fontId="7" fillId="37" borderId="0" xfId="0" applyNumberFormat="1" applyFont="1" applyFill="1"/>
    <xf numFmtId="3" fontId="11" fillId="35" borderId="1" xfId="41" applyNumberFormat="1" applyFill="1" applyBorder="1" applyAlignment="1">
      <alignment horizontal="right" vertical="top"/>
    </xf>
    <xf numFmtId="3" fontId="11" fillId="34" borderId="1" xfId="41" applyNumberFormat="1" applyFill="1" applyBorder="1" applyAlignment="1">
      <alignment horizontal="right" vertical="top"/>
    </xf>
    <xf numFmtId="164" fontId="11" fillId="0" borderId="0" xfId="41" applyNumberFormat="1" applyAlignment="1">
      <alignment horizontal="right" vertical="top"/>
    </xf>
    <xf numFmtId="43" fontId="11" fillId="2" borderId="1" xfId="82" applyFont="1" applyFill="1" applyBorder="1" applyAlignment="1">
      <alignment vertical="top"/>
    </xf>
    <xf numFmtId="43" fontId="11" fillId="0" borderId="0" xfId="82" applyFont="1" applyAlignment="1">
      <alignment horizontal="right" vertical="top"/>
    </xf>
    <xf numFmtId="43" fontId="11" fillId="34" borderId="1" xfId="82" applyFont="1" applyFill="1" applyBorder="1" applyAlignment="1">
      <alignment horizontal="right" vertical="top"/>
    </xf>
    <xf numFmtId="43" fontId="11" fillId="35" borderId="1" xfId="82" applyFont="1" applyFill="1" applyBorder="1" applyAlignment="1">
      <alignment horizontal="right" vertical="top"/>
    </xf>
    <xf numFmtId="43" fontId="11" fillId="0" borderId="0" xfId="82" applyFont="1" applyAlignment="1">
      <alignment vertical="top"/>
    </xf>
    <xf numFmtId="0" fontId="11" fillId="36" borderId="13" xfId="41" applyFill="1" applyBorder="1" applyAlignment="1">
      <alignment vertical="top"/>
    </xf>
    <xf numFmtId="43" fontId="11" fillId="36" borderId="13" xfId="82" applyFont="1" applyFill="1" applyBorder="1" applyAlignment="1">
      <alignment vertical="top"/>
    </xf>
    <xf numFmtId="37" fontId="6" fillId="37" borderId="0" xfId="0" applyNumberFormat="1" applyFont="1" applyFill="1" applyBorder="1"/>
    <xf numFmtId="37" fontId="6" fillId="37" borderId="0" xfId="0" applyNumberFormat="1" applyFont="1" applyFill="1"/>
    <xf numFmtId="37" fontId="6" fillId="37" borderId="3" xfId="0" applyNumberFormat="1" applyFont="1" applyFill="1" applyBorder="1"/>
    <xf numFmtId="4" fontId="11" fillId="0" borderId="0" xfId="41" applyNumberFormat="1" applyAlignment="1">
      <alignment vertical="top"/>
    </xf>
    <xf numFmtId="0" fontId="11" fillId="0" borderId="0" xfId="41" applyFill="1" applyAlignment="1">
      <alignment vertical="top"/>
    </xf>
    <xf numFmtId="43" fontId="11" fillId="0" borderId="0" xfId="82" applyFont="1" applyFill="1" applyAlignment="1">
      <alignment horizontal="right" vertical="top"/>
    </xf>
    <xf numFmtId="43" fontId="32" fillId="34" borderId="1" xfId="82" applyFont="1" applyFill="1" applyBorder="1" applyAlignment="1">
      <alignment horizontal="right" vertical="top"/>
    </xf>
    <xf numFmtId="4" fontId="32" fillId="34" borderId="1" xfId="41" applyNumberFormat="1" applyFont="1" applyFill="1" applyBorder="1" applyAlignment="1">
      <alignment horizontal="right" vertical="top"/>
    </xf>
    <xf numFmtId="0" fontId="6" fillId="0" borderId="0" xfId="0" quotePrefix="1" applyNumberFormat="1" applyFont="1" applyFill="1" applyAlignment="1">
      <alignment horizontal="center"/>
    </xf>
    <xf numFmtId="0" fontId="6" fillId="0" borderId="0" xfId="0" quotePrefix="1" applyNumberFormat="1" applyFont="1" applyAlignment="1">
      <alignment horizontal="center"/>
    </xf>
  </cellXfs>
  <cellStyles count="83">
    <cellStyle name="20% - Accent1" xfId="18" builtinId="30" customBuiltin="1"/>
    <cellStyle name="20% - Accent1 2" xfId="44" xr:uid="{00000000-0005-0000-0000-000001000000}"/>
    <cellStyle name="20% - Accent1 3" xfId="57" xr:uid="{00000000-0005-0000-0000-000002000000}"/>
    <cellStyle name="20% - Accent1 4" xfId="70" xr:uid="{00000000-0005-0000-0000-000003000000}"/>
    <cellStyle name="20% - Accent2" xfId="22" builtinId="34" customBuiltin="1"/>
    <cellStyle name="20% - Accent2 2" xfId="46" xr:uid="{00000000-0005-0000-0000-000005000000}"/>
    <cellStyle name="20% - Accent2 3" xfId="59" xr:uid="{00000000-0005-0000-0000-000006000000}"/>
    <cellStyle name="20% - Accent2 4" xfId="72" xr:uid="{00000000-0005-0000-0000-000007000000}"/>
    <cellStyle name="20% - Accent3" xfId="26" builtinId="38" customBuiltin="1"/>
    <cellStyle name="20% - Accent3 2" xfId="48" xr:uid="{00000000-0005-0000-0000-000009000000}"/>
    <cellStyle name="20% - Accent3 3" xfId="61" xr:uid="{00000000-0005-0000-0000-00000A000000}"/>
    <cellStyle name="20% - Accent3 4" xfId="74" xr:uid="{00000000-0005-0000-0000-00000B000000}"/>
    <cellStyle name="20% - Accent4" xfId="30" builtinId="42" customBuiltin="1"/>
    <cellStyle name="20% - Accent4 2" xfId="50" xr:uid="{00000000-0005-0000-0000-00000D000000}"/>
    <cellStyle name="20% - Accent4 3" xfId="63" xr:uid="{00000000-0005-0000-0000-00000E000000}"/>
    <cellStyle name="20% - Accent4 4" xfId="76" xr:uid="{00000000-0005-0000-0000-00000F000000}"/>
    <cellStyle name="20% - Accent5" xfId="34" builtinId="46" customBuiltin="1"/>
    <cellStyle name="20% - Accent5 2" xfId="52" xr:uid="{00000000-0005-0000-0000-000011000000}"/>
    <cellStyle name="20% - Accent5 3" xfId="65" xr:uid="{00000000-0005-0000-0000-000012000000}"/>
    <cellStyle name="20% - Accent5 4" xfId="78" xr:uid="{00000000-0005-0000-0000-000013000000}"/>
    <cellStyle name="20% - Accent6" xfId="38" builtinId="50" customBuiltin="1"/>
    <cellStyle name="20% - Accent6 2" xfId="54" xr:uid="{00000000-0005-0000-0000-000015000000}"/>
    <cellStyle name="20% - Accent6 3" xfId="67" xr:uid="{00000000-0005-0000-0000-000016000000}"/>
    <cellStyle name="20% - Accent6 4" xfId="80" xr:uid="{00000000-0005-0000-0000-000017000000}"/>
    <cellStyle name="40% - Accent1" xfId="19" builtinId="31" customBuiltin="1"/>
    <cellStyle name="40% - Accent1 2" xfId="45" xr:uid="{00000000-0005-0000-0000-000019000000}"/>
    <cellStyle name="40% - Accent1 3" xfId="58" xr:uid="{00000000-0005-0000-0000-00001A000000}"/>
    <cellStyle name="40% - Accent1 4" xfId="71" xr:uid="{00000000-0005-0000-0000-00001B000000}"/>
    <cellStyle name="40% - Accent2" xfId="23" builtinId="35" customBuiltin="1"/>
    <cellStyle name="40% - Accent2 2" xfId="47" xr:uid="{00000000-0005-0000-0000-00001D000000}"/>
    <cellStyle name="40% - Accent2 3" xfId="60" xr:uid="{00000000-0005-0000-0000-00001E000000}"/>
    <cellStyle name="40% - Accent2 4" xfId="73" xr:uid="{00000000-0005-0000-0000-00001F000000}"/>
    <cellStyle name="40% - Accent3" xfId="27" builtinId="39" customBuiltin="1"/>
    <cellStyle name="40% - Accent3 2" xfId="49" xr:uid="{00000000-0005-0000-0000-000021000000}"/>
    <cellStyle name="40% - Accent3 3" xfId="62" xr:uid="{00000000-0005-0000-0000-000022000000}"/>
    <cellStyle name="40% - Accent3 4" xfId="75" xr:uid="{00000000-0005-0000-0000-000023000000}"/>
    <cellStyle name="40% - Accent4" xfId="31" builtinId="43" customBuiltin="1"/>
    <cellStyle name="40% - Accent4 2" xfId="51" xr:uid="{00000000-0005-0000-0000-000025000000}"/>
    <cellStyle name="40% - Accent4 3" xfId="64" xr:uid="{00000000-0005-0000-0000-000026000000}"/>
    <cellStyle name="40% - Accent4 4" xfId="77" xr:uid="{00000000-0005-0000-0000-000027000000}"/>
    <cellStyle name="40% - Accent5" xfId="35" builtinId="47" customBuiltin="1"/>
    <cellStyle name="40% - Accent5 2" xfId="53" xr:uid="{00000000-0005-0000-0000-000029000000}"/>
    <cellStyle name="40% - Accent5 3" xfId="66" xr:uid="{00000000-0005-0000-0000-00002A000000}"/>
    <cellStyle name="40% - Accent5 4" xfId="79" xr:uid="{00000000-0005-0000-0000-00002B000000}"/>
    <cellStyle name="40% - Accent6" xfId="39" builtinId="51" customBuiltin="1"/>
    <cellStyle name="40% - Accent6 2" xfId="55" xr:uid="{00000000-0005-0000-0000-00002D000000}"/>
    <cellStyle name="40% - Accent6 3" xfId="68" xr:uid="{00000000-0005-0000-0000-00002E000000}"/>
    <cellStyle name="40% - Accent6 4" xfId="81" xr:uid="{00000000-0005-0000-0000-00002F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82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49000000}"/>
    <cellStyle name="Note 2" xfId="42" xr:uid="{00000000-0005-0000-0000-00004A000000}"/>
    <cellStyle name="Note 3" xfId="43" xr:uid="{00000000-0005-0000-0000-00004B000000}"/>
    <cellStyle name="Note 4" xfId="56" xr:uid="{00000000-0005-0000-0000-00004C000000}"/>
    <cellStyle name="Note 5" xfId="69" xr:uid="{00000000-0005-0000-0000-00004D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245533</xdr:colOff>
      <xdr:row>24</xdr:row>
      <xdr:rowOff>138977</xdr:rowOff>
    </xdr:from>
    <xdr:to>
      <xdr:col>12</xdr:col>
      <xdr:colOff>72446</xdr:colOff>
      <xdr:row>41</xdr:row>
      <xdr:rowOff>146723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27408-C18F-4F10-985D-4BB632918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533" y="3970144"/>
          <a:ext cx="11754330" cy="2706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26</xdr:row>
      <xdr:rowOff>57150</xdr:rowOff>
    </xdr:from>
    <xdr:to>
      <xdr:col>11</xdr:col>
      <xdr:colOff>865146</xdr:colOff>
      <xdr:row>43</xdr:row>
      <xdr:rowOff>30308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0FE4C2-D82A-4466-8227-998DA2281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4286250"/>
          <a:ext cx="11580771" cy="272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25</xdr:row>
      <xdr:rowOff>19050</xdr:rowOff>
    </xdr:from>
    <xdr:to>
      <xdr:col>13</xdr:col>
      <xdr:colOff>398413</xdr:colOff>
      <xdr:row>44</xdr:row>
      <xdr:rowOff>56761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58987C-8BE5-464A-9705-EF122554A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086225"/>
          <a:ext cx="13095238" cy="3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1DDB-022D-4F99-8B8B-802E0F70DE8D}">
  <sheetPr>
    <pageSetUpPr fitToPage="1"/>
  </sheetPr>
  <dimension ref="A1:Q30"/>
  <sheetViews>
    <sheetView showGridLines="0" tabSelected="1" zoomScale="90" zoomScaleNormal="90" zoomScaleSheetLayoutView="85" workbookViewId="0">
      <selection activeCell="G20" sqref="G20"/>
    </sheetView>
  </sheetViews>
  <sheetFormatPr defaultColWidth="8.85546875" defaultRowHeight="12.75" x14ac:dyDescent="0.2"/>
  <cols>
    <col min="1" max="1" width="15.85546875" style="1" customWidth="1"/>
    <col min="2" max="3" width="15.7109375" style="1" customWidth="1"/>
    <col min="4" max="5" width="15.7109375" style="3" customWidth="1"/>
    <col min="6" max="6" width="3.7109375" style="3" customWidth="1"/>
    <col min="7" max="8" width="18.7109375" style="3" bestFit="1" customWidth="1"/>
    <col min="9" max="12" width="14.7109375" style="3" customWidth="1"/>
    <col min="13" max="17" width="13.7109375" style="3" customWidth="1"/>
    <col min="18" max="16384" width="8.85546875" style="1"/>
  </cols>
  <sheetData>
    <row r="1" spans="1:12" x14ac:dyDescent="0.2">
      <c r="A1" s="2" t="s">
        <v>27</v>
      </c>
    </row>
    <row r="2" spans="1:12" x14ac:dyDescent="0.2">
      <c r="A2" s="2" t="s">
        <v>28</v>
      </c>
    </row>
    <row r="3" spans="1:12" x14ac:dyDescent="0.2">
      <c r="A3" s="2" t="s">
        <v>103</v>
      </c>
    </row>
    <row r="4" spans="1:12" x14ac:dyDescent="0.2">
      <c r="A4" s="2" t="s">
        <v>29</v>
      </c>
    </row>
    <row r="6" spans="1:12" x14ac:dyDescent="0.2">
      <c r="D6" s="70">
        <v>201909</v>
      </c>
      <c r="E6" s="70">
        <v>202009</v>
      </c>
      <c r="F6" s="71"/>
      <c r="G6" s="71" t="s">
        <v>105</v>
      </c>
      <c r="H6" s="71" t="s">
        <v>105</v>
      </c>
    </row>
    <row r="7" spans="1:12" x14ac:dyDescent="0.2">
      <c r="D7" s="4" t="s">
        <v>37</v>
      </c>
      <c r="E7" s="4" t="s">
        <v>45</v>
      </c>
      <c r="F7" s="4"/>
      <c r="G7" s="4" t="s">
        <v>44</v>
      </c>
      <c r="H7" s="4" t="s">
        <v>26</v>
      </c>
      <c r="K7" s="3" t="s">
        <v>30</v>
      </c>
      <c r="L7" s="3" t="s">
        <v>39</v>
      </c>
    </row>
    <row r="8" spans="1:12" x14ac:dyDescent="0.2">
      <c r="A8" s="25" t="s">
        <v>56</v>
      </c>
      <c r="B8" s="9" t="s">
        <v>20</v>
      </c>
    </row>
    <row r="9" spans="1:12" x14ac:dyDescent="0.2">
      <c r="A9" s="25">
        <v>262001</v>
      </c>
      <c r="B9" s="1" t="s">
        <v>21</v>
      </c>
      <c r="D9" s="62">
        <f>'Actual Ord. Claims - 2018-19'!E9</f>
        <v>37000</v>
      </c>
      <c r="E9" s="63">
        <f>D9</f>
        <v>37000</v>
      </c>
      <c r="G9" s="12">
        <f>'TTM Sep2020'!J19</f>
        <v>123746.41</v>
      </c>
      <c r="H9" s="3">
        <f>+D9+G9-E9</f>
        <v>123746.41</v>
      </c>
      <c r="I9" s="3">
        <f>+D9+G9-H9-E9</f>
        <v>0</v>
      </c>
      <c r="K9" s="3" t="s">
        <v>34</v>
      </c>
      <c r="L9" s="1" t="s">
        <v>16</v>
      </c>
    </row>
    <row r="10" spans="1:12" x14ac:dyDescent="0.2">
      <c r="A10" s="25">
        <v>261001</v>
      </c>
      <c r="B10" s="1" t="s">
        <v>22</v>
      </c>
      <c r="D10" s="62">
        <f>'Actual Ord. Claims - 2018-19'!E10</f>
        <v>49000</v>
      </c>
      <c r="E10" s="63">
        <v>24000</v>
      </c>
      <c r="G10" s="12">
        <v>0</v>
      </c>
      <c r="H10" s="3">
        <f>+D10+G10-E10</f>
        <v>25000</v>
      </c>
      <c r="I10" s="3">
        <f>+D10+G10-H10-E10</f>
        <v>0</v>
      </c>
      <c r="K10" s="3" t="s">
        <v>35</v>
      </c>
      <c r="L10" s="1" t="s">
        <v>15</v>
      </c>
    </row>
    <row r="11" spans="1:12" x14ac:dyDescent="0.2">
      <c r="A11" s="25">
        <v>262003</v>
      </c>
      <c r="B11" s="1" t="s">
        <v>23</v>
      </c>
      <c r="D11" s="50">
        <f>'Actual Ord. Claims - 2018-19'!E11</f>
        <v>20000</v>
      </c>
      <c r="E11" s="50">
        <f>D11</f>
        <v>20000</v>
      </c>
      <c r="F11" s="7"/>
      <c r="G11" s="11">
        <v>0</v>
      </c>
      <c r="H11" s="7">
        <f>+D11+G11-E11</f>
        <v>0</v>
      </c>
      <c r="I11" s="3">
        <f>+D11+G11-H11-E11</f>
        <v>0</v>
      </c>
      <c r="K11" s="3" t="s">
        <v>32</v>
      </c>
      <c r="L11" s="1" t="s">
        <v>18</v>
      </c>
    </row>
    <row r="12" spans="1:12" x14ac:dyDescent="0.2">
      <c r="A12" s="25"/>
      <c r="D12" s="63"/>
      <c r="E12" s="12"/>
      <c r="G12" s="12"/>
    </row>
    <row r="13" spans="1:12" x14ac:dyDescent="0.2">
      <c r="A13" s="25"/>
      <c r="B13" s="1" t="s">
        <v>42</v>
      </c>
      <c r="D13" s="50">
        <f>SUM(D9:D11)</f>
        <v>106000</v>
      </c>
      <c r="E13" s="11">
        <f>SUM(E9:E11)</f>
        <v>81000</v>
      </c>
      <c r="F13" s="7"/>
      <c r="G13" s="11">
        <f>SUM(G9:G11)</f>
        <v>123746.41</v>
      </c>
      <c r="H13" s="7">
        <f>SUM(H9:H11)</f>
        <v>148746.41</v>
      </c>
    </row>
    <row r="14" spans="1:12" x14ac:dyDescent="0.2">
      <c r="A14" s="25"/>
      <c r="D14" s="63"/>
      <c r="E14" s="12"/>
      <c r="G14" s="12"/>
    </row>
    <row r="15" spans="1:12" x14ac:dyDescent="0.2">
      <c r="A15" s="25">
        <v>262004</v>
      </c>
      <c r="B15" s="1" t="s">
        <v>24</v>
      </c>
      <c r="D15" s="50">
        <f>'Actual Ord. Claims - 2018-19'!E15</f>
        <v>50000</v>
      </c>
      <c r="E15" s="50">
        <v>0</v>
      </c>
      <c r="G15" s="11">
        <f>'TTM Sep2020'!J29</f>
        <v>0</v>
      </c>
      <c r="H15" s="7">
        <f>+D15+G15-E15</f>
        <v>50000</v>
      </c>
      <c r="I15" s="3">
        <f>+D15+G15-H15-E15</f>
        <v>0</v>
      </c>
      <c r="K15" s="3" t="s">
        <v>33</v>
      </c>
      <c r="L15" s="1" t="s">
        <v>19</v>
      </c>
    </row>
    <row r="16" spans="1:12" x14ac:dyDescent="0.2">
      <c r="A16" s="25"/>
      <c r="D16" s="63"/>
      <c r="E16" s="12"/>
      <c r="G16" s="12"/>
    </row>
    <row r="17" spans="1:12" ht="13.5" thickBot="1" x14ac:dyDescent="0.25">
      <c r="A17" s="26"/>
      <c r="B17" s="2" t="s">
        <v>41</v>
      </c>
      <c r="D17" s="64">
        <f>+D15+D13</f>
        <v>156000</v>
      </c>
      <c r="E17" s="10">
        <f>+E15+E13</f>
        <v>81000</v>
      </c>
      <c r="G17" s="33">
        <f>+G15+G13</f>
        <v>123746.41</v>
      </c>
      <c r="H17" s="17">
        <f>+H15+H13</f>
        <v>198746.41</v>
      </c>
    </row>
    <row r="18" spans="1:12" ht="13.5" thickTop="1" x14ac:dyDescent="0.2">
      <c r="A18" s="25"/>
      <c r="D18" s="63"/>
      <c r="E18" s="12"/>
      <c r="G18" s="12"/>
    </row>
    <row r="19" spans="1:12" x14ac:dyDescent="0.2">
      <c r="A19" s="25"/>
      <c r="B19" s="9" t="s">
        <v>40</v>
      </c>
      <c r="D19" s="63"/>
      <c r="E19" s="12"/>
      <c r="G19" s="12"/>
    </row>
    <row r="20" spans="1:12" x14ac:dyDescent="0.2">
      <c r="A20" s="25">
        <v>262002</v>
      </c>
      <c r="B20" s="1" t="s">
        <v>25</v>
      </c>
      <c r="D20" s="63">
        <f>'Actual Ord. Claims - 2018-19'!E20</f>
        <v>76000</v>
      </c>
      <c r="E20" s="63">
        <v>89000</v>
      </c>
      <c r="G20" s="35">
        <f>'TTM Sep2020'!J24</f>
        <v>79360.45</v>
      </c>
      <c r="H20" s="15">
        <f>+D20+G20-E20</f>
        <v>66360.450000000012</v>
      </c>
      <c r="I20" s="3">
        <f>+D20+G20-H20-E20</f>
        <v>0</v>
      </c>
      <c r="K20" s="3" t="s">
        <v>36</v>
      </c>
      <c r="L20" s="1" t="s">
        <v>17</v>
      </c>
    </row>
    <row r="21" spans="1:12" x14ac:dyDescent="0.2">
      <c r="D21" s="12"/>
      <c r="E21" s="12"/>
    </row>
    <row r="24" spans="1:12" x14ac:dyDescent="0.2">
      <c r="A24" s="1" t="s">
        <v>207</v>
      </c>
    </row>
    <row r="26" spans="1:12" x14ac:dyDescent="0.2">
      <c r="J26" s="1"/>
    </row>
    <row r="27" spans="1:12" x14ac:dyDescent="0.2">
      <c r="J27" s="1"/>
    </row>
    <row r="28" spans="1:12" x14ac:dyDescent="0.2">
      <c r="J28" s="1"/>
    </row>
    <row r="29" spans="1:12" x14ac:dyDescent="0.2">
      <c r="J29" s="1"/>
    </row>
    <row r="30" spans="1:12" x14ac:dyDescent="0.2">
      <c r="J30" s="1"/>
    </row>
  </sheetData>
  <printOptions horizontalCentered="1"/>
  <pageMargins left="0.5" right="0.5" top="0.5" bottom="0.5" header="0.25" footer="0.25"/>
  <pageSetup orientation="landscape" r:id="rId1"/>
  <headerFooter alignWithMargins="0">
    <oddHeader>&amp;RExh. KTW-4 Walker WP13</oddHeader>
    <oddFooter>&amp;L&amp;Z&amp;F&amp;A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workbookViewId="0">
      <selection activeCell="G33" sqref="G33"/>
    </sheetView>
  </sheetViews>
  <sheetFormatPr defaultRowHeight="12.75" outlineLevelRow="2" x14ac:dyDescent="0.2"/>
  <cols>
    <col min="1" max="1" width="58" style="19" bestFit="1" customWidth="1"/>
    <col min="2" max="2" width="19" style="19" bestFit="1" customWidth="1"/>
    <col min="3" max="3" width="17" style="19" bestFit="1" customWidth="1"/>
    <col min="4" max="4" width="16" style="19" bestFit="1" customWidth="1"/>
    <col min="5" max="5" width="22" style="19" bestFit="1" customWidth="1"/>
    <col min="6" max="6" width="14" style="19" bestFit="1" customWidth="1"/>
    <col min="7" max="7" width="8" style="19" bestFit="1" customWidth="1"/>
    <col min="8" max="8" width="51" style="19" bestFit="1" customWidth="1"/>
    <col min="9" max="9" width="28" style="19" bestFit="1" customWidth="1"/>
    <col min="10" max="16384" width="9.140625" style="19"/>
  </cols>
  <sheetData>
    <row r="1" spans="1:9" ht="38.25" x14ac:dyDescent="0.2">
      <c r="A1" s="18" t="s">
        <v>0</v>
      </c>
      <c r="B1" s="18" t="s">
        <v>1</v>
      </c>
      <c r="C1" s="18" t="s">
        <v>43</v>
      </c>
      <c r="D1" s="18" t="s">
        <v>57</v>
      </c>
      <c r="E1" s="18" t="s">
        <v>58</v>
      </c>
      <c r="F1" s="27" t="s">
        <v>59</v>
      </c>
      <c r="G1" s="27" t="s">
        <v>2</v>
      </c>
      <c r="H1" s="18" t="s">
        <v>4</v>
      </c>
      <c r="I1" s="18" t="s">
        <v>3</v>
      </c>
    </row>
    <row r="2" spans="1:9" outlineLevel="2" x14ac:dyDescent="0.2">
      <c r="A2" s="19" t="s">
        <v>5</v>
      </c>
      <c r="B2" s="19" t="s">
        <v>6</v>
      </c>
      <c r="C2" s="20">
        <v>50000</v>
      </c>
      <c r="D2" s="28">
        <v>0</v>
      </c>
      <c r="E2" s="19" t="s">
        <v>7</v>
      </c>
      <c r="F2" s="19" t="s">
        <v>60</v>
      </c>
      <c r="G2" s="19" t="s">
        <v>94</v>
      </c>
      <c r="H2" s="19" t="s">
        <v>86</v>
      </c>
      <c r="I2" s="19" t="s">
        <v>95</v>
      </c>
    </row>
    <row r="3" spans="1:9" outlineLevel="1" x14ac:dyDescent="0.2">
      <c r="A3" s="21" t="s">
        <v>87</v>
      </c>
      <c r="B3" s="21" t="s">
        <v>7</v>
      </c>
      <c r="C3" s="22">
        <v>50000</v>
      </c>
      <c r="D3" s="29"/>
      <c r="E3" s="21" t="s">
        <v>7</v>
      </c>
      <c r="F3" s="21" t="s">
        <v>7</v>
      </c>
      <c r="G3" s="21" t="s">
        <v>7</v>
      </c>
      <c r="H3" s="21" t="s">
        <v>7</v>
      </c>
      <c r="I3" s="21" t="s">
        <v>7</v>
      </c>
    </row>
    <row r="4" spans="1:9" outlineLevel="2" x14ac:dyDescent="0.2">
      <c r="A4" s="19" t="s">
        <v>5</v>
      </c>
      <c r="B4" s="19" t="s">
        <v>6</v>
      </c>
      <c r="C4" s="31">
        <v>468436.17</v>
      </c>
      <c r="D4" s="28">
        <v>0</v>
      </c>
      <c r="E4" s="19" t="s">
        <v>7</v>
      </c>
      <c r="F4" s="19" t="s">
        <v>60</v>
      </c>
      <c r="G4" s="19" t="s">
        <v>96</v>
      </c>
      <c r="H4" s="19" t="s">
        <v>47</v>
      </c>
      <c r="I4" s="19" t="s">
        <v>97</v>
      </c>
    </row>
    <row r="5" spans="1:9" outlineLevel="2" x14ac:dyDescent="0.2">
      <c r="A5" s="19" t="s">
        <v>5</v>
      </c>
      <c r="B5" s="19" t="s">
        <v>6</v>
      </c>
      <c r="C5" s="31">
        <v>193.45</v>
      </c>
      <c r="D5" s="28">
        <v>0</v>
      </c>
      <c r="E5" s="19" t="s">
        <v>7</v>
      </c>
      <c r="F5" s="19" t="s">
        <v>60</v>
      </c>
      <c r="G5" s="19" t="s">
        <v>73</v>
      </c>
      <c r="H5" s="19" t="s">
        <v>47</v>
      </c>
      <c r="I5" s="19" t="s">
        <v>74</v>
      </c>
    </row>
    <row r="6" spans="1:9" outlineLevel="2" x14ac:dyDescent="0.2">
      <c r="A6" s="19" t="s">
        <v>5</v>
      </c>
      <c r="B6" s="19" t="s">
        <v>6</v>
      </c>
      <c r="C6" s="31">
        <v>2437.9</v>
      </c>
      <c r="D6" s="28">
        <v>0</v>
      </c>
      <c r="E6" s="19" t="s">
        <v>7</v>
      </c>
      <c r="F6" s="19" t="s">
        <v>60</v>
      </c>
      <c r="G6" s="19" t="s">
        <v>73</v>
      </c>
      <c r="H6" s="19" t="s">
        <v>98</v>
      </c>
      <c r="I6" s="19" t="s">
        <v>74</v>
      </c>
    </row>
    <row r="7" spans="1:9" outlineLevel="2" x14ac:dyDescent="0.2">
      <c r="A7" s="19" t="s">
        <v>5</v>
      </c>
      <c r="B7" s="19" t="s">
        <v>6</v>
      </c>
      <c r="C7" s="31">
        <v>156.94</v>
      </c>
      <c r="D7" s="28">
        <v>0</v>
      </c>
      <c r="E7" s="19" t="s">
        <v>7</v>
      </c>
      <c r="F7" s="19" t="s">
        <v>60</v>
      </c>
      <c r="G7" s="19" t="s">
        <v>73</v>
      </c>
      <c r="H7" s="19" t="s">
        <v>47</v>
      </c>
      <c r="I7" s="19" t="s">
        <v>74</v>
      </c>
    </row>
    <row r="8" spans="1:9" outlineLevel="2" x14ac:dyDescent="0.2">
      <c r="A8" s="19" t="s">
        <v>5</v>
      </c>
      <c r="B8" s="19" t="s">
        <v>6</v>
      </c>
      <c r="C8" s="31">
        <v>-42.18</v>
      </c>
      <c r="D8" s="28">
        <v>0</v>
      </c>
      <c r="E8" s="19" t="s">
        <v>7</v>
      </c>
      <c r="F8" s="19" t="s">
        <v>60</v>
      </c>
      <c r="G8" s="19" t="s">
        <v>65</v>
      </c>
      <c r="H8" s="19" t="s">
        <v>47</v>
      </c>
      <c r="I8" s="19" t="s">
        <v>66</v>
      </c>
    </row>
    <row r="9" spans="1:9" outlineLevel="2" x14ac:dyDescent="0.2">
      <c r="A9" s="19" t="s">
        <v>5</v>
      </c>
      <c r="B9" s="19" t="s">
        <v>6</v>
      </c>
      <c r="C9" s="31">
        <v>873.79</v>
      </c>
      <c r="D9" s="28">
        <v>0</v>
      </c>
      <c r="E9" s="19" t="s">
        <v>7</v>
      </c>
      <c r="F9" s="19" t="s">
        <v>60</v>
      </c>
      <c r="G9" s="19" t="s">
        <v>73</v>
      </c>
      <c r="H9" s="19" t="s">
        <v>47</v>
      </c>
      <c r="I9" s="19" t="s">
        <v>74</v>
      </c>
    </row>
    <row r="10" spans="1:9" outlineLevel="2" x14ac:dyDescent="0.2">
      <c r="A10" s="19" t="s">
        <v>5</v>
      </c>
      <c r="B10" s="19" t="s">
        <v>6</v>
      </c>
      <c r="C10" s="31">
        <v>772.59</v>
      </c>
      <c r="D10" s="28">
        <v>0</v>
      </c>
      <c r="E10" s="19" t="s">
        <v>7</v>
      </c>
      <c r="F10" s="19" t="s">
        <v>60</v>
      </c>
      <c r="G10" s="19" t="s">
        <v>73</v>
      </c>
      <c r="H10" s="19" t="s">
        <v>47</v>
      </c>
      <c r="I10" s="19" t="s">
        <v>74</v>
      </c>
    </row>
    <row r="11" spans="1:9" outlineLevel="2" x14ac:dyDescent="0.2">
      <c r="A11" s="19" t="s">
        <v>5</v>
      </c>
      <c r="B11" s="19" t="s">
        <v>6</v>
      </c>
      <c r="C11" s="31">
        <v>971.73</v>
      </c>
      <c r="D11" s="28">
        <v>0</v>
      </c>
      <c r="E11" s="19" t="s">
        <v>7</v>
      </c>
      <c r="F11" s="19" t="s">
        <v>60</v>
      </c>
      <c r="G11" s="19" t="s">
        <v>73</v>
      </c>
      <c r="H11" s="19" t="s">
        <v>47</v>
      </c>
      <c r="I11" s="19" t="s">
        <v>74</v>
      </c>
    </row>
    <row r="12" spans="1:9" outlineLevel="2" x14ac:dyDescent="0.2">
      <c r="A12" s="19" t="s">
        <v>5</v>
      </c>
      <c r="B12" s="19" t="s">
        <v>6</v>
      </c>
      <c r="C12" s="20">
        <v>157000</v>
      </c>
      <c r="D12" s="28">
        <v>0</v>
      </c>
      <c r="E12" s="19" t="s">
        <v>7</v>
      </c>
      <c r="F12" s="19" t="s">
        <v>60</v>
      </c>
      <c r="G12" s="19" t="s">
        <v>10</v>
      </c>
      <c r="H12" s="19" t="s">
        <v>31</v>
      </c>
      <c r="I12" s="19" t="s">
        <v>11</v>
      </c>
    </row>
    <row r="13" spans="1:9" outlineLevel="2" x14ac:dyDescent="0.2">
      <c r="A13" s="19" t="s">
        <v>5</v>
      </c>
      <c r="B13" s="19" t="s">
        <v>6</v>
      </c>
      <c r="C13" s="31">
        <v>-539.79999999999995</v>
      </c>
      <c r="D13" s="28">
        <v>0</v>
      </c>
      <c r="E13" s="19" t="s">
        <v>7</v>
      </c>
      <c r="F13" s="19" t="s">
        <v>60</v>
      </c>
      <c r="G13" s="19" t="s">
        <v>65</v>
      </c>
      <c r="H13" s="19" t="s">
        <v>47</v>
      </c>
      <c r="I13" s="19" t="s">
        <v>66</v>
      </c>
    </row>
    <row r="14" spans="1:9" outlineLevel="2" x14ac:dyDescent="0.2">
      <c r="A14" s="19" t="s">
        <v>5</v>
      </c>
      <c r="B14" s="19" t="s">
        <v>6</v>
      </c>
      <c r="C14" s="31">
        <v>271.87</v>
      </c>
      <c r="D14" s="28">
        <v>0</v>
      </c>
      <c r="E14" s="19" t="s">
        <v>7</v>
      </c>
      <c r="F14" s="19" t="s">
        <v>60</v>
      </c>
      <c r="G14" s="19" t="s">
        <v>73</v>
      </c>
      <c r="H14" s="19" t="s">
        <v>47</v>
      </c>
      <c r="I14" s="19" t="s">
        <v>74</v>
      </c>
    </row>
    <row r="15" spans="1:9" outlineLevel="2" x14ac:dyDescent="0.2">
      <c r="A15" s="19" t="s">
        <v>5</v>
      </c>
      <c r="B15" s="19" t="s">
        <v>6</v>
      </c>
      <c r="C15" s="31">
        <v>2296.2800000000002</v>
      </c>
      <c r="D15" s="28">
        <v>0</v>
      </c>
      <c r="E15" s="19" t="s">
        <v>7</v>
      </c>
      <c r="F15" s="19" t="s">
        <v>60</v>
      </c>
      <c r="G15" s="19" t="s">
        <v>73</v>
      </c>
      <c r="H15" s="19" t="s">
        <v>47</v>
      </c>
      <c r="I15" s="19" t="s">
        <v>74</v>
      </c>
    </row>
    <row r="16" spans="1:9" outlineLevel="2" x14ac:dyDescent="0.2">
      <c r="A16" s="19" t="s">
        <v>5</v>
      </c>
      <c r="B16" s="19" t="s">
        <v>6</v>
      </c>
      <c r="C16" s="31">
        <v>-451.44</v>
      </c>
      <c r="D16" s="28">
        <v>0</v>
      </c>
      <c r="E16" s="19" t="s">
        <v>7</v>
      </c>
      <c r="F16" s="19" t="s">
        <v>60</v>
      </c>
      <c r="G16" s="19" t="s">
        <v>73</v>
      </c>
      <c r="H16" s="19" t="s">
        <v>47</v>
      </c>
      <c r="I16" s="19" t="s">
        <v>74</v>
      </c>
    </row>
    <row r="17" spans="1:9" outlineLevel="2" x14ac:dyDescent="0.2">
      <c r="A17" s="19" t="s">
        <v>5</v>
      </c>
      <c r="B17" s="19" t="s">
        <v>6</v>
      </c>
      <c r="C17" s="20">
        <v>20000</v>
      </c>
      <c r="D17" s="28">
        <v>0</v>
      </c>
      <c r="E17" s="19" t="s">
        <v>7</v>
      </c>
      <c r="F17" s="19" t="s">
        <v>60</v>
      </c>
      <c r="G17" s="19" t="s">
        <v>94</v>
      </c>
      <c r="H17" s="19" t="s">
        <v>88</v>
      </c>
      <c r="I17" s="19" t="s">
        <v>95</v>
      </c>
    </row>
    <row r="18" spans="1:9" outlineLevel="2" x14ac:dyDescent="0.2">
      <c r="A18" s="19" t="s">
        <v>5</v>
      </c>
      <c r="B18" s="19" t="s">
        <v>6</v>
      </c>
      <c r="C18" s="31">
        <v>5.22</v>
      </c>
      <c r="D18" s="28">
        <v>0</v>
      </c>
      <c r="E18" s="19" t="s">
        <v>7</v>
      </c>
      <c r="F18" s="19" t="s">
        <v>60</v>
      </c>
      <c r="G18" s="19" t="s">
        <v>67</v>
      </c>
      <c r="H18" s="19" t="s">
        <v>47</v>
      </c>
      <c r="I18" s="19" t="s">
        <v>68</v>
      </c>
    </row>
    <row r="19" spans="1:9" outlineLevel="1" x14ac:dyDescent="0.2">
      <c r="A19" s="21" t="s">
        <v>82</v>
      </c>
      <c r="B19" s="21" t="s">
        <v>7</v>
      </c>
      <c r="C19" s="22">
        <v>652382.52</v>
      </c>
      <c r="D19" s="29"/>
      <c r="E19" s="21" t="s">
        <v>7</v>
      </c>
      <c r="F19" s="21" t="s">
        <v>7</v>
      </c>
      <c r="G19" s="21" t="s">
        <v>7</v>
      </c>
      <c r="H19" s="21" t="s">
        <v>7</v>
      </c>
      <c r="I19" s="21" t="s">
        <v>7</v>
      </c>
    </row>
    <row r="20" spans="1:9" outlineLevel="2" x14ac:dyDescent="0.2">
      <c r="A20" s="19" t="s">
        <v>5</v>
      </c>
      <c r="B20" s="19" t="s">
        <v>6</v>
      </c>
      <c r="C20" s="20">
        <v>222625.12</v>
      </c>
      <c r="D20" s="28">
        <v>0</v>
      </c>
      <c r="E20" s="19" t="s">
        <v>7</v>
      </c>
      <c r="F20" s="19" t="s">
        <v>60</v>
      </c>
      <c r="G20" s="19" t="s">
        <v>99</v>
      </c>
      <c r="H20" s="19" t="s">
        <v>13</v>
      </c>
      <c r="I20" s="19" t="s">
        <v>100</v>
      </c>
    </row>
    <row r="21" spans="1:9" outlineLevel="2" x14ac:dyDescent="0.2">
      <c r="A21" s="19" t="s">
        <v>5</v>
      </c>
      <c r="B21" s="19" t="s">
        <v>6</v>
      </c>
      <c r="C21" s="20">
        <v>200000</v>
      </c>
      <c r="D21" s="28">
        <v>0</v>
      </c>
      <c r="E21" s="19" t="s">
        <v>7</v>
      </c>
      <c r="F21" s="19" t="s">
        <v>60</v>
      </c>
      <c r="G21" s="19" t="s">
        <v>99</v>
      </c>
      <c r="H21" s="19" t="s">
        <v>13</v>
      </c>
      <c r="I21" s="19" t="s">
        <v>100</v>
      </c>
    </row>
    <row r="22" spans="1:9" outlineLevel="2" x14ac:dyDescent="0.2">
      <c r="A22" s="19" t="s">
        <v>5</v>
      </c>
      <c r="B22" s="19" t="s">
        <v>6</v>
      </c>
      <c r="C22" s="20">
        <v>-313764.84999999998</v>
      </c>
      <c r="D22" s="28">
        <v>0</v>
      </c>
      <c r="E22" s="19" t="s">
        <v>7</v>
      </c>
      <c r="F22" s="19" t="s">
        <v>60</v>
      </c>
      <c r="G22" s="19" t="s">
        <v>99</v>
      </c>
      <c r="H22" s="19" t="s">
        <v>13</v>
      </c>
      <c r="I22" s="19" t="s">
        <v>100</v>
      </c>
    </row>
    <row r="23" spans="1:9" outlineLevel="2" x14ac:dyDescent="0.2">
      <c r="A23" s="19" t="s">
        <v>5</v>
      </c>
      <c r="B23" s="19" t="s">
        <v>6</v>
      </c>
      <c r="C23" s="20">
        <v>3319.64</v>
      </c>
      <c r="D23" s="28">
        <v>0</v>
      </c>
      <c r="E23" s="19" t="s">
        <v>7</v>
      </c>
      <c r="F23" s="19" t="s">
        <v>60</v>
      </c>
      <c r="G23" s="19" t="s">
        <v>10</v>
      </c>
      <c r="H23" s="19" t="s">
        <v>13</v>
      </c>
      <c r="I23" s="19" t="s">
        <v>11</v>
      </c>
    </row>
    <row r="24" spans="1:9" outlineLevel="2" x14ac:dyDescent="0.2">
      <c r="A24" s="19" t="s">
        <v>5</v>
      </c>
      <c r="B24" s="19" t="s">
        <v>6</v>
      </c>
      <c r="C24" s="20">
        <v>-17344.38</v>
      </c>
      <c r="D24" s="28">
        <v>0</v>
      </c>
      <c r="E24" s="19" t="s">
        <v>7</v>
      </c>
      <c r="F24" s="19" t="s">
        <v>60</v>
      </c>
      <c r="G24" s="19" t="s">
        <v>5</v>
      </c>
      <c r="H24" s="19" t="s">
        <v>92</v>
      </c>
      <c r="I24" s="19" t="s">
        <v>6</v>
      </c>
    </row>
    <row r="25" spans="1:9" outlineLevel="1" x14ac:dyDescent="0.2">
      <c r="A25" s="21" t="s">
        <v>83</v>
      </c>
      <c r="B25" s="21" t="s">
        <v>7</v>
      </c>
      <c r="C25" s="22">
        <v>94835.53</v>
      </c>
      <c r="D25" s="29"/>
      <c r="E25" s="21" t="s">
        <v>7</v>
      </c>
      <c r="F25" s="21" t="s">
        <v>7</v>
      </c>
      <c r="G25" s="21" t="s">
        <v>7</v>
      </c>
      <c r="H25" s="21" t="s">
        <v>7</v>
      </c>
      <c r="I25" s="21" t="s">
        <v>7</v>
      </c>
    </row>
    <row r="26" spans="1:9" outlineLevel="2" x14ac:dyDescent="0.2">
      <c r="A26" s="19" t="s">
        <v>5</v>
      </c>
      <c r="B26" s="19" t="s">
        <v>6</v>
      </c>
      <c r="C26" s="20">
        <v>55723.29</v>
      </c>
      <c r="D26" s="28">
        <v>0</v>
      </c>
      <c r="E26" s="19" t="s">
        <v>7</v>
      </c>
      <c r="F26" s="19" t="s">
        <v>60</v>
      </c>
      <c r="G26" s="19" t="s">
        <v>99</v>
      </c>
      <c r="H26" s="19" t="s">
        <v>14</v>
      </c>
      <c r="I26" s="19" t="s">
        <v>100</v>
      </c>
    </row>
    <row r="27" spans="1:9" outlineLevel="2" x14ac:dyDescent="0.2">
      <c r="A27" s="19" t="s">
        <v>5</v>
      </c>
      <c r="B27" s="19" t="s">
        <v>6</v>
      </c>
      <c r="C27" s="20">
        <v>161453.66</v>
      </c>
      <c r="D27" s="28">
        <v>0</v>
      </c>
      <c r="E27" s="19" t="s">
        <v>7</v>
      </c>
      <c r="F27" s="19" t="s">
        <v>60</v>
      </c>
      <c r="G27" s="19" t="s">
        <v>5</v>
      </c>
      <c r="H27" s="19" t="s">
        <v>14</v>
      </c>
      <c r="I27" s="19" t="s">
        <v>6</v>
      </c>
    </row>
    <row r="28" spans="1:9" outlineLevel="2" x14ac:dyDescent="0.2">
      <c r="A28" s="19" t="s">
        <v>5</v>
      </c>
      <c r="B28" s="19" t="s">
        <v>6</v>
      </c>
      <c r="C28" s="20">
        <v>11161.97</v>
      </c>
      <c r="D28" s="28">
        <v>0</v>
      </c>
      <c r="E28" s="19" t="s">
        <v>7</v>
      </c>
      <c r="F28" s="19" t="s">
        <v>60</v>
      </c>
      <c r="G28" s="19" t="s">
        <v>10</v>
      </c>
      <c r="H28" s="19" t="s">
        <v>14</v>
      </c>
      <c r="I28" s="19" t="s">
        <v>11</v>
      </c>
    </row>
    <row r="29" spans="1:9" outlineLevel="2" x14ac:dyDescent="0.2">
      <c r="A29" s="19" t="s">
        <v>5</v>
      </c>
      <c r="B29" s="19" t="s">
        <v>6</v>
      </c>
      <c r="C29" s="20">
        <v>20110.84</v>
      </c>
      <c r="D29" s="28">
        <v>0</v>
      </c>
      <c r="E29" s="19" t="s">
        <v>7</v>
      </c>
      <c r="F29" s="19" t="s">
        <v>60</v>
      </c>
      <c r="G29" s="19" t="s">
        <v>94</v>
      </c>
      <c r="H29" s="19" t="s">
        <v>93</v>
      </c>
      <c r="I29" s="19" t="s">
        <v>95</v>
      </c>
    </row>
    <row r="30" spans="1:9" outlineLevel="1" x14ac:dyDescent="0.2">
      <c r="A30" s="21" t="s">
        <v>46</v>
      </c>
      <c r="B30" s="21" t="s">
        <v>7</v>
      </c>
      <c r="C30" s="22">
        <v>248449.76</v>
      </c>
      <c r="D30" s="29"/>
      <c r="E30" s="21" t="s">
        <v>7</v>
      </c>
      <c r="F30" s="21" t="s">
        <v>7</v>
      </c>
      <c r="G30" s="21" t="s">
        <v>7</v>
      </c>
      <c r="H30" s="21" t="s">
        <v>7</v>
      </c>
      <c r="I30" s="21" t="s">
        <v>7</v>
      </c>
    </row>
    <row r="31" spans="1:9" x14ac:dyDescent="0.2">
      <c r="A31" s="23" t="s">
        <v>7</v>
      </c>
      <c r="B31" s="23" t="s">
        <v>7</v>
      </c>
      <c r="C31" s="24">
        <v>1045667.81</v>
      </c>
      <c r="D31" s="30"/>
      <c r="E31" s="23" t="s">
        <v>7</v>
      </c>
      <c r="F31" s="23" t="s">
        <v>7</v>
      </c>
      <c r="G31" s="23" t="s">
        <v>7</v>
      </c>
      <c r="H31" s="23" t="s">
        <v>7</v>
      </c>
      <c r="I31" s="2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9077-2114-45F3-8AEC-94D452856A2B}">
  <dimension ref="A1:R30"/>
  <sheetViews>
    <sheetView showGridLines="0" zoomScale="80" zoomScaleNormal="80" workbookViewId="0">
      <selection activeCell="G20" sqref="G20"/>
    </sheetView>
  </sheetViews>
  <sheetFormatPr defaultRowHeight="12.75" outlineLevelRow="2" x14ac:dyDescent="0.2"/>
  <cols>
    <col min="1" max="1" width="14" style="36" bestFit="1" customWidth="1"/>
    <col min="2" max="2" width="17" style="36" bestFit="1" customWidth="1"/>
    <col min="3" max="3" width="14" style="36" bestFit="1" customWidth="1"/>
    <col min="4" max="4" width="13" style="36" bestFit="1" customWidth="1"/>
    <col min="5" max="5" width="8" style="36" bestFit="1" customWidth="1"/>
    <col min="6" max="6" width="11" style="36" bestFit="1" customWidth="1"/>
    <col min="7" max="7" width="42" style="36" bestFit="1" customWidth="1"/>
    <col min="8" max="8" width="14" style="36" bestFit="1" customWidth="1"/>
    <col min="9" max="9" width="19" style="36" bestFit="1" customWidth="1"/>
    <col min="10" max="10" width="17" style="59" bestFit="1" customWidth="1"/>
    <col min="11" max="11" width="8" style="36" bestFit="1" customWidth="1"/>
    <col min="12" max="12" width="28" style="36" bestFit="1" customWidth="1"/>
    <col min="13" max="13" width="11" style="36" bestFit="1" customWidth="1"/>
    <col min="14" max="14" width="52" style="36" bestFit="1" customWidth="1"/>
    <col min="15" max="15" width="11" style="36" bestFit="1" customWidth="1"/>
    <col min="16" max="17" width="16" style="36" bestFit="1" customWidth="1"/>
    <col min="18" max="18" width="24" style="36" bestFit="1" customWidth="1"/>
    <col min="19" max="16384" width="9.140625" style="36"/>
  </cols>
  <sheetData>
    <row r="1" spans="1:18" ht="38.25" x14ac:dyDescent="0.2">
      <c r="A1" s="45" t="s">
        <v>164</v>
      </c>
      <c r="B1" s="45" t="s">
        <v>163</v>
      </c>
      <c r="C1" s="45" t="s">
        <v>162</v>
      </c>
      <c r="D1" s="45" t="s">
        <v>161</v>
      </c>
      <c r="E1" s="45" t="s">
        <v>160</v>
      </c>
      <c r="F1" s="45" t="s">
        <v>30</v>
      </c>
      <c r="G1" s="45" t="s">
        <v>159</v>
      </c>
      <c r="H1" s="45" t="s">
        <v>0</v>
      </c>
      <c r="I1" s="45" t="s">
        <v>1</v>
      </c>
      <c r="J1" s="55" t="s">
        <v>43</v>
      </c>
      <c r="K1" s="46" t="s">
        <v>2</v>
      </c>
      <c r="L1" s="45" t="s">
        <v>3</v>
      </c>
      <c r="M1" s="46" t="s">
        <v>158</v>
      </c>
      <c r="N1" s="45" t="s">
        <v>4</v>
      </c>
      <c r="O1" s="46" t="s">
        <v>204</v>
      </c>
      <c r="P1" s="45" t="s">
        <v>57</v>
      </c>
      <c r="Q1" s="45" t="s">
        <v>203</v>
      </c>
      <c r="R1" s="45" t="s">
        <v>202</v>
      </c>
    </row>
    <row r="2" spans="1:18" outlineLevel="2" x14ac:dyDescent="0.2">
      <c r="A2" s="36" t="s">
        <v>113</v>
      </c>
      <c r="B2" s="36" t="s">
        <v>198</v>
      </c>
      <c r="C2" s="44">
        <v>43830</v>
      </c>
      <c r="D2" s="36" t="s">
        <v>111</v>
      </c>
      <c r="E2" s="36" t="s">
        <v>118</v>
      </c>
      <c r="F2" s="36" t="s">
        <v>123</v>
      </c>
      <c r="G2" s="36" t="s">
        <v>126</v>
      </c>
      <c r="H2" s="36" t="s">
        <v>5</v>
      </c>
      <c r="I2" s="36" t="s">
        <v>6</v>
      </c>
      <c r="J2" s="56">
        <v>-21164.13</v>
      </c>
      <c r="K2" s="36" t="s">
        <v>67</v>
      </c>
      <c r="L2" s="36" t="s">
        <v>68</v>
      </c>
      <c r="M2" s="36" t="s">
        <v>125</v>
      </c>
      <c r="N2" s="36" t="s">
        <v>124</v>
      </c>
      <c r="O2" s="36" t="s">
        <v>199</v>
      </c>
      <c r="P2" s="54">
        <v>0</v>
      </c>
      <c r="Q2" s="36" t="s">
        <v>7</v>
      </c>
      <c r="R2" s="36" t="s">
        <v>7</v>
      </c>
    </row>
    <row r="3" spans="1:18" outlineLevel="2" x14ac:dyDescent="0.2">
      <c r="A3" s="36" t="s">
        <v>113</v>
      </c>
      <c r="B3" s="36" t="s">
        <v>198</v>
      </c>
      <c r="C3" s="44">
        <v>43830</v>
      </c>
      <c r="D3" s="36" t="s">
        <v>111</v>
      </c>
      <c r="E3" s="36" t="s">
        <v>118</v>
      </c>
      <c r="F3" s="36" t="s">
        <v>123</v>
      </c>
      <c r="G3" s="36" t="s">
        <v>126</v>
      </c>
      <c r="H3" s="36" t="s">
        <v>5</v>
      </c>
      <c r="I3" s="36" t="s">
        <v>6</v>
      </c>
      <c r="J3" s="56">
        <v>14997.46</v>
      </c>
      <c r="K3" s="36" t="s">
        <v>65</v>
      </c>
      <c r="L3" s="36" t="s">
        <v>66</v>
      </c>
      <c r="M3" s="36" t="s">
        <v>125</v>
      </c>
      <c r="N3" s="36" t="s">
        <v>128</v>
      </c>
      <c r="O3" s="36" t="s">
        <v>199</v>
      </c>
      <c r="P3" s="54">
        <v>0</v>
      </c>
      <c r="Q3" s="36" t="s">
        <v>7</v>
      </c>
      <c r="R3" s="36" t="s">
        <v>7</v>
      </c>
    </row>
    <row r="4" spans="1:18" outlineLevel="2" x14ac:dyDescent="0.2">
      <c r="A4" s="36" t="s">
        <v>113</v>
      </c>
      <c r="B4" s="36" t="s">
        <v>197</v>
      </c>
      <c r="C4" s="44">
        <v>43921</v>
      </c>
      <c r="D4" s="36" t="s">
        <v>192</v>
      </c>
      <c r="E4" s="36" t="s">
        <v>116</v>
      </c>
      <c r="F4" s="36" t="s">
        <v>123</v>
      </c>
      <c r="G4" s="36" t="s">
        <v>126</v>
      </c>
      <c r="H4" s="36" t="s">
        <v>5</v>
      </c>
      <c r="I4" s="36" t="s">
        <v>6</v>
      </c>
      <c r="J4" s="56">
        <v>-12196.02</v>
      </c>
      <c r="K4" s="36" t="s">
        <v>65</v>
      </c>
      <c r="L4" s="36" t="s">
        <v>66</v>
      </c>
      <c r="M4" s="36" t="s">
        <v>125</v>
      </c>
      <c r="N4" s="36" t="s">
        <v>124</v>
      </c>
      <c r="O4" s="36" t="s">
        <v>199</v>
      </c>
      <c r="P4" s="54">
        <v>0</v>
      </c>
      <c r="Q4" s="36" t="s">
        <v>7</v>
      </c>
      <c r="R4" s="36" t="s">
        <v>7</v>
      </c>
    </row>
    <row r="5" spans="1:18" outlineLevel="2" x14ac:dyDescent="0.2">
      <c r="A5" s="36" t="s">
        <v>113</v>
      </c>
      <c r="B5" s="36" t="s">
        <v>197</v>
      </c>
      <c r="C5" s="44">
        <v>43921</v>
      </c>
      <c r="D5" s="36" t="s">
        <v>192</v>
      </c>
      <c r="E5" s="36" t="s">
        <v>116</v>
      </c>
      <c r="F5" s="36" t="s">
        <v>123</v>
      </c>
      <c r="G5" s="36" t="s">
        <v>126</v>
      </c>
      <c r="H5" s="36" t="s">
        <v>5</v>
      </c>
      <c r="I5" s="36" t="s">
        <v>6</v>
      </c>
      <c r="J5" s="56">
        <v>7435.66</v>
      </c>
      <c r="K5" s="36" t="s">
        <v>67</v>
      </c>
      <c r="L5" s="36" t="s">
        <v>68</v>
      </c>
      <c r="M5" s="36" t="s">
        <v>125</v>
      </c>
      <c r="N5" s="36" t="s">
        <v>128</v>
      </c>
      <c r="O5" s="36" t="s">
        <v>199</v>
      </c>
      <c r="P5" s="54">
        <v>0</v>
      </c>
      <c r="Q5" s="36" t="s">
        <v>7</v>
      </c>
      <c r="R5" s="36" t="s">
        <v>7</v>
      </c>
    </row>
    <row r="6" spans="1:18" outlineLevel="2" x14ac:dyDescent="0.2">
      <c r="A6" s="36" t="s">
        <v>113</v>
      </c>
      <c r="B6" s="36" t="s">
        <v>196</v>
      </c>
      <c r="C6" s="44">
        <v>44012</v>
      </c>
      <c r="D6" s="36" t="s">
        <v>192</v>
      </c>
      <c r="E6" s="36" t="s">
        <v>114</v>
      </c>
      <c r="F6" s="36" t="s">
        <v>123</v>
      </c>
      <c r="G6" s="36" t="s">
        <v>126</v>
      </c>
      <c r="H6" s="36" t="s">
        <v>5</v>
      </c>
      <c r="I6" s="36" t="s">
        <v>6</v>
      </c>
      <c r="J6" s="56">
        <v>-10960.54</v>
      </c>
      <c r="K6" s="36" t="s">
        <v>65</v>
      </c>
      <c r="L6" s="36" t="s">
        <v>66</v>
      </c>
      <c r="M6" s="36" t="s">
        <v>125</v>
      </c>
      <c r="N6" s="36" t="s">
        <v>124</v>
      </c>
      <c r="O6" s="36" t="s">
        <v>199</v>
      </c>
      <c r="P6" s="54">
        <v>0</v>
      </c>
      <c r="Q6" s="36" t="s">
        <v>7</v>
      </c>
      <c r="R6" s="36" t="s">
        <v>7</v>
      </c>
    </row>
    <row r="7" spans="1:18" outlineLevel="2" x14ac:dyDescent="0.2">
      <c r="A7" s="36" t="s">
        <v>113</v>
      </c>
      <c r="B7" s="36" t="s">
        <v>196</v>
      </c>
      <c r="C7" s="44">
        <v>44012</v>
      </c>
      <c r="D7" s="36" t="s">
        <v>192</v>
      </c>
      <c r="E7" s="36" t="s">
        <v>114</v>
      </c>
      <c r="F7" s="36" t="s">
        <v>123</v>
      </c>
      <c r="G7" s="36" t="s">
        <v>126</v>
      </c>
      <c r="H7" s="36" t="s">
        <v>5</v>
      </c>
      <c r="I7" s="36" t="s">
        <v>6</v>
      </c>
      <c r="J7" s="56">
        <v>30154.799999999999</v>
      </c>
      <c r="K7" s="36" t="s">
        <v>67</v>
      </c>
      <c r="L7" s="36" t="s">
        <v>68</v>
      </c>
      <c r="M7" s="36" t="s">
        <v>125</v>
      </c>
      <c r="N7" s="36" t="s">
        <v>128</v>
      </c>
      <c r="O7" s="36" t="s">
        <v>199</v>
      </c>
      <c r="P7" s="54">
        <v>0</v>
      </c>
      <c r="Q7" s="36" t="s">
        <v>7</v>
      </c>
      <c r="R7" s="36" t="s">
        <v>7</v>
      </c>
    </row>
    <row r="8" spans="1:18" outlineLevel="2" x14ac:dyDescent="0.2">
      <c r="A8" s="36" t="s">
        <v>113</v>
      </c>
      <c r="B8" s="36" t="s">
        <v>201</v>
      </c>
      <c r="C8" s="44">
        <v>44104</v>
      </c>
      <c r="D8" s="36" t="s">
        <v>192</v>
      </c>
      <c r="E8" s="36" t="s">
        <v>110</v>
      </c>
      <c r="F8" s="36" t="s">
        <v>123</v>
      </c>
      <c r="G8" s="36" t="s">
        <v>126</v>
      </c>
      <c r="H8" s="36" t="s">
        <v>5</v>
      </c>
      <c r="I8" s="36" t="s">
        <v>6</v>
      </c>
      <c r="J8" s="56">
        <v>-78400.179999999993</v>
      </c>
      <c r="K8" s="36" t="s">
        <v>65</v>
      </c>
      <c r="L8" s="36" t="s">
        <v>66</v>
      </c>
      <c r="M8" s="36" t="s">
        <v>125</v>
      </c>
      <c r="N8" s="36" t="s">
        <v>124</v>
      </c>
      <c r="O8" s="36" t="s">
        <v>199</v>
      </c>
      <c r="P8" s="54">
        <v>0</v>
      </c>
      <c r="Q8" s="36" t="s">
        <v>7</v>
      </c>
      <c r="R8" s="36" t="s">
        <v>7</v>
      </c>
    </row>
    <row r="9" spans="1:18" outlineLevel="2" x14ac:dyDescent="0.2">
      <c r="A9" s="36" t="s">
        <v>113</v>
      </c>
      <c r="B9" s="36" t="s">
        <v>201</v>
      </c>
      <c r="C9" s="44">
        <v>44104</v>
      </c>
      <c r="D9" s="36" t="s">
        <v>192</v>
      </c>
      <c r="E9" s="36" t="s">
        <v>110</v>
      </c>
      <c r="F9" s="36" t="s">
        <v>123</v>
      </c>
      <c r="G9" s="36" t="s">
        <v>126</v>
      </c>
      <c r="H9" s="36" t="s">
        <v>5</v>
      </c>
      <c r="I9" s="36" t="s">
        <v>6</v>
      </c>
      <c r="J9" s="56">
        <v>90782.59</v>
      </c>
      <c r="K9" s="36" t="s">
        <v>67</v>
      </c>
      <c r="L9" s="36" t="s">
        <v>68</v>
      </c>
      <c r="M9" s="36" t="s">
        <v>125</v>
      </c>
      <c r="N9" s="36" t="s">
        <v>128</v>
      </c>
      <c r="O9" s="36" t="s">
        <v>199</v>
      </c>
      <c r="P9" s="54">
        <v>0</v>
      </c>
      <c r="Q9" s="36" t="s">
        <v>7</v>
      </c>
      <c r="R9" s="36" t="s">
        <v>7</v>
      </c>
    </row>
    <row r="10" spans="1:18" outlineLevel="1" x14ac:dyDescent="0.2">
      <c r="A10" s="40" t="s">
        <v>7</v>
      </c>
      <c r="B10" s="40" t="s">
        <v>7</v>
      </c>
      <c r="C10" s="42"/>
      <c r="D10" s="40" t="s">
        <v>7</v>
      </c>
      <c r="E10" s="40" t="s">
        <v>7</v>
      </c>
      <c r="F10" s="40" t="s">
        <v>123</v>
      </c>
      <c r="G10" s="40" t="s">
        <v>7</v>
      </c>
      <c r="H10" s="40" t="s">
        <v>7</v>
      </c>
      <c r="I10" s="40" t="s">
        <v>7</v>
      </c>
      <c r="J10" s="57">
        <v>20649.64</v>
      </c>
      <c r="K10" s="40" t="s">
        <v>7</v>
      </c>
      <c r="L10" s="40" t="s">
        <v>7</v>
      </c>
      <c r="M10" s="40" t="s">
        <v>7</v>
      </c>
      <c r="N10" s="40" t="s">
        <v>7</v>
      </c>
      <c r="O10" s="40" t="s">
        <v>7</v>
      </c>
      <c r="P10" s="53"/>
      <c r="Q10" s="40" t="s">
        <v>7</v>
      </c>
      <c r="R10" s="40" t="s">
        <v>7</v>
      </c>
    </row>
    <row r="11" spans="1:18" outlineLevel="2" x14ac:dyDescent="0.2">
      <c r="A11" s="36" t="s">
        <v>113</v>
      </c>
      <c r="B11" s="36" t="s">
        <v>195</v>
      </c>
      <c r="C11" s="44">
        <v>43830</v>
      </c>
      <c r="D11" s="36" t="s">
        <v>111</v>
      </c>
      <c r="E11" s="36" t="s">
        <v>118</v>
      </c>
      <c r="F11" s="36" t="s">
        <v>121</v>
      </c>
      <c r="G11" s="36" t="s">
        <v>122</v>
      </c>
      <c r="H11" s="36" t="s">
        <v>5</v>
      </c>
      <c r="I11" s="36" t="s">
        <v>6</v>
      </c>
      <c r="J11" s="67">
        <v>7058.06</v>
      </c>
      <c r="K11" s="66" t="s">
        <v>8</v>
      </c>
      <c r="L11" s="66" t="s">
        <v>9</v>
      </c>
      <c r="M11" s="36" t="s">
        <v>108</v>
      </c>
      <c r="N11" s="36" t="s">
        <v>54</v>
      </c>
      <c r="O11" s="36" t="s">
        <v>199</v>
      </c>
      <c r="P11" s="54">
        <v>0</v>
      </c>
      <c r="Q11" s="36" t="s">
        <v>7</v>
      </c>
      <c r="R11" s="36" t="s">
        <v>7</v>
      </c>
    </row>
    <row r="12" spans="1:18" outlineLevel="2" x14ac:dyDescent="0.2">
      <c r="A12" s="36" t="s">
        <v>113</v>
      </c>
      <c r="B12" s="36" t="s">
        <v>195</v>
      </c>
      <c r="C12" s="44">
        <v>43830</v>
      </c>
      <c r="D12" s="36" t="s">
        <v>111</v>
      </c>
      <c r="E12" s="36" t="s">
        <v>118</v>
      </c>
      <c r="F12" s="36" t="s">
        <v>121</v>
      </c>
      <c r="G12" s="36" t="s">
        <v>122</v>
      </c>
      <c r="H12" s="36" t="s">
        <v>5</v>
      </c>
      <c r="I12" s="36" t="s">
        <v>6</v>
      </c>
      <c r="J12" s="67">
        <v>4780.09</v>
      </c>
      <c r="K12" s="66" t="s">
        <v>8</v>
      </c>
      <c r="L12" s="66" t="s">
        <v>9</v>
      </c>
      <c r="M12" s="36" t="s">
        <v>108</v>
      </c>
      <c r="N12" s="36" t="s">
        <v>55</v>
      </c>
      <c r="O12" s="36" t="s">
        <v>199</v>
      </c>
      <c r="P12" s="54">
        <v>0</v>
      </c>
      <c r="Q12" s="36" t="s">
        <v>7</v>
      </c>
      <c r="R12" s="36" t="s">
        <v>7</v>
      </c>
    </row>
    <row r="13" spans="1:18" outlineLevel="2" x14ac:dyDescent="0.2">
      <c r="A13" s="36" t="s">
        <v>113</v>
      </c>
      <c r="B13" s="36" t="s">
        <v>194</v>
      </c>
      <c r="C13" s="44">
        <v>43921</v>
      </c>
      <c r="D13" s="36" t="s">
        <v>192</v>
      </c>
      <c r="E13" s="36" t="s">
        <v>116</v>
      </c>
      <c r="F13" s="36" t="s">
        <v>121</v>
      </c>
      <c r="G13" s="36" t="s">
        <v>122</v>
      </c>
      <c r="H13" s="36" t="s">
        <v>5</v>
      </c>
      <c r="I13" s="36" t="s">
        <v>6</v>
      </c>
      <c r="J13" s="67">
        <v>6671.75</v>
      </c>
      <c r="K13" s="66" t="s">
        <v>99</v>
      </c>
      <c r="L13" s="66" t="s">
        <v>100</v>
      </c>
      <c r="M13" s="36" t="s">
        <v>108</v>
      </c>
      <c r="N13" s="36" t="s">
        <v>54</v>
      </c>
      <c r="O13" s="36" t="s">
        <v>199</v>
      </c>
      <c r="P13" s="54">
        <v>0</v>
      </c>
      <c r="Q13" s="36" t="s">
        <v>7</v>
      </c>
      <c r="R13" s="36" t="s">
        <v>7</v>
      </c>
    </row>
    <row r="14" spans="1:18" outlineLevel="2" x14ac:dyDescent="0.2">
      <c r="A14" s="36" t="s">
        <v>113</v>
      </c>
      <c r="B14" s="36" t="s">
        <v>194</v>
      </c>
      <c r="C14" s="44">
        <v>43921</v>
      </c>
      <c r="D14" s="36" t="s">
        <v>192</v>
      </c>
      <c r="E14" s="36" t="s">
        <v>116</v>
      </c>
      <c r="F14" s="36" t="s">
        <v>121</v>
      </c>
      <c r="G14" s="36" t="s">
        <v>122</v>
      </c>
      <c r="H14" s="36" t="s">
        <v>5</v>
      </c>
      <c r="I14" s="36" t="s">
        <v>6</v>
      </c>
      <c r="J14" s="67">
        <v>5562.42</v>
      </c>
      <c r="K14" s="66" t="s">
        <v>99</v>
      </c>
      <c r="L14" s="66" t="s">
        <v>100</v>
      </c>
      <c r="M14" s="36" t="s">
        <v>108</v>
      </c>
      <c r="N14" s="36" t="s">
        <v>55</v>
      </c>
      <c r="O14" s="36" t="s">
        <v>199</v>
      </c>
      <c r="P14" s="54">
        <v>0</v>
      </c>
      <c r="Q14" s="36" t="s">
        <v>7</v>
      </c>
      <c r="R14" s="36" t="s">
        <v>7</v>
      </c>
    </row>
    <row r="15" spans="1:18" outlineLevel="2" x14ac:dyDescent="0.2">
      <c r="A15" s="36" t="s">
        <v>113</v>
      </c>
      <c r="B15" s="36" t="s">
        <v>193</v>
      </c>
      <c r="C15" s="44">
        <v>44012</v>
      </c>
      <c r="D15" s="36" t="s">
        <v>192</v>
      </c>
      <c r="E15" s="36" t="s">
        <v>114</v>
      </c>
      <c r="F15" s="36" t="s">
        <v>121</v>
      </c>
      <c r="G15" s="36" t="s">
        <v>122</v>
      </c>
      <c r="H15" s="36" t="s">
        <v>5</v>
      </c>
      <c r="I15" s="36" t="s">
        <v>6</v>
      </c>
      <c r="J15" s="67">
        <v>3895.73</v>
      </c>
      <c r="K15" s="66" t="s">
        <v>8</v>
      </c>
      <c r="L15" s="66" t="s">
        <v>9</v>
      </c>
      <c r="M15" s="36" t="s">
        <v>108</v>
      </c>
      <c r="N15" s="36" t="s">
        <v>54</v>
      </c>
      <c r="O15" s="36" t="s">
        <v>199</v>
      </c>
      <c r="P15" s="54">
        <v>0</v>
      </c>
      <c r="Q15" s="36" t="s">
        <v>7</v>
      </c>
      <c r="R15" s="36" t="s">
        <v>7</v>
      </c>
    </row>
    <row r="16" spans="1:18" outlineLevel="2" x14ac:dyDescent="0.2">
      <c r="A16" s="36" t="s">
        <v>113</v>
      </c>
      <c r="B16" s="36" t="s">
        <v>193</v>
      </c>
      <c r="C16" s="44">
        <v>44012</v>
      </c>
      <c r="D16" s="36" t="s">
        <v>192</v>
      </c>
      <c r="E16" s="36" t="s">
        <v>114</v>
      </c>
      <c r="F16" s="36" t="s">
        <v>121</v>
      </c>
      <c r="G16" s="36" t="s">
        <v>122</v>
      </c>
      <c r="H16" s="36" t="s">
        <v>5</v>
      </c>
      <c r="I16" s="36" t="s">
        <v>6</v>
      </c>
      <c r="J16" s="67">
        <v>18101.59</v>
      </c>
      <c r="K16" s="66" t="s">
        <v>8</v>
      </c>
      <c r="L16" s="66" t="s">
        <v>9</v>
      </c>
      <c r="M16" s="36" t="s">
        <v>108</v>
      </c>
      <c r="N16" s="36" t="s">
        <v>55</v>
      </c>
      <c r="O16" s="36" t="s">
        <v>199</v>
      </c>
      <c r="P16" s="54">
        <v>0</v>
      </c>
      <c r="Q16" s="36" t="s">
        <v>7</v>
      </c>
      <c r="R16" s="36" t="s">
        <v>7</v>
      </c>
    </row>
    <row r="17" spans="1:18" outlineLevel="2" x14ac:dyDescent="0.2">
      <c r="A17" s="36" t="s">
        <v>113</v>
      </c>
      <c r="B17" s="36" t="s">
        <v>200</v>
      </c>
      <c r="C17" s="44">
        <v>44104</v>
      </c>
      <c r="D17" s="36" t="s">
        <v>192</v>
      </c>
      <c r="E17" s="36" t="s">
        <v>110</v>
      </c>
      <c r="F17" s="36" t="s">
        <v>121</v>
      </c>
      <c r="G17" s="36" t="s">
        <v>122</v>
      </c>
      <c r="H17" s="36" t="s">
        <v>5</v>
      </c>
      <c r="I17" s="36" t="s">
        <v>6</v>
      </c>
      <c r="J17" s="67">
        <v>5247.65</v>
      </c>
      <c r="K17" s="66" t="s">
        <v>69</v>
      </c>
      <c r="L17" s="66" t="s">
        <v>70</v>
      </c>
      <c r="M17" s="36" t="s">
        <v>108</v>
      </c>
      <c r="N17" s="36" t="s">
        <v>54</v>
      </c>
      <c r="O17" s="36" t="s">
        <v>199</v>
      </c>
      <c r="P17" s="54">
        <v>0</v>
      </c>
      <c r="Q17" s="36" t="s">
        <v>7</v>
      </c>
      <c r="R17" s="36" t="s">
        <v>7</v>
      </c>
    </row>
    <row r="18" spans="1:18" outlineLevel="2" x14ac:dyDescent="0.2">
      <c r="A18" s="36" t="s">
        <v>113</v>
      </c>
      <c r="B18" s="36" t="s">
        <v>200</v>
      </c>
      <c r="C18" s="44">
        <v>44104</v>
      </c>
      <c r="D18" s="36" t="s">
        <v>192</v>
      </c>
      <c r="E18" s="36" t="s">
        <v>110</v>
      </c>
      <c r="F18" s="36" t="s">
        <v>121</v>
      </c>
      <c r="G18" s="36" t="s">
        <v>122</v>
      </c>
      <c r="H18" s="36" t="s">
        <v>5</v>
      </c>
      <c r="I18" s="36" t="s">
        <v>6</v>
      </c>
      <c r="J18" s="56">
        <v>72429.119999999995</v>
      </c>
      <c r="K18" s="36" t="s">
        <v>69</v>
      </c>
      <c r="L18" s="36" t="s">
        <v>70</v>
      </c>
      <c r="M18" s="36" t="s">
        <v>108</v>
      </c>
      <c r="N18" s="36" t="s">
        <v>55</v>
      </c>
      <c r="O18" s="36" t="s">
        <v>199</v>
      </c>
      <c r="P18" s="54">
        <v>0</v>
      </c>
      <c r="Q18" s="36" t="s">
        <v>7</v>
      </c>
      <c r="R18" s="36" t="s">
        <v>7</v>
      </c>
    </row>
    <row r="19" spans="1:18" outlineLevel="1" x14ac:dyDescent="0.2">
      <c r="A19" s="40" t="s">
        <v>7</v>
      </c>
      <c r="B19" s="40" t="s">
        <v>7</v>
      </c>
      <c r="C19" s="42"/>
      <c r="D19" s="40" t="s">
        <v>7</v>
      </c>
      <c r="E19" s="40" t="s">
        <v>7</v>
      </c>
      <c r="F19" s="40" t="s">
        <v>121</v>
      </c>
      <c r="G19" s="40" t="s">
        <v>7</v>
      </c>
      <c r="H19" s="40" t="s">
        <v>7</v>
      </c>
      <c r="I19" s="40" t="s">
        <v>7</v>
      </c>
      <c r="J19" s="68">
        <v>123746.41</v>
      </c>
      <c r="K19" s="40" t="s">
        <v>7</v>
      </c>
      <c r="L19" s="40" t="s">
        <v>7</v>
      </c>
      <c r="M19" s="40" t="s">
        <v>7</v>
      </c>
      <c r="N19" s="40" t="s">
        <v>7</v>
      </c>
      <c r="O19" s="40" t="s">
        <v>7</v>
      </c>
      <c r="P19" s="53"/>
      <c r="Q19" s="40" t="s">
        <v>7</v>
      </c>
      <c r="R19" s="40" t="s">
        <v>7</v>
      </c>
    </row>
    <row r="20" spans="1:18" outlineLevel="2" x14ac:dyDescent="0.2">
      <c r="A20" s="36" t="s">
        <v>113</v>
      </c>
      <c r="B20" s="36" t="s">
        <v>195</v>
      </c>
      <c r="C20" s="44">
        <v>43830</v>
      </c>
      <c r="D20" s="36" t="s">
        <v>111</v>
      </c>
      <c r="E20" s="36" t="s">
        <v>118</v>
      </c>
      <c r="F20" s="36" t="s">
        <v>106</v>
      </c>
      <c r="G20" s="36" t="s">
        <v>109</v>
      </c>
      <c r="H20" s="36" t="s">
        <v>5</v>
      </c>
      <c r="I20" s="36" t="s">
        <v>6</v>
      </c>
      <c r="J20" s="56">
        <v>47830.559999999998</v>
      </c>
      <c r="K20" s="36" t="s">
        <v>8</v>
      </c>
      <c r="L20" s="36" t="s">
        <v>9</v>
      </c>
      <c r="M20" s="36" t="s">
        <v>108</v>
      </c>
      <c r="N20" s="36" t="s">
        <v>107</v>
      </c>
      <c r="O20" s="36" t="s">
        <v>199</v>
      </c>
      <c r="P20" s="54">
        <v>0</v>
      </c>
      <c r="Q20" s="36" t="s">
        <v>7</v>
      </c>
      <c r="R20" s="36" t="s">
        <v>7</v>
      </c>
    </row>
    <row r="21" spans="1:18" outlineLevel="2" x14ac:dyDescent="0.2">
      <c r="A21" s="36" t="s">
        <v>113</v>
      </c>
      <c r="B21" s="36" t="s">
        <v>194</v>
      </c>
      <c r="C21" s="44">
        <v>43921</v>
      </c>
      <c r="D21" s="36" t="s">
        <v>192</v>
      </c>
      <c r="E21" s="36" t="s">
        <v>116</v>
      </c>
      <c r="F21" s="36" t="s">
        <v>106</v>
      </c>
      <c r="G21" s="36" t="s">
        <v>109</v>
      </c>
      <c r="H21" s="36" t="s">
        <v>5</v>
      </c>
      <c r="I21" s="36" t="s">
        <v>6</v>
      </c>
      <c r="J21" s="56">
        <v>6387.49</v>
      </c>
      <c r="K21" s="36" t="s">
        <v>99</v>
      </c>
      <c r="L21" s="36" t="s">
        <v>100</v>
      </c>
      <c r="M21" s="36" t="s">
        <v>108</v>
      </c>
      <c r="N21" s="36" t="s">
        <v>107</v>
      </c>
      <c r="O21" s="36" t="s">
        <v>199</v>
      </c>
      <c r="P21" s="54">
        <v>0</v>
      </c>
      <c r="Q21" s="36" t="s">
        <v>7</v>
      </c>
      <c r="R21" s="36" t="s">
        <v>7</v>
      </c>
    </row>
    <row r="22" spans="1:18" outlineLevel="2" x14ac:dyDescent="0.2">
      <c r="A22" s="36" t="s">
        <v>113</v>
      </c>
      <c r="B22" s="36" t="s">
        <v>193</v>
      </c>
      <c r="C22" s="44">
        <v>44012</v>
      </c>
      <c r="D22" s="36" t="s">
        <v>192</v>
      </c>
      <c r="E22" s="36" t="s">
        <v>114</v>
      </c>
      <c r="F22" s="36" t="s">
        <v>106</v>
      </c>
      <c r="G22" s="36" t="s">
        <v>109</v>
      </c>
      <c r="H22" s="36" t="s">
        <v>5</v>
      </c>
      <c r="I22" s="36" t="s">
        <v>6</v>
      </c>
      <c r="J22" s="56">
        <v>30316.240000000002</v>
      </c>
      <c r="K22" s="36" t="s">
        <v>8</v>
      </c>
      <c r="L22" s="36" t="s">
        <v>9</v>
      </c>
      <c r="M22" s="36" t="s">
        <v>108</v>
      </c>
      <c r="N22" s="36" t="s">
        <v>107</v>
      </c>
      <c r="O22" s="36" t="s">
        <v>199</v>
      </c>
      <c r="P22" s="54">
        <v>0</v>
      </c>
      <c r="Q22" s="36" t="s">
        <v>7</v>
      </c>
      <c r="R22" s="36" t="s">
        <v>7</v>
      </c>
    </row>
    <row r="23" spans="1:18" outlineLevel="2" x14ac:dyDescent="0.2">
      <c r="A23" s="36" t="s">
        <v>113</v>
      </c>
      <c r="B23" s="36" t="s">
        <v>200</v>
      </c>
      <c r="C23" s="44">
        <v>44104</v>
      </c>
      <c r="D23" s="36" t="s">
        <v>192</v>
      </c>
      <c r="E23" s="36" t="s">
        <v>110</v>
      </c>
      <c r="F23" s="36" t="s">
        <v>106</v>
      </c>
      <c r="G23" s="36" t="s">
        <v>109</v>
      </c>
      <c r="H23" s="36" t="s">
        <v>5</v>
      </c>
      <c r="I23" s="36" t="s">
        <v>6</v>
      </c>
      <c r="J23" s="56">
        <v>-5173.84</v>
      </c>
      <c r="K23" s="36" t="s">
        <v>5</v>
      </c>
      <c r="L23" s="36" t="s">
        <v>6</v>
      </c>
      <c r="M23" s="36" t="s">
        <v>108</v>
      </c>
      <c r="N23" s="36" t="s">
        <v>107</v>
      </c>
      <c r="O23" s="36" t="s">
        <v>199</v>
      </c>
      <c r="P23" s="54">
        <v>0</v>
      </c>
      <c r="Q23" s="36" t="s">
        <v>7</v>
      </c>
      <c r="R23" s="36" t="s">
        <v>7</v>
      </c>
    </row>
    <row r="24" spans="1:18" outlineLevel="1" x14ac:dyDescent="0.2">
      <c r="A24" s="40" t="s">
        <v>7</v>
      </c>
      <c r="B24" s="40" t="s">
        <v>7</v>
      </c>
      <c r="C24" s="42"/>
      <c r="D24" s="40" t="s">
        <v>7</v>
      </c>
      <c r="E24" s="40" t="s">
        <v>7</v>
      </c>
      <c r="F24" s="40" t="s">
        <v>106</v>
      </c>
      <c r="G24" s="40" t="s">
        <v>7</v>
      </c>
      <c r="H24" s="40" t="s">
        <v>7</v>
      </c>
      <c r="I24" s="40" t="s">
        <v>7</v>
      </c>
      <c r="J24" s="68">
        <v>79360.45</v>
      </c>
      <c r="K24" s="40" t="s">
        <v>7</v>
      </c>
      <c r="L24" s="40" t="s">
        <v>7</v>
      </c>
      <c r="M24" s="40" t="s">
        <v>7</v>
      </c>
      <c r="N24" s="40" t="s">
        <v>7</v>
      </c>
      <c r="O24" s="40" t="s">
        <v>7</v>
      </c>
      <c r="P24" s="53"/>
      <c r="Q24" s="40" t="s">
        <v>7</v>
      </c>
      <c r="R24" s="40" t="s">
        <v>7</v>
      </c>
    </row>
    <row r="25" spans="1:18" x14ac:dyDescent="0.2">
      <c r="A25" s="37" t="s">
        <v>7</v>
      </c>
      <c r="B25" s="37" t="s">
        <v>7</v>
      </c>
      <c r="C25" s="39"/>
      <c r="D25" s="37" t="s">
        <v>7</v>
      </c>
      <c r="E25" s="37" t="s">
        <v>7</v>
      </c>
      <c r="F25" s="37" t="s">
        <v>7</v>
      </c>
      <c r="G25" s="37" t="s">
        <v>7</v>
      </c>
      <c r="H25" s="37" t="s">
        <v>7</v>
      </c>
      <c r="I25" s="37" t="s">
        <v>7</v>
      </c>
      <c r="J25" s="58">
        <v>223756.5</v>
      </c>
      <c r="K25" s="37" t="s">
        <v>7</v>
      </c>
      <c r="L25" s="37" t="s">
        <v>7</v>
      </c>
      <c r="M25" s="37" t="s">
        <v>7</v>
      </c>
      <c r="N25" s="37" t="s">
        <v>7</v>
      </c>
      <c r="O25" s="37" t="s">
        <v>7</v>
      </c>
      <c r="P25" s="52"/>
      <c r="Q25" s="37" t="s">
        <v>7</v>
      </c>
      <c r="R25" s="37" t="s">
        <v>7</v>
      </c>
    </row>
    <row r="27" spans="1:18" x14ac:dyDescent="0.2">
      <c r="I27" s="36" t="str">
        <f>F10</f>
        <v>925-04980</v>
      </c>
      <c r="J27" s="59">
        <f>J10</f>
        <v>20649.64</v>
      </c>
    </row>
    <row r="28" spans="1:18" x14ac:dyDescent="0.2">
      <c r="I28" s="36" t="s">
        <v>205</v>
      </c>
      <c r="J28" s="59">
        <f>-J10</f>
        <v>-20649.64</v>
      </c>
    </row>
    <row r="29" spans="1:18" ht="13.5" thickBot="1" x14ac:dyDescent="0.25">
      <c r="I29" s="60" t="s">
        <v>206</v>
      </c>
      <c r="J29" s="61">
        <f>SUM(J27:J28)</f>
        <v>0</v>
      </c>
    </row>
    <row r="30" spans="1:18" ht="13.5" thickTop="1" x14ac:dyDescent="0.2"/>
  </sheetData>
  <pageMargins left="0.5" right="0.5" top="0.5" bottom="0.5" header="0.25" footer="0.25"/>
  <pageSetup scale="67" orientation="portrait" horizontalDpi="4294967295" verticalDpi="4294967295" r:id="rId1"/>
  <headerFooter alignWithMargins="0">
    <oddHeader>&amp;RExh. KTW-4 Walker WP13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22A18-AE39-4738-A8C5-5704CA76981A}">
  <dimension ref="A1:Q30"/>
  <sheetViews>
    <sheetView showGridLines="0" zoomScale="90" zoomScaleNormal="90" zoomScaleSheetLayoutView="85" workbookViewId="0">
      <selection activeCell="G20" sqref="G20"/>
    </sheetView>
  </sheetViews>
  <sheetFormatPr defaultColWidth="8.85546875" defaultRowHeight="12.75" x14ac:dyDescent="0.2"/>
  <cols>
    <col min="1" max="1" width="15.85546875" style="1" customWidth="1"/>
    <col min="2" max="3" width="15.7109375" style="1" customWidth="1"/>
    <col min="4" max="5" width="15.7109375" style="3" customWidth="1"/>
    <col min="6" max="6" width="3.7109375" style="3" customWidth="1"/>
    <col min="7" max="8" width="18.7109375" style="3" bestFit="1" customWidth="1"/>
    <col min="9" max="12" width="14.7109375" style="3" customWidth="1"/>
    <col min="13" max="17" width="13.7109375" style="3" customWidth="1"/>
    <col min="18" max="16384" width="8.85546875" style="1"/>
  </cols>
  <sheetData>
    <row r="1" spans="1:12" x14ac:dyDescent="0.2">
      <c r="A1" s="2" t="s">
        <v>27</v>
      </c>
    </row>
    <row r="2" spans="1:12" x14ac:dyDescent="0.2">
      <c r="A2" s="2" t="s">
        <v>28</v>
      </c>
    </row>
    <row r="3" spans="1:12" x14ac:dyDescent="0.2">
      <c r="A3" s="2" t="s">
        <v>103</v>
      </c>
    </row>
    <row r="4" spans="1:12" x14ac:dyDescent="0.2">
      <c r="A4" s="2" t="s">
        <v>29</v>
      </c>
    </row>
    <row r="6" spans="1:12" x14ac:dyDescent="0.2">
      <c r="D6" s="70">
        <v>201809</v>
      </c>
      <c r="E6" s="70">
        <v>201909</v>
      </c>
      <c r="F6" s="71"/>
      <c r="G6" s="71" t="s">
        <v>104</v>
      </c>
      <c r="H6" s="71" t="s">
        <v>104</v>
      </c>
    </row>
    <row r="7" spans="1:12" x14ac:dyDescent="0.2">
      <c r="D7" s="4" t="s">
        <v>37</v>
      </c>
      <c r="E7" s="4" t="s">
        <v>45</v>
      </c>
      <c r="F7" s="4"/>
      <c r="G7" s="4" t="s">
        <v>44</v>
      </c>
      <c r="H7" s="4" t="s">
        <v>26</v>
      </c>
      <c r="K7" s="3" t="s">
        <v>30</v>
      </c>
      <c r="L7" s="3" t="s">
        <v>39</v>
      </c>
    </row>
    <row r="8" spans="1:12" x14ac:dyDescent="0.2">
      <c r="A8" s="25" t="s">
        <v>56</v>
      </c>
      <c r="B8" s="9" t="s">
        <v>20</v>
      </c>
    </row>
    <row r="9" spans="1:12" x14ac:dyDescent="0.2">
      <c r="A9" s="25">
        <v>262001</v>
      </c>
      <c r="B9" s="1" t="s">
        <v>21</v>
      </c>
      <c r="D9" s="12">
        <f>'Actual Ord. Claims - 2017-18'!E9</f>
        <v>27000</v>
      </c>
      <c r="E9" s="12">
        <v>37000</v>
      </c>
      <c r="G9" s="12">
        <f>'TTM Sep 2019'!J33</f>
        <v>179104.97</v>
      </c>
      <c r="H9" s="12">
        <f>+D9+G9-E9</f>
        <v>169104.97</v>
      </c>
      <c r="I9" s="3">
        <f>+D9+G9-H9-E9</f>
        <v>0</v>
      </c>
      <c r="K9" s="3" t="s">
        <v>34</v>
      </c>
      <c r="L9" s="1" t="s">
        <v>16</v>
      </c>
    </row>
    <row r="10" spans="1:12" x14ac:dyDescent="0.2">
      <c r="A10" s="25">
        <v>261001</v>
      </c>
      <c r="B10" s="1" t="s">
        <v>22</v>
      </c>
      <c r="D10" s="12">
        <f>'Actual Ord. Claims - 2017-18'!E10</f>
        <v>224000</v>
      </c>
      <c r="E10" s="12">
        <v>49000</v>
      </c>
      <c r="G10" s="12">
        <v>0</v>
      </c>
      <c r="H10" s="12">
        <f>+D10+G10-E10</f>
        <v>175000</v>
      </c>
      <c r="I10" s="3">
        <f>+D10+G10-H10-E10</f>
        <v>0</v>
      </c>
      <c r="K10" s="3" t="s">
        <v>35</v>
      </c>
      <c r="L10" s="1" t="s">
        <v>15</v>
      </c>
    </row>
    <row r="11" spans="1:12" x14ac:dyDescent="0.2">
      <c r="A11" s="25">
        <v>262003</v>
      </c>
      <c r="B11" s="1" t="s">
        <v>23</v>
      </c>
      <c r="D11" s="11">
        <f>'Actual Ord. Claims - 2017-18'!E11</f>
        <v>20000</v>
      </c>
      <c r="E11" s="11">
        <v>20000</v>
      </c>
      <c r="F11" s="7"/>
      <c r="G11" s="11">
        <v>0</v>
      </c>
      <c r="H11" s="11">
        <f>+D11+G11-E11</f>
        <v>0</v>
      </c>
      <c r="I11" s="3">
        <f>+D11+G11-H11-E11</f>
        <v>0</v>
      </c>
      <c r="K11" s="3" t="s">
        <v>32</v>
      </c>
      <c r="L11" s="1" t="s">
        <v>18</v>
      </c>
    </row>
    <row r="12" spans="1:12" x14ac:dyDescent="0.2">
      <c r="A12" s="25"/>
      <c r="D12" s="12"/>
      <c r="E12" s="12"/>
    </row>
    <row r="13" spans="1:12" x14ac:dyDescent="0.2">
      <c r="A13" s="25"/>
      <c r="B13" s="1" t="s">
        <v>42</v>
      </c>
      <c r="D13" s="11">
        <f>SUM(D9:D11)</f>
        <v>271000</v>
      </c>
      <c r="E13" s="11">
        <f>SUM(E9:E11)</f>
        <v>106000</v>
      </c>
      <c r="F13" s="7"/>
      <c r="G13" s="7">
        <f>SUM(G9:G11)</f>
        <v>179104.97</v>
      </c>
      <c r="H13" s="7">
        <f>SUM(H9:H11)</f>
        <v>344104.97</v>
      </c>
    </row>
    <row r="14" spans="1:12" x14ac:dyDescent="0.2">
      <c r="A14" s="25"/>
      <c r="D14" s="12"/>
      <c r="E14" s="12"/>
    </row>
    <row r="15" spans="1:12" x14ac:dyDescent="0.2">
      <c r="A15" s="25">
        <v>262004</v>
      </c>
      <c r="B15" s="1" t="s">
        <v>24</v>
      </c>
      <c r="D15" s="11">
        <f>'Actual Ord. Claims - 2017-18'!E15</f>
        <v>15000</v>
      </c>
      <c r="E15" s="11">
        <v>50000</v>
      </c>
      <c r="G15" s="50">
        <f>'TTM Sep 2019'!J41</f>
        <v>0</v>
      </c>
      <c r="H15" s="50">
        <f>+D15+G15-E15</f>
        <v>-35000</v>
      </c>
      <c r="I15" s="3">
        <f>+D15+G15-H15-E15</f>
        <v>0</v>
      </c>
      <c r="K15" s="3" t="s">
        <v>33</v>
      </c>
      <c r="L15" s="1" t="s">
        <v>19</v>
      </c>
    </row>
    <row r="16" spans="1:12" x14ac:dyDescent="0.2">
      <c r="A16" s="25"/>
      <c r="D16" s="12"/>
      <c r="E16" s="12"/>
    </row>
    <row r="17" spans="1:12" ht="13.5" thickBot="1" x14ac:dyDescent="0.25">
      <c r="A17" s="26"/>
      <c r="B17" s="2" t="s">
        <v>41</v>
      </c>
      <c r="D17" s="10">
        <f>+D15+D13</f>
        <v>286000</v>
      </c>
      <c r="E17" s="10">
        <f>+E15+E13</f>
        <v>156000</v>
      </c>
      <c r="G17" s="17">
        <f>+G15+G13</f>
        <v>179104.97</v>
      </c>
      <c r="H17" s="17">
        <f>+H15+H13</f>
        <v>309104.96999999997</v>
      </c>
    </row>
    <row r="18" spans="1:12" ht="13.5" thickTop="1" x14ac:dyDescent="0.2">
      <c r="A18" s="25"/>
      <c r="D18" s="12"/>
      <c r="E18" s="12"/>
    </row>
    <row r="19" spans="1:12" x14ac:dyDescent="0.2">
      <c r="A19" s="25"/>
      <c r="B19" s="9" t="s">
        <v>40</v>
      </c>
      <c r="D19" s="12"/>
      <c r="E19" s="12"/>
    </row>
    <row r="20" spans="1:12" x14ac:dyDescent="0.2">
      <c r="A20" s="25">
        <v>262002</v>
      </c>
      <c r="B20" s="1" t="s">
        <v>25</v>
      </c>
      <c r="D20" s="12">
        <f>'Actual Ord. Claims - 2017-18'!E20</f>
        <v>78000</v>
      </c>
      <c r="E20" s="12">
        <v>76000</v>
      </c>
      <c r="G20" s="51">
        <f>'TTM Sep 2019'!J38</f>
        <v>104328.35</v>
      </c>
      <c r="H20" s="51">
        <f>+D20+G20-E20</f>
        <v>106328.35</v>
      </c>
      <c r="I20" s="3">
        <f>+D20+G20-H20-E20</f>
        <v>0</v>
      </c>
      <c r="K20" s="3" t="s">
        <v>36</v>
      </c>
      <c r="L20" s="1" t="s">
        <v>17</v>
      </c>
    </row>
    <row r="21" spans="1:12" x14ac:dyDescent="0.2">
      <c r="D21" s="12"/>
      <c r="E21" s="12"/>
    </row>
    <row r="24" spans="1:12" x14ac:dyDescent="0.2">
      <c r="A24" s="1" t="s">
        <v>38</v>
      </c>
    </row>
    <row r="26" spans="1:12" x14ac:dyDescent="0.2">
      <c r="J26" s="1"/>
    </row>
    <row r="27" spans="1:12" x14ac:dyDescent="0.2">
      <c r="J27" s="1"/>
    </row>
    <row r="28" spans="1:12" x14ac:dyDescent="0.2">
      <c r="J28" s="1"/>
    </row>
    <row r="29" spans="1:12" x14ac:dyDescent="0.2">
      <c r="J29" s="1"/>
    </row>
    <row r="30" spans="1:12" x14ac:dyDescent="0.2">
      <c r="J30" s="1"/>
    </row>
  </sheetData>
  <printOptions horizontalCentered="1"/>
  <pageMargins left="0.5" right="0.5" top="0.5" bottom="0.5" header="0.25" footer="0.25"/>
  <pageSetup scale="67" orientation="landscape" r:id="rId1"/>
  <headerFooter alignWithMargins="0">
    <oddHeader>&amp;RExh. KTW-4 Walker WP13</oddHeader>
    <oddFooter>&amp;L&amp;Z&amp;F&amp;A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321D-E645-4BC6-97E6-0B486410EDB7}">
  <dimension ref="A1:N43"/>
  <sheetViews>
    <sheetView zoomScale="80" zoomScaleNormal="80" workbookViewId="0">
      <selection activeCell="G20" sqref="G20"/>
    </sheetView>
  </sheetViews>
  <sheetFormatPr defaultRowHeight="12.75" outlineLevelRow="2" x14ac:dyDescent="0.2"/>
  <cols>
    <col min="1" max="1" width="14" style="36" bestFit="1" customWidth="1"/>
    <col min="2" max="2" width="17" style="36" bestFit="1" customWidth="1"/>
    <col min="3" max="3" width="14" style="36" bestFit="1" customWidth="1"/>
    <col min="4" max="4" width="8.85546875" style="36" customWidth="1"/>
    <col min="5" max="5" width="8" style="36" bestFit="1" customWidth="1"/>
    <col min="6" max="6" width="11" style="36" bestFit="1" customWidth="1"/>
    <col min="7" max="7" width="50.28515625" style="36" bestFit="1" customWidth="1"/>
    <col min="8" max="8" width="14" style="36" bestFit="1" customWidth="1"/>
    <col min="9" max="9" width="20.7109375" style="36" bestFit="1" customWidth="1"/>
    <col min="10" max="10" width="17" style="36" bestFit="1" customWidth="1"/>
    <col min="11" max="11" width="8" style="36" bestFit="1" customWidth="1"/>
    <col min="12" max="12" width="28" style="36" bestFit="1" customWidth="1"/>
    <col min="13" max="13" width="11" style="36" bestFit="1" customWidth="1"/>
    <col min="14" max="14" width="52" style="36" bestFit="1" customWidth="1"/>
    <col min="15" max="16384" width="9.140625" style="36"/>
  </cols>
  <sheetData>
    <row r="1" spans="1:14" ht="38.25" x14ac:dyDescent="0.2">
      <c r="A1" s="45" t="s">
        <v>164</v>
      </c>
      <c r="B1" s="45" t="s">
        <v>163</v>
      </c>
      <c r="C1" s="45" t="s">
        <v>162</v>
      </c>
      <c r="D1" s="45" t="s">
        <v>161</v>
      </c>
      <c r="E1" s="45" t="s">
        <v>160</v>
      </c>
      <c r="F1" s="45" t="s">
        <v>30</v>
      </c>
      <c r="G1" s="45" t="s">
        <v>159</v>
      </c>
      <c r="H1" s="45" t="s">
        <v>0</v>
      </c>
      <c r="I1" s="45" t="s">
        <v>1</v>
      </c>
      <c r="J1" s="45" t="s">
        <v>43</v>
      </c>
      <c r="K1" s="46" t="s">
        <v>2</v>
      </c>
      <c r="L1" s="45" t="s">
        <v>3</v>
      </c>
      <c r="M1" s="46" t="s">
        <v>158</v>
      </c>
      <c r="N1" s="45" t="s">
        <v>4</v>
      </c>
    </row>
    <row r="2" spans="1:14" outlineLevel="2" x14ac:dyDescent="0.2">
      <c r="A2" s="36" t="s">
        <v>113</v>
      </c>
      <c r="B2" s="36" t="s">
        <v>157</v>
      </c>
      <c r="C2" s="44">
        <v>43404</v>
      </c>
      <c r="D2" s="36" t="s">
        <v>119</v>
      </c>
      <c r="E2" s="36" t="s">
        <v>156</v>
      </c>
      <c r="F2" s="36" t="s">
        <v>123</v>
      </c>
      <c r="G2" s="36" t="s">
        <v>126</v>
      </c>
      <c r="H2" s="36" t="s">
        <v>5</v>
      </c>
      <c r="I2" s="36" t="s">
        <v>6</v>
      </c>
      <c r="J2" s="48">
        <v>4134.17</v>
      </c>
      <c r="K2" s="36" t="s">
        <v>73</v>
      </c>
      <c r="L2" s="36" t="s">
        <v>74</v>
      </c>
      <c r="M2" s="36" t="s">
        <v>125</v>
      </c>
      <c r="N2" s="36" t="s">
        <v>47</v>
      </c>
    </row>
    <row r="3" spans="1:14" outlineLevel="2" x14ac:dyDescent="0.2">
      <c r="A3" s="36" t="s">
        <v>113</v>
      </c>
      <c r="B3" s="36" t="s">
        <v>155</v>
      </c>
      <c r="C3" s="44">
        <v>43434</v>
      </c>
      <c r="D3" s="36" t="s">
        <v>119</v>
      </c>
      <c r="E3" s="36" t="s">
        <v>154</v>
      </c>
      <c r="F3" s="36" t="s">
        <v>123</v>
      </c>
      <c r="G3" s="36" t="s">
        <v>126</v>
      </c>
      <c r="H3" s="36" t="s">
        <v>5</v>
      </c>
      <c r="I3" s="36" t="s">
        <v>6</v>
      </c>
      <c r="J3" s="48">
        <v>5379.09</v>
      </c>
      <c r="K3" s="36" t="s">
        <v>73</v>
      </c>
      <c r="L3" s="36" t="s">
        <v>74</v>
      </c>
      <c r="M3" s="36" t="s">
        <v>125</v>
      </c>
      <c r="N3" s="36" t="s">
        <v>47</v>
      </c>
    </row>
    <row r="4" spans="1:14" outlineLevel="2" x14ac:dyDescent="0.2">
      <c r="A4" s="36" t="s">
        <v>113</v>
      </c>
      <c r="B4" s="36" t="s">
        <v>153</v>
      </c>
      <c r="C4" s="44">
        <v>43465</v>
      </c>
      <c r="D4" s="36" t="s">
        <v>119</v>
      </c>
      <c r="E4" s="36" t="s">
        <v>118</v>
      </c>
      <c r="F4" s="36" t="s">
        <v>123</v>
      </c>
      <c r="G4" s="36" t="s">
        <v>126</v>
      </c>
      <c r="H4" s="36" t="s">
        <v>5</v>
      </c>
      <c r="I4" s="36" t="s">
        <v>6</v>
      </c>
      <c r="J4" s="48">
        <v>1113.69</v>
      </c>
      <c r="K4" s="36" t="s">
        <v>73</v>
      </c>
      <c r="L4" s="36" t="s">
        <v>74</v>
      </c>
      <c r="M4" s="36" t="s">
        <v>125</v>
      </c>
      <c r="N4" s="36" t="s">
        <v>47</v>
      </c>
    </row>
    <row r="5" spans="1:14" outlineLevel="2" x14ac:dyDescent="0.2">
      <c r="A5" s="36" t="s">
        <v>113</v>
      </c>
      <c r="B5" s="36" t="s">
        <v>152</v>
      </c>
      <c r="C5" s="44">
        <v>43465</v>
      </c>
      <c r="D5" s="36" t="s">
        <v>119</v>
      </c>
      <c r="E5" s="36" t="s">
        <v>118</v>
      </c>
      <c r="F5" s="36" t="s">
        <v>123</v>
      </c>
      <c r="G5" s="36" t="s">
        <v>126</v>
      </c>
      <c r="H5" s="36" t="s">
        <v>5</v>
      </c>
      <c r="I5" s="36" t="s">
        <v>6</v>
      </c>
      <c r="J5" s="48">
        <v>886.35</v>
      </c>
      <c r="K5" s="36" t="s">
        <v>61</v>
      </c>
      <c r="L5" s="36" t="s">
        <v>62</v>
      </c>
      <c r="M5" s="36" t="s">
        <v>125</v>
      </c>
      <c r="N5" s="36" t="s">
        <v>151</v>
      </c>
    </row>
    <row r="6" spans="1:14" outlineLevel="2" x14ac:dyDescent="0.2">
      <c r="A6" s="36" t="s">
        <v>113</v>
      </c>
      <c r="B6" s="36" t="s">
        <v>150</v>
      </c>
      <c r="C6" s="44">
        <v>43465</v>
      </c>
      <c r="D6" s="36" t="s">
        <v>119</v>
      </c>
      <c r="E6" s="36" t="s">
        <v>118</v>
      </c>
      <c r="F6" s="36" t="s">
        <v>123</v>
      </c>
      <c r="G6" s="36" t="s">
        <v>126</v>
      </c>
      <c r="H6" s="36" t="s">
        <v>5</v>
      </c>
      <c r="I6" s="36" t="s">
        <v>6</v>
      </c>
      <c r="J6" s="48">
        <v>-10626.96</v>
      </c>
      <c r="K6" s="36" t="s">
        <v>67</v>
      </c>
      <c r="L6" s="36" t="s">
        <v>68</v>
      </c>
      <c r="M6" s="36" t="s">
        <v>125</v>
      </c>
      <c r="N6" s="36" t="s">
        <v>81</v>
      </c>
    </row>
    <row r="7" spans="1:14" outlineLevel="2" x14ac:dyDescent="0.2">
      <c r="A7" s="36" t="s">
        <v>113</v>
      </c>
      <c r="B7" s="36" t="s">
        <v>150</v>
      </c>
      <c r="C7" s="44">
        <v>43465</v>
      </c>
      <c r="D7" s="36" t="s">
        <v>119</v>
      </c>
      <c r="E7" s="36" t="s">
        <v>118</v>
      </c>
      <c r="F7" s="36" t="s">
        <v>123</v>
      </c>
      <c r="G7" s="36" t="s">
        <v>126</v>
      </c>
      <c r="H7" s="36" t="s">
        <v>5</v>
      </c>
      <c r="I7" s="36" t="s">
        <v>6</v>
      </c>
      <c r="J7" s="48">
        <v>12335.1</v>
      </c>
      <c r="K7" s="66" t="s">
        <v>65</v>
      </c>
      <c r="L7" s="36" t="s">
        <v>66</v>
      </c>
      <c r="M7" s="36" t="s">
        <v>125</v>
      </c>
      <c r="N7" s="36" t="s">
        <v>47</v>
      </c>
    </row>
    <row r="8" spans="1:14" outlineLevel="2" x14ac:dyDescent="0.2">
      <c r="A8" s="36" t="s">
        <v>113</v>
      </c>
      <c r="B8" s="36" t="s">
        <v>149</v>
      </c>
      <c r="C8" s="44">
        <v>43496</v>
      </c>
      <c r="D8" s="36" t="s">
        <v>111</v>
      </c>
      <c r="E8" s="36" t="s">
        <v>148</v>
      </c>
      <c r="F8" s="36" t="s">
        <v>123</v>
      </c>
      <c r="G8" s="36" t="s">
        <v>126</v>
      </c>
      <c r="H8" s="36" t="s">
        <v>5</v>
      </c>
      <c r="I8" s="36" t="s">
        <v>6</v>
      </c>
      <c r="J8" s="48">
        <v>2239.17</v>
      </c>
      <c r="K8" s="36" t="s">
        <v>73</v>
      </c>
      <c r="L8" s="36" t="s">
        <v>74</v>
      </c>
      <c r="M8" s="36" t="s">
        <v>125</v>
      </c>
      <c r="N8" s="36" t="s">
        <v>47</v>
      </c>
    </row>
    <row r="9" spans="1:14" outlineLevel="2" x14ac:dyDescent="0.2">
      <c r="A9" s="36" t="s">
        <v>113</v>
      </c>
      <c r="B9" s="36" t="s">
        <v>147</v>
      </c>
      <c r="C9" s="44">
        <v>43524</v>
      </c>
      <c r="D9" s="36" t="s">
        <v>111</v>
      </c>
      <c r="E9" s="36" t="s">
        <v>146</v>
      </c>
      <c r="F9" s="36" t="s">
        <v>123</v>
      </c>
      <c r="G9" s="36" t="s">
        <v>126</v>
      </c>
      <c r="H9" s="36" t="s">
        <v>5</v>
      </c>
      <c r="I9" s="36" t="s">
        <v>6</v>
      </c>
      <c r="J9" s="48">
        <v>1133.29</v>
      </c>
      <c r="K9" s="36" t="s">
        <v>73</v>
      </c>
      <c r="L9" s="36" t="s">
        <v>74</v>
      </c>
      <c r="M9" s="36" t="s">
        <v>125</v>
      </c>
      <c r="N9" s="36" t="s">
        <v>47</v>
      </c>
    </row>
    <row r="10" spans="1:14" outlineLevel="2" x14ac:dyDescent="0.2">
      <c r="A10" s="36" t="s">
        <v>113</v>
      </c>
      <c r="B10" s="36" t="s">
        <v>145</v>
      </c>
      <c r="C10" s="44">
        <v>43555</v>
      </c>
      <c r="D10" s="36" t="s">
        <v>111</v>
      </c>
      <c r="E10" s="36" t="s">
        <v>116</v>
      </c>
      <c r="F10" s="36" t="s">
        <v>123</v>
      </c>
      <c r="G10" s="36" t="s">
        <v>126</v>
      </c>
      <c r="H10" s="36" t="s">
        <v>5</v>
      </c>
      <c r="I10" s="36" t="s">
        <v>6</v>
      </c>
      <c r="J10" s="48">
        <v>5173.12</v>
      </c>
      <c r="K10" s="36" t="s">
        <v>73</v>
      </c>
      <c r="L10" s="36" t="s">
        <v>74</v>
      </c>
      <c r="M10" s="36" t="s">
        <v>125</v>
      </c>
      <c r="N10" s="36" t="s">
        <v>136</v>
      </c>
    </row>
    <row r="11" spans="1:14" outlineLevel="2" x14ac:dyDescent="0.2">
      <c r="A11" s="36" t="s">
        <v>113</v>
      </c>
      <c r="B11" s="36" t="s">
        <v>144</v>
      </c>
      <c r="C11" s="44">
        <v>43555</v>
      </c>
      <c r="D11" s="36" t="s">
        <v>111</v>
      </c>
      <c r="E11" s="36" t="s">
        <v>116</v>
      </c>
      <c r="F11" s="36" t="s">
        <v>123</v>
      </c>
      <c r="G11" s="36" t="s">
        <v>126</v>
      </c>
      <c r="H11" s="36" t="s">
        <v>5</v>
      </c>
      <c r="I11" s="36" t="s">
        <v>6</v>
      </c>
      <c r="J11" s="48">
        <v>-8545.58</v>
      </c>
      <c r="K11" s="36" t="s">
        <v>65</v>
      </c>
      <c r="L11" s="36" t="s">
        <v>66</v>
      </c>
      <c r="M11" s="36" t="s">
        <v>125</v>
      </c>
      <c r="N11" s="36" t="s">
        <v>124</v>
      </c>
    </row>
    <row r="12" spans="1:14" outlineLevel="2" x14ac:dyDescent="0.2">
      <c r="A12" s="36" t="s">
        <v>113</v>
      </c>
      <c r="B12" s="36" t="s">
        <v>144</v>
      </c>
      <c r="C12" s="44">
        <v>43555</v>
      </c>
      <c r="D12" s="36" t="s">
        <v>111</v>
      </c>
      <c r="E12" s="36" t="s">
        <v>116</v>
      </c>
      <c r="F12" s="36" t="s">
        <v>123</v>
      </c>
      <c r="G12" s="36" t="s">
        <v>126</v>
      </c>
      <c r="H12" s="36" t="s">
        <v>5</v>
      </c>
      <c r="I12" s="36" t="s">
        <v>6</v>
      </c>
      <c r="J12" s="48">
        <v>4676.58</v>
      </c>
      <c r="K12" s="66" t="s">
        <v>67</v>
      </c>
      <c r="L12" s="36" t="s">
        <v>68</v>
      </c>
      <c r="M12" s="36" t="s">
        <v>125</v>
      </c>
      <c r="N12" s="36" t="s">
        <v>128</v>
      </c>
    </row>
    <row r="13" spans="1:14" outlineLevel="2" x14ac:dyDescent="0.2">
      <c r="A13" s="36" t="s">
        <v>113</v>
      </c>
      <c r="B13" s="36" t="s">
        <v>143</v>
      </c>
      <c r="C13" s="44">
        <v>43555</v>
      </c>
      <c r="D13" s="36" t="s">
        <v>111</v>
      </c>
      <c r="E13" s="36" t="s">
        <v>116</v>
      </c>
      <c r="F13" s="36" t="s">
        <v>123</v>
      </c>
      <c r="G13" s="36" t="s">
        <v>126</v>
      </c>
      <c r="H13" s="36" t="s">
        <v>5</v>
      </c>
      <c r="I13" s="36" t="s">
        <v>6</v>
      </c>
      <c r="J13" s="48">
        <v>2890000</v>
      </c>
      <c r="K13" s="36" t="s">
        <v>142</v>
      </c>
      <c r="L13" s="36" t="s">
        <v>141</v>
      </c>
      <c r="M13" s="36" t="s">
        <v>125</v>
      </c>
      <c r="N13" s="36" t="s">
        <v>139</v>
      </c>
    </row>
    <row r="14" spans="1:14" outlineLevel="2" x14ac:dyDescent="0.2">
      <c r="A14" s="36" t="s">
        <v>113</v>
      </c>
      <c r="B14" s="36" t="s">
        <v>140</v>
      </c>
      <c r="C14" s="44">
        <v>43555</v>
      </c>
      <c r="D14" s="36" t="s">
        <v>111</v>
      </c>
      <c r="E14" s="36" t="s">
        <v>116</v>
      </c>
      <c r="F14" s="36" t="s">
        <v>123</v>
      </c>
      <c r="G14" s="36" t="s">
        <v>126</v>
      </c>
      <c r="H14" s="36" t="s">
        <v>5</v>
      </c>
      <c r="I14" s="36" t="s">
        <v>6</v>
      </c>
      <c r="J14" s="48">
        <v>-2890000</v>
      </c>
      <c r="K14" s="36" t="s">
        <v>5</v>
      </c>
      <c r="L14" s="36" t="s">
        <v>6</v>
      </c>
      <c r="M14" s="36" t="s">
        <v>125</v>
      </c>
      <c r="N14" s="36" t="s">
        <v>139</v>
      </c>
    </row>
    <row r="15" spans="1:14" outlineLevel="2" x14ac:dyDescent="0.2">
      <c r="A15" s="36" t="s">
        <v>113</v>
      </c>
      <c r="B15" s="36" t="s">
        <v>138</v>
      </c>
      <c r="C15" s="44">
        <v>43585</v>
      </c>
      <c r="D15" s="36" t="s">
        <v>111</v>
      </c>
      <c r="E15" s="36" t="s">
        <v>137</v>
      </c>
      <c r="F15" s="36" t="s">
        <v>123</v>
      </c>
      <c r="G15" s="36" t="s">
        <v>126</v>
      </c>
      <c r="H15" s="36" t="s">
        <v>5</v>
      </c>
      <c r="I15" s="36" t="s">
        <v>6</v>
      </c>
      <c r="J15" s="48">
        <v>1496.75</v>
      </c>
      <c r="K15" s="36" t="s">
        <v>73</v>
      </c>
      <c r="L15" s="36" t="s">
        <v>74</v>
      </c>
      <c r="M15" s="36" t="s">
        <v>125</v>
      </c>
      <c r="N15" s="36" t="s">
        <v>136</v>
      </c>
    </row>
    <row r="16" spans="1:14" outlineLevel="2" x14ac:dyDescent="0.2">
      <c r="A16" s="36" t="s">
        <v>113</v>
      </c>
      <c r="B16" s="36" t="s">
        <v>132</v>
      </c>
      <c r="C16" s="44">
        <v>43616</v>
      </c>
      <c r="D16" s="36" t="s">
        <v>111</v>
      </c>
      <c r="E16" s="36" t="s">
        <v>131</v>
      </c>
      <c r="F16" s="36" t="s">
        <v>123</v>
      </c>
      <c r="G16" s="36" t="s">
        <v>126</v>
      </c>
      <c r="H16" s="36" t="s">
        <v>5</v>
      </c>
      <c r="I16" s="36" t="s">
        <v>6</v>
      </c>
      <c r="J16" s="48">
        <v>-1496.75</v>
      </c>
      <c r="K16" s="36" t="s">
        <v>73</v>
      </c>
      <c r="L16" s="36" t="s">
        <v>74</v>
      </c>
      <c r="M16" s="36" t="s">
        <v>125</v>
      </c>
      <c r="N16" s="36" t="s">
        <v>135</v>
      </c>
    </row>
    <row r="17" spans="1:14" outlineLevel="2" x14ac:dyDescent="0.2">
      <c r="A17" s="36" t="s">
        <v>113</v>
      </c>
      <c r="B17" s="36" t="s">
        <v>132</v>
      </c>
      <c r="C17" s="44">
        <v>43616</v>
      </c>
      <c r="D17" s="36" t="s">
        <v>111</v>
      </c>
      <c r="E17" s="36" t="s">
        <v>131</v>
      </c>
      <c r="F17" s="36" t="s">
        <v>123</v>
      </c>
      <c r="G17" s="36" t="s">
        <v>126</v>
      </c>
      <c r="H17" s="36" t="s">
        <v>5</v>
      </c>
      <c r="I17" s="36" t="s">
        <v>6</v>
      </c>
      <c r="J17" s="48">
        <v>-5173.12</v>
      </c>
      <c r="K17" s="36" t="s">
        <v>73</v>
      </c>
      <c r="L17" s="36" t="s">
        <v>74</v>
      </c>
      <c r="M17" s="36" t="s">
        <v>125</v>
      </c>
      <c r="N17" s="36" t="s">
        <v>134</v>
      </c>
    </row>
    <row r="18" spans="1:14" outlineLevel="2" x14ac:dyDescent="0.2">
      <c r="A18" s="36" t="s">
        <v>113</v>
      </c>
      <c r="B18" s="36" t="s">
        <v>132</v>
      </c>
      <c r="C18" s="44">
        <v>43616</v>
      </c>
      <c r="D18" s="36" t="s">
        <v>111</v>
      </c>
      <c r="E18" s="36" t="s">
        <v>131</v>
      </c>
      <c r="F18" s="36" t="s">
        <v>123</v>
      </c>
      <c r="G18" s="36" t="s">
        <v>126</v>
      </c>
      <c r="H18" s="36" t="s">
        <v>5</v>
      </c>
      <c r="I18" s="36" t="s">
        <v>6</v>
      </c>
      <c r="J18" s="48">
        <v>-1133.29</v>
      </c>
      <c r="K18" s="36" t="s">
        <v>73</v>
      </c>
      <c r="L18" s="36" t="s">
        <v>74</v>
      </c>
      <c r="M18" s="36" t="s">
        <v>125</v>
      </c>
      <c r="N18" s="36" t="s">
        <v>133</v>
      </c>
    </row>
    <row r="19" spans="1:14" outlineLevel="2" x14ac:dyDescent="0.2">
      <c r="A19" s="36" t="s">
        <v>113</v>
      </c>
      <c r="B19" s="36" t="s">
        <v>132</v>
      </c>
      <c r="C19" s="44">
        <v>43616</v>
      </c>
      <c r="D19" s="36" t="s">
        <v>111</v>
      </c>
      <c r="E19" s="36" t="s">
        <v>131</v>
      </c>
      <c r="F19" s="36" t="s">
        <v>123</v>
      </c>
      <c r="G19" s="36" t="s">
        <v>126</v>
      </c>
      <c r="H19" s="36" t="s">
        <v>5</v>
      </c>
      <c r="I19" s="36" t="s">
        <v>6</v>
      </c>
      <c r="J19" s="48">
        <v>-2239.17</v>
      </c>
      <c r="K19" s="36" t="s">
        <v>73</v>
      </c>
      <c r="L19" s="36" t="s">
        <v>74</v>
      </c>
      <c r="M19" s="36" t="s">
        <v>125</v>
      </c>
      <c r="N19" s="36" t="s">
        <v>130</v>
      </c>
    </row>
    <row r="20" spans="1:14" outlineLevel="2" x14ac:dyDescent="0.2">
      <c r="A20" s="36" t="s">
        <v>113</v>
      </c>
      <c r="B20" s="36" t="s">
        <v>129</v>
      </c>
      <c r="C20" s="44">
        <v>43646</v>
      </c>
      <c r="D20" s="36" t="s">
        <v>111</v>
      </c>
      <c r="E20" s="36" t="s">
        <v>114</v>
      </c>
      <c r="F20" s="36" t="s">
        <v>123</v>
      </c>
      <c r="G20" s="36" t="s">
        <v>126</v>
      </c>
      <c r="H20" s="36" t="s">
        <v>5</v>
      </c>
      <c r="I20" s="36" t="s">
        <v>6</v>
      </c>
      <c r="J20" s="43">
        <v>-9516.33</v>
      </c>
      <c r="K20" s="36" t="s">
        <v>65</v>
      </c>
      <c r="L20" s="36" t="s">
        <v>66</v>
      </c>
      <c r="M20" s="36" t="s">
        <v>125</v>
      </c>
      <c r="N20" s="36" t="s">
        <v>124</v>
      </c>
    </row>
    <row r="21" spans="1:14" outlineLevel="2" x14ac:dyDescent="0.2">
      <c r="A21" s="36" t="s">
        <v>113</v>
      </c>
      <c r="B21" s="36" t="s">
        <v>129</v>
      </c>
      <c r="C21" s="44">
        <v>43646</v>
      </c>
      <c r="D21" s="36" t="s">
        <v>111</v>
      </c>
      <c r="E21" s="36" t="s">
        <v>114</v>
      </c>
      <c r="F21" s="36" t="s">
        <v>123</v>
      </c>
      <c r="G21" s="36" t="s">
        <v>126</v>
      </c>
      <c r="H21" s="36" t="s">
        <v>5</v>
      </c>
      <c r="I21" s="36" t="s">
        <v>6</v>
      </c>
      <c r="J21" s="48">
        <v>6617.77</v>
      </c>
      <c r="K21" s="66" t="s">
        <v>67</v>
      </c>
      <c r="L21" s="36" t="s">
        <v>68</v>
      </c>
      <c r="M21" s="36" t="s">
        <v>125</v>
      </c>
      <c r="N21" s="36" t="s">
        <v>128</v>
      </c>
    </row>
    <row r="22" spans="1:14" outlineLevel="2" x14ac:dyDescent="0.2">
      <c r="A22" s="36" t="s">
        <v>113</v>
      </c>
      <c r="B22" s="36" t="s">
        <v>127</v>
      </c>
      <c r="C22" s="44">
        <v>43738</v>
      </c>
      <c r="D22" s="36" t="s">
        <v>111</v>
      </c>
      <c r="E22" s="36" t="s">
        <v>110</v>
      </c>
      <c r="F22" s="36" t="s">
        <v>123</v>
      </c>
      <c r="G22" s="36" t="s">
        <v>126</v>
      </c>
      <c r="H22" s="36" t="s">
        <v>5</v>
      </c>
      <c r="I22" s="36" t="s">
        <v>6</v>
      </c>
      <c r="J22" s="48">
        <v>-27.99</v>
      </c>
      <c r="K22" s="66" t="s">
        <v>67</v>
      </c>
      <c r="L22" s="36" t="s">
        <v>68</v>
      </c>
      <c r="M22" s="36" t="s">
        <v>125</v>
      </c>
      <c r="N22" s="36" t="s">
        <v>128</v>
      </c>
    </row>
    <row r="23" spans="1:14" outlineLevel="2" x14ac:dyDescent="0.2">
      <c r="A23" s="36" t="s">
        <v>113</v>
      </c>
      <c r="B23" s="36" t="s">
        <v>127</v>
      </c>
      <c r="C23" s="44">
        <v>43738</v>
      </c>
      <c r="D23" s="36" t="s">
        <v>111</v>
      </c>
      <c r="E23" s="36" t="s">
        <v>110</v>
      </c>
      <c r="F23" s="36" t="s">
        <v>123</v>
      </c>
      <c r="G23" s="36" t="s">
        <v>126</v>
      </c>
      <c r="H23" s="36" t="s">
        <v>5</v>
      </c>
      <c r="I23" s="36" t="s">
        <v>6</v>
      </c>
      <c r="J23" s="43">
        <v>-5560.4</v>
      </c>
      <c r="K23" s="36" t="s">
        <v>67</v>
      </c>
      <c r="L23" s="36" t="s">
        <v>68</v>
      </c>
      <c r="M23" s="36" t="s">
        <v>125</v>
      </c>
      <c r="N23" s="36" t="s">
        <v>124</v>
      </c>
    </row>
    <row r="24" spans="1:14" outlineLevel="1" x14ac:dyDescent="0.2">
      <c r="A24" s="40" t="s">
        <v>7</v>
      </c>
      <c r="B24" s="40" t="s">
        <v>7</v>
      </c>
      <c r="C24" s="42"/>
      <c r="D24" s="40" t="s">
        <v>7</v>
      </c>
      <c r="E24" s="40" t="s">
        <v>7</v>
      </c>
      <c r="F24" s="40" t="s">
        <v>123</v>
      </c>
      <c r="G24" s="40" t="s">
        <v>7</v>
      </c>
      <c r="H24" s="40" t="s">
        <v>7</v>
      </c>
      <c r="I24" s="40" t="s">
        <v>7</v>
      </c>
      <c r="J24" s="41">
        <v>865.49</v>
      </c>
      <c r="K24" s="40" t="s">
        <v>7</v>
      </c>
      <c r="L24" s="40" t="s">
        <v>7</v>
      </c>
      <c r="M24" s="40" t="s">
        <v>7</v>
      </c>
      <c r="N24" s="40" t="s">
        <v>7</v>
      </c>
    </row>
    <row r="25" spans="1:14" outlineLevel="2" x14ac:dyDescent="0.2">
      <c r="A25" s="36" t="s">
        <v>113</v>
      </c>
      <c r="B25" s="36" t="s">
        <v>120</v>
      </c>
      <c r="C25" s="44">
        <v>43465</v>
      </c>
      <c r="D25" s="36" t="s">
        <v>119</v>
      </c>
      <c r="E25" s="36" t="s">
        <v>118</v>
      </c>
      <c r="F25" s="36" t="s">
        <v>121</v>
      </c>
      <c r="G25" s="36" t="s">
        <v>122</v>
      </c>
      <c r="H25" s="36" t="s">
        <v>5</v>
      </c>
      <c r="I25" s="36" t="s">
        <v>6</v>
      </c>
      <c r="J25" s="43">
        <v>26557.85</v>
      </c>
      <c r="K25" s="36" t="s">
        <v>69</v>
      </c>
      <c r="L25" s="36" t="s">
        <v>70</v>
      </c>
      <c r="M25" s="36" t="s">
        <v>108</v>
      </c>
      <c r="N25" s="36" t="s">
        <v>54</v>
      </c>
    </row>
    <row r="26" spans="1:14" outlineLevel="2" x14ac:dyDescent="0.2">
      <c r="A26" s="36" t="s">
        <v>113</v>
      </c>
      <c r="B26" s="36" t="s">
        <v>120</v>
      </c>
      <c r="C26" s="44">
        <v>43465</v>
      </c>
      <c r="D26" s="36" t="s">
        <v>119</v>
      </c>
      <c r="E26" s="36" t="s">
        <v>118</v>
      </c>
      <c r="F26" s="36" t="s">
        <v>121</v>
      </c>
      <c r="G26" s="36" t="s">
        <v>122</v>
      </c>
      <c r="H26" s="36" t="s">
        <v>5</v>
      </c>
      <c r="I26" s="36" t="s">
        <v>6</v>
      </c>
      <c r="J26" s="43">
        <v>67044.5</v>
      </c>
      <c r="K26" s="36" t="s">
        <v>69</v>
      </c>
      <c r="L26" s="36" t="s">
        <v>70</v>
      </c>
      <c r="M26" s="36" t="s">
        <v>108</v>
      </c>
      <c r="N26" s="36" t="s">
        <v>55</v>
      </c>
    </row>
    <row r="27" spans="1:14" outlineLevel="2" x14ac:dyDescent="0.2">
      <c r="A27" s="36" t="s">
        <v>113</v>
      </c>
      <c r="B27" s="36" t="s">
        <v>117</v>
      </c>
      <c r="C27" s="44">
        <v>43555</v>
      </c>
      <c r="D27" s="36" t="s">
        <v>111</v>
      </c>
      <c r="E27" s="36" t="s">
        <v>116</v>
      </c>
      <c r="F27" s="36" t="s">
        <v>121</v>
      </c>
      <c r="G27" s="36" t="s">
        <v>122</v>
      </c>
      <c r="H27" s="36" t="s">
        <v>5</v>
      </c>
      <c r="I27" s="36" t="s">
        <v>6</v>
      </c>
      <c r="J27" s="48">
        <v>16967.03</v>
      </c>
      <c r="K27" s="66" t="s">
        <v>8</v>
      </c>
      <c r="L27" s="36" t="s">
        <v>9</v>
      </c>
      <c r="M27" s="36" t="s">
        <v>108</v>
      </c>
      <c r="N27" s="36" t="s">
        <v>54</v>
      </c>
    </row>
    <row r="28" spans="1:14" outlineLevel="2" x14ac:dyDescent="0.2">
      <c r="A28" s="36" t="s">
        <v>113</v>
      </c>
      <c r="B28" s="36" t="s">
        <v>117</v>
      </c>
      <c r="C28" s="44">
        <v>43555</v>
      </c>
      <c r="D28" s="36" t="s">
        <v>111</v>
      </c>
      <c r="E28" s="36" t="s">
        <v>116</v>
      </c>
      <c r="F28" s="36" t="s">
        <v>121</v>
      </c>
      <c r="G28" s="36" t="s">
        <v>122</v>
      </c>
      <c r="H28" s="36" t="s">
        <v>5</v>
      </c>
      <c r="I28" s="36" t="s">
        <v>6</v>
      </c>
      <c r="J28" s="48">
        <v>20438.060000000001</v>
      </c>
      <c r="K28" s="66" t="s">
        <v>8</v>
      </c>
      <c r="L28" s="36" t="s">
        <v>9</v>
      </c>
      <c r="M28" s="36" t="s">
        <v>108</v>
      </c>
      <c r="N28" s="36" t="s">
        <v>55</v>
      </c>
    </row>
    <row r="29" spans="1:14" outlineLevel="2" x14ac:dyDescent="0.2">
      <c r="A29" s="36" t="s">
        <v>113</v>
      </c>
      <c r="B29" s="36" t="s">
        <v>115</v>
      </c>
      <c r="C29" s="44">
        <v>43646</v>
      </c>
      <c r="D29" s="36" t="s">
        <v>111</v>
      </c>
      <c r="E29" s="36" t="s">
        <v>114</v>
      </c>
      <c r="F29" s="36" t="s">
        <v>121</v>
      </c>
      <c r="G29" s="36" t="s">
        <v>122</v>
      </c>
      <c r="H29" s="36" t="s">
        <v>5</v>
      </c>
      <c r="I29" s="36" t="s">
        <v>6</v>
      </c>
      <c r="J29" s="48">
        <v>8522.91</v>
      </c>
      <c r="K29" s="66" t="s">
        <v>8</v>
      </c>
      <c r="L29" s="36" t="s">
        <v>9</v>
      </c>
      <c r="M29" s="36" t="s">
        <v>108</v>
      </c>
      <c r="N29" s="36" t="s">
        <v>54</v>
      </c>
    </row>
    <row r="30" spans="1:14" outlineLevel="2" x14ac:dyDescent="0.2">
      <c r="A30" s="36" t="s">
        <v>113</v>
      </c>
      <c r="B30" s="36" t="s">
        <v>115</v>
      </c>
      <c r="C30" s="44">
        <v>43646</v>
      </c>
      <c r="D30" s="36" t="s">
        <v>111</v>
      </c>
      <c r="E30" s="36" t="s">
        <v>114</v>
      </c>
      <c r="F30" s="36" t="s">
        <v>121</v>
      </c>
      <c r="G30" s="36" t="s">
        <v>122</v>
      </c>
      <c r="H30" s="36" t="s">
        <v>5</v>
      </c>
      <c r="I30" s="36" t="s">
        <v>6</v>
      </c>
      <c r="J30" s="48">
        <v>9820.06</v>
      </c>
      <c r="K30" s="66" t="s">
        <v>8</v>
      </c>
      <c r="L30" s="36" t="s">
        <v>9</v>
      </c>
      <c r="M30" s="36" t="s">
        <v>108</v>
      </c>
      <c r="N30" s="36" t="s">
        <v>55</v>
      </c>
    </row>
    <row r="31" spans="1:14" outlineLevel="2" x14ac:dyDescent="0.2">
      <c r="A31" s="36" t="s">
        <v>113</v>
      </c>
      <c r="B31" s="36" t="s">
        <v>112</v>
      </c>
      <c r="C31" s="44">
        <v>43738</v>
      </c>
      <c r="D31" s="36" t="s">
        <v>111</v>
      </c>
      <c r="E31" s="36" t="s">
        <v>110</v>
      </c>
      <c r="F31" s="36" t="s">
        <v>121</v>
      </c>
      <c r="G31" s="36" t="s">
        <v>122</v>
      </c>
      <c r="H31" s="36" t="s">
        <v>5</v>
      </c>
      <c r="I31" s="36" t="s">
        <v>6</v>
      </c>
      <c r="J31" s="43">
        <v>9735.3700000000008</v>
      </c>
      <c r="K31" s="36" t="s">
        <v>10</v>
      </c>
      <c r="L31" s="36" t="s">
        <v>11</v>
      </c>
      <c r="M31" s="36" t="s">
        <v>108</v>
      </c>
      <c r="N31" s="36" t="s">
        <v>54</v>
      </c>
    </row>
    <row r="32" spans="1:14" outlineLevel="2" x14ac:dyDescent="0.2">
      <c r="A32" s="36" t="s">
        <v>113</v>
      </c>
      <c r="B32" s="36" t="s">
        <v>112</v>
      </c>
      <c r="C32" s="44">
        <v>43738</v>
      </c>
      <c r="D32" s="36" t="s">
        <v>111</v>
      </c>
      <c r="E32" s="36" t="s">
        <v>110</v>
      </c>
      <c r="F32" s="36" t="s">
        <v>121</v>
      </c>
      <c r="G32" s="36" t="s">
        <v>122</v>
      </c>
      <c r="H32" s="36" t="s">
        <v>5</v>
      </c>
      <c r="I32" s="36" t="s">
        <v>6</v>
      </c>
      <c r="J32" s="43">
        <v>20019.189999999999</v>
      </c>
      <c r="K32" s="36" t="s">
        <v>10</v>
      </c>
      <c r="L32" s="36" t="s">
        <v>11</v>
      </c>
      <c r="M32" s="36" t="s">
        <v>108</v>
      </c>
      <c r="N32" s="36" t="s">
        <v>55</v>
      </c>
    </row>
    <row r="33" spans="1:14" outlineLevel="1" x14ac:dyDescent="0.2">
      <c r="A33" s="40" t="s">
        <v>7</v>
      </c>
      <c r="B33" s="40" t="s">
        <v>7</v>
      </c>
      <c r="C33" s="42"/>
      <c r="D33" s="40" t="s">
        <v>7</v>
      </c>
      <c r="E33" s="40" t="s">
        <v>7</v>
      </c>
      <c r="F33" s="40" t="s">
        <v>121</v>
      </c>
      <c r="G33" s="40" t="s">
        <v>7</v>
      </c>
      <c r="H33" s="40" t="s">
        <v>7</v>
      </c>
      <c r="I33" s="40" t="s">
        <v>7</v>
      </c>
      <c r="J33" s="69">
        <v>179104.97</v>
      </c>
      <c r="K33" s="40" t="s">
        <v>7</v>
      </c>
      <c r="L33" s="40" t="s">
        <v>7</v>
      </c>
      <c r="M33" s="40" t="s">
        <v>7</v>
      </c>
      <c r="N33" s="40" t="s">
        <v>7</v>
      </c>
    </row>
    <row r="34" spans="1:14" outlineLevel="2" x14ac:dyDescent="0.2">
      <c r="A34" s="36" t="s">
        <v>113</v>
      </c>
      <c r="B34" s="36" t="s">
        <v>120</v>
      </c>
      <c r="C34" s="44">
        <v>43465</v>
      </c>
      <c r="D34" s="36" t="s">
        <v>119</v>
      </c>
      <c r="E34" s="36" t="s">
        <v>118</v>
      </c>
      <c r="F34" s="36" t="s">
        <v>106</v>
      </c>
      <c r="G34" s="36" t="s">
        <v>109</v>
      </c>
      <c r="H34" s="36" t="s">
        <v>5</v>
      </c>
      <c r="I34" s="36" t="s">
        <v>6</v>
      </c>
      <c r="J34" s="43">
        <v>31590.15</v>
      </c>
      <c r="K34" s="36" t="s">
        <v>69</v>
      </c>
      <c r="L34" s="36" t="s">
        <v>70</v>
      </c>
      <c r="M34" s="36" t="s">
        <v>108</v>
      </c>
      <c r="N34" s="36" t="s">
        <v>107</v>
      </c>
    </row>
    <row r="35" spans="1:14" outlineLevel="2" x14ac:dyDescent="0.2">
      <c r="A35" s="36" t="s">
        <v>113</v>
      </c>
      <c r="B35" s="36" t="s">
        <v>117</v>
      </c>
      <c r="C35" s="44">
        <v>43555</v>
      </c>
      <c r="D35" s="36" t="s">
        <v>111</v>
      </c>
      <c r="E35" s="36" t="s">
        <v>116</v>
      </c>
      <c r="F35" s="36" t="s">
        <v>106</v>
      </c>
      <c r="G35" s="36" t="s">
        <v>109</v>
      </c>
      <c r="H35" s="36" t="s">
        <v>5</v>
      </c>
      <c r="I35" s="36" t="s">
        <v>6</v>
      </c>
      <c r="J35" s="43">
        <v>41889.56</v>
      </c>
      <c r="K35" s="36" t="s">
        <v>8</v>
      </c>
      <c r="L35" s="36" t="s">
        <v>9</v>
      </c>
      <c r="M35" s="36" t="s">
        <v>108</v>
      </c>
      <c r="N35" s="36" t="s">
        <v>107</v>
      </c>
    </row>
    <row r="36" spans="1:14" outlineLevel="2" x14ac:dyDescent="0.2">
      <c r="A36" s="36" t="s">
        <v>113</v>
      </c>
      <c r="B36" s="36" t="s">
        <v>115</v>
      </c>
      <c r="C36" s="44">
        <v>43646</v>
      </c>
      <c r="D36" s="36" t="s">
        <v>111</v>
      </c>
      <c r="E36" s="36" t="s">
        <v>114</v>
      </c>
      <c r="F36" s="36" t="s">
        <v>106</v>
      </c>
      <c r="G36" s="36" t="s">
        <v>109</v>
      </c>
      <c r="H36" s="36" t="s">
        <v>5</v>
      </c>
      <c r="I36" s="36" t="s">
        <v>6</v>
      </c>
      <c r="J36" s="43">
        <v>17465.919999999998</v>
      </c>
      <c r="K36" s="36" t="s">
        <v>8</v>
      </c>
      <c r="L36" s="36" t="s">
        <v>9</v>
      </c>
      <c r="M36" s="36" t="s">
        <v>108</v>
      </c>
      <c r="N36" s="36" t="s">
        <v>107</v>
      </c>
    </row>
    <row r="37" spans="1:14" outlineLevel="2" x14ac:dyDescent="0.2">
      <c r="A37" s="36" t="s">
        <v>113</v>
      </c>
      <c r="B37" s="36" t="s">
        <v>112</v>
      </c>
      <c r="C37" s="44">
        <v>43738</v>
      </c>
      <c r="D37" s="36" t="s">
        <v>111</v>
      </c>
      <c r="E37" s="36" t="s">
        <v>110</v>
      </c>
      <c r="F37" s="36" t="s">
        <v>106</v>
      </c>
      <c r="G37" s="36" t="s">
        <v>109</v>
      </c>
      <c r="H37" s="36" t="s">
        <v>5</v>
      </c>
      <c r="I37" s="36" t="s">
        <v>6</v>
      </c>
      <c r="J37" s="43">
        <v>13382.72</v>
      </c>
      <c r="K37" s="36" t="s">
        <v>10</v>
      </c>
      <c r="L37" s="36" t="s">
        <v>11</v>
      </c>
      <c r="M37" s="36" t="s">
        <v>108</v>
      </c>
      <c r="N37" s="36" t="s">
        <v>107</v>
      </c>
    </row>
    <row r="38" spans="1:14" outlineLevel="1" x14ac:dyDescent="0.2">
      <c r="A38" s="40" t="s">
        <v>7</v>
      </c>
      <c r="B38" s="40" t="s">
        <v>7</v>
      </c>
      <c r="C38" s="42"/>
      <c r="D38" s="40" t="s">
        <v>7</v>
      </c>
      <c r="E38" s="40" t="s">
        <v>7</v>
      </c>
      <c r="F38" s="40" t="s">
        <v>106</v>
      </c>
      <c r="G38" s="40" t="s">
        <v>7</v>
      </c>
      <c r="H38" s="40" t="s">
        <v>7</v>
      </c>
      <c r="I38" s="40" t="s">
        <v>7</v>
      </c>
      <c r="J38" s="41">
        <v>104328.35</v>
      </c>
      <c r="K38" s="40" t="s">
        <v>7</v>
      </c>
      <c r="L38" s="40" t="s">
        <v>7</v>
      </c>
      <c r="M38" s="40" t="s">
        <v>7</v>
      </c>
      <c r="N38" s="40" t="s">
        <v>7</v>
      </c>
    </row>
    <row r="39" spans="1:14" x14ac:dyDescent="0.2">
      <c r="A39" s="37" t="s">
        <v>7</v>
      </c>
      <c r="B39" s="37" t="s">
        <v>7</v>
      </c>
      <c r="C39" s="39"/>
      <c r="D39" s="37" t="s">
        <v>7</v>
      </c>
      <c r="E39" s="37" t="s">
        <v>7</v>
      </c>
      <c r="F39" s="37" t="s">
        <v>7</v>
      </c>
      <c r="G39" s="37" t="s">
        <v>7</v>
      </c>
      <c r="H39" s="37" t="s">
        <v>7</v>
      </c>
      <c r="I39" s="37" t="s">
        <v>7</v>
      </c>
      <c r="J39" s="38">
        <v>284298.81</v>
      </c>
      <c r="K39" s="37" t="s">
        <v>7</v>
      </c>
      <c r="L39" s="37" t="s">
        <v>7</v>
      </c>
      <c r="M39" s="37" t="s">
        <v>7</v>
      </c>
      <c r="N39" s="37" t="s">
        <v>7</v>
      </c>
    </row>
    <row r="41" spans="1:14" x14ac:dyDescent="0.2">
      <c r="J41" s="49">
        <v>0</v>
      </c>
    </row>
    <row r="43" spans="1:14" x14ac:dyDescent="0.2">
      <c r="J43" s="65"/>
    </row>
  </sheetData>
  <pageMargins left="0.5" right="0.5" top="0.5" bottom="0.5" header="0.25" footer="0.25"/>
  <pageSetup scale="67" orientation="portrait" horizontalDpi="0" verticalDpi="0" r:id="rId1"/>
  <headerFooter alignWithMargins="0">
    <oddHeader>&amp;RExh. KTW-4 Walker WP13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showGridLines="0" zoomScale="90" zoomScaleNormal="90" zoomScaleSheetLayoutView="85" workbookViewId="0">
      <selection activeCell="G20" sqref="G20"/>
    </sheetView>
  </sheetViews>
  <sheetFormatPr defaultColWidth="8.85546875" defaultRowHeight="12.75" x14ac:dyDescent="0.2"/>
  <cols>
    <col min="1" max="1" width="15.85546875" style="1" customWidth="1"/>
    <col min="2" max="3" width="15.7109375" style="1" customWidth="1"/>
    <col min="4" max="5" width="15.7109375" style="3" customWidth="1"/>
    <col min="6" max="6" width="3.7109375" style="3" customWidth="1"/>
    <col min="7" max="8" width="18.7109375" style="3" bestFit="1" customWidth="1"/>
    <col min="9" max="12" width="14.7109375" style="3" customWidth="1"/>
    <col min="13" max="17" width="13.7109375" style="3" customWidth="1"/>
    <col min="18" max="16384" width="8.85546875" style="1"/>
  </cols>
  <sheetData>
    <row r="1" spans="1:12" x14ac:dyDescent="0.2">
      <c r="A1" s="2" t="s">
        <v>27</v>
      </c>
    </row>
    <row r="2" spans="1:12" x14ac:dyDescent="0.2">
      <c r="A2" s="2" t="s">
        <v>28</v>
      </c>
    </row>
    <row r="3" spans="1:12" x14ac:dyDescent="0.2">
      <c r="A3" s="2" t="s">
        <v>85</v>
      </c>
    </row>
    <row r="4" spans="1:12" x14ac:dyDescent="0.2">
      <c r="A4" s="2" t="s">
        <v>29</v>
      </c>
    </row>
    <row r="6" spans="1:12" x14ac:dyDescent="0.2">
      <c r="D6" s="70">
        <v>201709</v>
      </c>
      <c r="E6" s="70">
        <v>201809</v>
      </c>
      <c r="F6" s="71"/>
      <c r="G6" s="71" t="s">
        <v>84</v>
      </c>
      <c r="H6" s="71" t="s">
        <v>84</v>
      </c>
    </row>
    <row r="7" spans="1:12" x14ac:dyDescent="0.2">
      <c r="D7" s="4" t="s">
        <v>37</v>
      </c>
      <c r="E7" s="4" t="s">
        <v>45</v>
      </c>
      <c r="F7" s="4"/>
      <c r="G7" s="4" t="s">
        <v>44</v>
      </c>
      <c r="H7" s="4" t="s">
        <v>26</v>
      </c>
      <c r="K7" s="3" t="s">
        <v>30</v>
      </c>
      <c r="L7" s="3" t="s">
        <v>39</v>
      </c>
    </row>
    <row r="8" spans="1:12" x14ac:dyDescent="0.2">
      <c r="A8" s="25" t="s">
        <v>56</v>
      </c>
      <c r="B8" s="9" t="s">
        <v>20</v>
      </c>
    </row>
    <row r="9" spans="1:12" x14ac:dyDescent="0.2">
      <c r="A9" s="25">
        <v>262001</v>
      </c>
      <c r="B9" s="1" t="s">
        <v>21</v>
      </c>
      <c r="D9" s="12">
        <v>17000</v>
      </c>
      <c r="E9" s="12">
        <v>27000</v>
      </c>
      <c r="G9" s="3">
        <f>'TTM Sep 2018'!J38</f>
        <v>245106.77</v>
      </c>
      <c r="H9" s="3">
        <f>+D9+G9-E9</f>
        <v>235106.77</v>
      </c>
      <c r="I9" s="3">
        <f>+D9+G9-H9-E9</f>
        <v>0</v>
      </c>
      <c r="K9" s="3" t="s">
        <v>34</v>
      </c>
      <c r="L9" s="1" t="s">
        <v>16</v>
      </c>
    </row>
    <row r="10" spans="1:12" x14ac:dyDescent="0.2">
      <c r="A10" s="25">
        <v>261001</v>
      </c>
      <c r="B10" s="1" t="s">
        <v>22</v>
      </c>
      <c r="D10" s="12">
        <v>354000</v>
      </c>
      <c r="E10" s="12">
        <v>224000</v>
      </c>
      <c r="G10" s="3">
        <v>0</v>
      </c>
      <c r="H10" s="3">
        <f>+D10+G10-E10</f>
        <v>130000</v>
      </c>
      <c r="I10" s="3">
        <f>+D10+G10-H10-E10</f>
        <v>0</v>
      </c>
      <c r="K10" s="3" t="s">
        <v>35</v>
      </c>
      <c r="L10" s="1" t="s">
        <v>15</v>
      </c>
    </row>
    <row r="11" spans="1:12" x14ac:dyDescent="0.2">
      <c r="A11" s="25">
        <v>262003</v>
      </c>
      <c r="B11" s="1" t="s">
        <v>23</v>
      </c>
      <c r="D11" s="11">
        <v>20000</v>
      </c>
      <c r="E11" s="11">
        <v>20000</v>
      </c>
      <c r="F11" s="7"/>
      <c r="G11" s="7">
        <v>0</v>
      </c>
      <c r="H11" s="7">
        <f>+D11+G11-E11</f>
        <v>0</v>
      </c>
      <c r="I11" s="3">
        <f>+D11+G11-H11-E11</f>
        <v>0</v>
      </c>
      <c r="K11" s="3" t="s">
        <v>32</v>
      </c>
      <c r="L11" s="1" t="s">
        <v>18</v>
      </c>
    </row>
    <row r="12" spans="1:12" x14ac:dyDescent="0.2">
      <c r="A12" s="25"/>
      <c r="D12" s="12"/>
      <c r="E12" s="12"/>
    </row>
    <row r="13" spans="1:12" x14ac:dyDescent="0.2">
      <c r="A13" s="25"/>
      <c r="B13" s="1" t="s">
        <v>42</v>
      </c>
      <c r="D13" s="11">
        <f>SUM(D9:D11)</f>
        <v>391000</v>
      </c>
      <c r="E13" s="11">
        <f>SUM(E9:E11)</f>
        <v>271000</v>
      </c>
      <c r="F13" s="7"/>
      <c r="G13" s="7">
        <f>SUM(G9:G11)</f>
        <v>245106.77</v>
      </c>
      <c r="H13" s="7">
        <f>SUM(H9:H11)</f>
        <v>365106.77</v>
      </c>
    </row>
    <row r="14" spans="1:12" x14ac:dyDescent="0.2">
      <c r="A14" s="25"/>
      <c r="D14" s="12"/>
      <c r="E14" s="12"/>
    </row>
    <row r="15" spans="1:12" x14ac:dyDescent="0.2">
      <c r="A15" s="25">
        <v>262004</v>
      </c>
      <c r="B15" s="1" t="s">
        <v>24</v>
      </c>
      <c r="D15" s="11">
        <v>35000</v>
      </c>
      <c r="E15" s="11">
        <v>15000</v>
      </c>
      <c r="G15" s="7">
        <f>'TTM Sep 2018'!J48</f>
        <v>1304.25</v>
      </c>
      <c r="H15" s="7">
        <f>+D15+G15-E15</f>
        <v>21304.25</v>
      </c>
      <c r="I15" s="3">
        <f>+D15+G15-H15-E15</f>
        <v>0</v>
      </c>
      <c r="K15" s="3" t="s">
        <v>33</v>
      </c>
      <c r="L15" s="1" t="s">
        <v>19</v>
      </c>
    </row>
    <row r="16" spans="1:12" x14ac:dyDescent="0.2">
      <c r="A16" s="25"/>
      <c r="D16" s="12"/>
      <c r="E16" s="12"/>
    </row>
    <row r="17" spans="1:12" ht="13.5" thickBot="1" x14ac:dyDescent="0.25">
      <c r="A17" s="26"/>
      <c r="B17" s="2" t="s">
        <v>41</v>
      </c>
      <c r="D17" s="10">
        <f>+D15+D13</f>
        <v>426000</v>
      </c>
      <c r="E17" s="10">
        <f>+E15+E13</f>
        <v>286000</v>
      </c>
      <c r="G17" s="17">
        <f>+G15+G13</f>
        <v>246411.02</v>
      </c>
      <c r="H17" s="17">
        <f>+H15+H13</f>
        <v>386411.02</v>
      </c>
    </row>
    <row r="18" spans="1:12" ht="13.5" thickTop="1" x14ac:dyDescent="0.2">
      <c r="A18" s="25"/>
      <c r="D18" s="12"/>
      <c r="E18" s="12"/>
    </row>
    <row r="19" spans="1:12" x14ac:dyDescent="0.2">
      <c r="A19" s="25"/>
      <c r="B19" s="9" t="s">
        <v>40</v>
      </c>
      <c r="D19" s="12"/>
      <c r="E19" s="12"/>
    </row>
    <row r="20" spans="1:12" x14ac:dyDescent="0.2">
      <c r="A20" s="25">
        <v>262002</v>
      </c>
      <c r="B20" s="1" t="s">
        <v>25</v>
      </c>
      <c r="D20" s="12">
        <v>53000</v>
      </c>
      <c r="E20" s="12">
        <v>78000</v>
      </c>
      <c r="G20" s="15">
        <f>'TTM Sep 2018'!J43</f>
        <v>145967.09</v>
      </c>
      <c r="H20" s="15">
        <f>+D20+G20-E20</f>
        <v>120967.09</v>
      </c>
      <c r="I20" s="3">
        <f>+D20+G20-H20-E20</f>
        <v>0</v>
      </c>
      <c r="K20" s="3" t="s">
        <v>36</v>
      </c>
      <c r="L20" s="1" t="s">
        <v>17</v>
      </c>
    </row>
    <row r="21" spans="1:12" x14ac:dyDescent="0.2">
      <c r="D21" s="12"/>
      <c r="E21" s="12"/>
    </row>
    <row r="24" spans="1:12" x14ac:dyDescent="0.2">
      <c r="A24" s="1" t="s">
        <v>38</v>
      </c>
    </row>
    <row r="26" spans="1:12" x14ac:dyDescent="0.2">
      <c r="J26" s="1"/>
    </row>
    <row r="27" spans="1:12" x14ac:dyDescent="0.2">
      <c r="J27" s="1"/>
    </row>
    <row r="28" spans="1:12" x14ac:dyDescent="0.2">
      <c r="J28" s="1"/>
    </row>
    <row r="29" spans="1:12" x14ac:dyDescent="0.2">
      <c r="J29" s="1"/>
    </row>
    <row r="30" spans="1:12" x14ac:dyDescent="0.2">
      <c r="J30" s="1"/>
    </row>
  </sheetData>
  <phoneticPr fontId="5" type="noConversion"/>
  <printOptions horizontalCentered="1"/>
  <pageMargins left="0.5" right="0.5" top="0.5" bottom="0.5" header="0.25" footer="0.25"/>
  <pageSetup scale="67" orientation="landscape" r:id="rId1"/>
  <headerFooter alignWithMargins="0">
    <oddHeader>&amp;RExh. KTW-4 Walker WP13</oddHeader>
    <oddFooter>&amp;L&amp;Z&amp;F&amp;A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8D53-CE2C-4A1A-932F-3EE7E445A167}">
  <dimension ref="A1:N48"/>
  <sheetViews>
    <sheetView zoomScale="80" zoomScaleNormal="80" workbookViewId="0">
      <selection activeCell="G20" sqref="G20"/>
    </sheetView>
  </sheetViews>
  <sheetFormatPr defaultRowHeight="12.75" outlineLevelRow="2" x14ac:dyDescent="0.2"/>
  <cols>
    <col min="1" max="1" width="14" style="36" bestFit="1" customWidth="1"/>
    <col min="2" max="2" width="17" style="36" bestFit="1" customWidth="1"/>
    <col min="3" max="3" width="14" style="36" bestFit="1" customWidth="1"/>
    <col min="4" max="4" width="10.7109375" style="36" bestFit="1" customWidth="1"/>
    <col min="5" max="5" width="8" style="36" bestFit="1" customWidth="1"/>
    <col min="6" max="6" width="11" style="36" bestFit="1" customWidth="1"/>
    <col min="7" max="7" width="42" style="36" bestFit="1" customWidth="1"/>
    <col min="8" max="8" width="14" style="36" bestFit="1" customWidth="1"/>
    <col min="9" max="9" width="20.7109375" style="36" customWidth="1"/>
    <col min="10" max="10" width="17" style="36" bestFit="1" customWidth="1"/>
    <col min="11" max="11" width="8" style="36" bestFit="1" customWidth="1"/>
    <col min="12" max="12" width="28" style="36" bestFit="1" customWidth="1"/>
    <col min="13" max="13" width="11" style="36" bestFit="1" customWidth="1"/>
    <col min="14" max="14" width="51" style="36" bestFit="1" customWidth="1"/>
    <col min="15" max="16384" width="9.140625" style="36"/>
  </cols>
  <sheetData>
    <row r="1" spans="1:14" ht="38.25" x14ac:dyDescent="0.2">
      <c r="A1" s="45" t="s">
        <v>164</v>
      </c>
      <c r="B1" s="45" t="s">
        <v>163</v>
      </c>
      <c r="C1" s="45" t="s">
        <v>162</v>
      </c>
      <c r="D1" s="45" t="s">
        <v>161</v>
      </c>
      <c r="E1" s="45" t="s">
        <v>160</v>
      </c>
      <c r="F1" s="45" t="s">
        <v>30</v>
      </c>
      <c r="G1" s="45" t="s">
        <v>159</v>
      </c>
      <c r="H1" s="45" t="s">
        <v>0</v>
      </c>
      <c r="I1" s="45" t="s">
        <v>1</v>
      </c>
      <c r="J1" s="45" t="s">
        <v>43</v>
      </c>
      <c r="K1" s="46" t="s">
        <v>2</v>
      </c>
      <c r="L1" s="45" t="s">
        <v>3</v>
      </c>
      <c r="M1" s="46" t="s">
        <v>158</v>
      </c>
      <c r="N1" s="45" t="s">
        <v>4</v>
      </c>
    </row>
    <row r="2" spans="1:14" outlineLevel="2" x14ac:dyDescent="0.2">
      <c r="A2" s="36" t="s">
        <v>113</v>
      </c>
      <c r="B2" s="36" t="s">
        <v>191</v>
      </c>
      <c r="C2" s="44">
        <v>43039</v>
      </c>
      <c r="D2" s="36" t="s">
        <v>169</v>
      </c>
      <c r="E2" s="36" t="s">
        <v>156</v>
      </c>
      <c r="F2" s="36" t="s">
        <v>123</v>
      </c>
      <c r="G2" s="36" t="s">
        <v>126</v>
      </c>
      <c r="H2" s="36" t="s">
        <v>5</v>
      </c>
      <c r="I2" s="36" t="s">
        <v>6</v>
      </c>
      <c r="J2" s="48">
        <v>187.76</v>
      </c>
      <c r="K2" s="36" t="s">
        <v>73</v>
      </c>
      <c r="L2" s="36" t="s">
        <v>74</v>
      </c>
      <c r="M2" s="36" t="s">
        <v>125</v>
      </c>
      <c r="N2" s="36" t="s">
        <v>47</v>
      </c>
    </row>
    <row r="3" spans="1:14" outlineLevel="2" x14ac:dyDescent="0.2">
      <c r="A3" s="36" t="s">
        <v>113</v>
      </c>
      <c r="B3" s="36" t="s">
        <v>190</v>
      </c>
      <c r="C3" s="44">
        <v>43069</v>
      </c>
      <c r="D3" s="36" t="s">
        <v>169</v>
      </c>
      <c r="E3" s="36" t="s">
        <v>154</v>
      </c>
      <c r="F3" s="36" t="s">
        <v>123</v>
      </c>
      <c r="G3" s="36" t="s">
        <v>126</v>
      </c>
      <c r="H3" s="36" t="s">
        <v>5</v>
      </c>
      <c r="I3" s="36" t="s">
        <v>6</v>
      </c>
      <c r="J3" s="48">
        <v>1164.6600000000001</v>
      </c>
      <c r="K3" s="36" t="s">
        <v>73</v>
      </c>
      <c r="L3" s="36" t="s">
        <v>74</v>
      </c>
      <c r="M3" s="36" t="s">
        <v>125</v>
      </c>
      <c r="N3" s="36" t="s">
        <v>47</v>
      </c>
    </row>
    <row r="4" spans="1:14" outlineLevel="2" x14ac:dyDescent="0.2">
      <c r="A4" s="36" t="s">
        <v>113</v>
      </c>
      <c r="B4" s="36" t="s">
        <v>189</v>
      </c>
      <c r="C4" s="44">
        <v>43100</v>
      </c>
      <c r="D4" s="36" t="s">
        <v>169</v>
      </c>
      <c r="E4" s="36" t="s">
        <v>118</v>
      </c>
      <c r="F4" s="36" t="s">
        <v>123</v>
      </c>
      <c r="G4" s="36" t="s">
        <v>126</v>
      </c>
      <c r="H4" s="36" t="s">
        <v>5</v>
      </c>
      <c r="I4" s="36" t="s">
        <v>6</v>
      </c>
      <c r="J4" s="48">
        <v>936.47</v>
      </c>
      <c r="K4" s="36" t="s">
        <v>61</v>
      </c>
      <c r="L4" s="36" t="s">
        <v>62</v>
      </c>
      <c r="M4" s="36" t="s">
        <v>125</v>
      </c>
      <c r="N4" s="36" t="s">
        <v>50</v>
      </c>
    </row>
    <row r="5" spans="1:14" outlineLevel="2" x14ac:dyDescent="0.2">
      <c r="A5" s="36" t="s">
        <v>113</v>
      </c>
      <c r="B5" s="36" t="s">
        <v>188</v>
      </c>
      <c r="C5" s="44">
        <v>43100</v>
      </c>
      <c r="D5" s="36" t="s">
        <v>169</v>
      </c>
      <c r="E5" s="36" t="s">
        <v>118</v>
      </c>
      <c r="F5" s="36" t="s">
        <v>123</v>
      </c>
      <c r="G5" s="36" t="s">
        <v>126</v>
      </c>
      <c r="H5" s="36" t="s">
        <v>5</v>
      </c>
      <c r="I5" s="36" t="s">
        <v>6</v>
      </c>
      <c r="J5" s="48">
        <v>8012.75</v>
      </c>
      <c r="K5" s="36" t="s">
        <v>73</v>
      </c>
      <c r="L5" s="36" t="s">
        <v>74</v>
      </c>
      <c r="M5" s="36" t="s">
        <v>125</v>
      </c>
      <c r="N5" s="36" t="s">
        <v>47</v>
      </c>
    </row>
    <row r="6" spans="1:14" outlineLevel="2" x14ac:dyDescent="0.2">
      <c r="A6" s="36" t="s">
        <v>113</v>
      </c>
      <c r="B6" s="36" t="s">
        <v>170</v>
      </c>
      <c r="C6" s="44">
        <v>43100</v>
      </c>
      <c r="D6" s="36" t="s">
        <v>169</v>
      </c>
      <c r="E6" s="36" t="s">
        <v>118</v>
      </c>
      <c r="F6" s="36" t="s">
        <v>123</v>
      </c>
      <c r="G6" s="36" t="s">
        <v>126</v>
      </c>
      <c r="H6" s="36" t="s">
        <v>5</v>
      </c>
      <c r="I6" s="36" t="s">
        <v>6</v>
      </c>
      <c r="J6" s="48">
        <v>-21304.25</v>
      </c>
      <c r="K6" s="36" t="s">
        <v>5</v>
      </c>
      <c r="L6" s="36" t="s">
        <v>6</v>
      </c>
      <c r="M6" s="36" t="s">
        <v>108</v>
      </c>
      <c r="N6" s="36" t="s">
        <v>48</v>
      </c>
    </row>
    <row r="7" spans="1:14" outlineLevel="2" x14ac:dyDescent="0.2">
      <c r="A7" s="36" t="s">
        <v>113</v>
      </c>
      <c r="B7" s="36" t="s">
        <v>170</v>
      </c>
      <c r="C7" s="44">
        <v>43100</v>
      </c>
      <c r="D7" s="36" t="s">
        <v>169</v>
      </c>
      <c r="E7" s="36" t="s">
        <v>118</v>
      </c>
      <c r="F7" s="36" t="s">
        <v>123</v>
      </c>
      <c r="G7" s="36" t="s">
        <v>126</v>
      </c>
      <c r="H7" s="36" t="s">
        <v>5</v>
      </c>
      <c r="I7" s="36" t="s">
        <v>6</v>
      </c>
      <c r="J7" s="47">
        <v>1304.25</v>
      </c>
      <c r="K7" s="36" t="s">
        <v>8</v>
      </c>
      <c r="L7" s="36" t="s">
        <v>9</v>
      </c>
      <c r="M7" s="36" t="s">
        <v>108</v>
      </c>
      <c r="N7" s="36" t="s">
        <v>48</v>
      </c>
    </row>
    <row r="8" spans="1:14" outlineLevel="2" x14ac:dyDescent="0.2">
      <c r="A8" s="36" t="s">
        <v>113</v>
      </c>
      <c r="B8" s="36" t="s">
        <v>187</v>
      </c>
      <c r="C8" s="44">
        <v>43100</v>
      </c>
      <c r="D8" s="36" t="s">
        <v>169</v>
      </c>
      <c r="E8" s="36" t="s">
        <v>118</v>
      </c>
      <c r="F8" s="36" t="s">
        <v>123</v>
      </c>
      <c r="G8" s="36" t="s">
        <v>126</v>
      </c>
      <c r="H8" s="36" t="s">
        <v>5</v>
      </c>
      <c r="I8" s="36" t="s">
        <v>6</v>
      </c>
      <c r="J8" s="48">
        <v>13766.5</v>
      </c>
      <c r="K8" s="36" t="s">
        <v>65</v>
      </c>
      <c r="L8" s="36" t="s">
        <v>66</v>
      </c>
      <c r="M8" s="36" t="s">
        <v>125</v>
      </c>
      <c r="N8" s="36" t="s">
        <v>47</v>
      </c>
    </row>
    <row r="9" spans="1:14" outlineLevel="2" x14ac:dyDescent="0.2">
      <c r="A9" s="36" t="s">
        <v>113</v>
      </c>
      <c r="B9" s="36" t="s">
        <v>186</v>
      </c>
      <c r="C9" s="44">
        <v>43131</v>
      </c>
      <c r="D9" s="36" t="s">
        <v>119</v>
      </c>
      <c r="E9" s="36" t="s">
        <v>148</v>
      </c>
      <c r="F9" s="36" t="s">
        <v>123</v>
      </c>
      <c r="G9" s="36" t="s">
        <v>126</v>
      </c>
      <c r="H9" s="36" t="s">
        <v>5</v>
      </c>
      <c r="I9" s="36" t="s">
        <v>6</v>
      </c>
      <c r="J9" s="48">
        <v>75.2</v>
      </c>
      <c r="K9" s="36" t="s">
        <v>73</v>
      </c>
      <c r="L9" s="36" t="s">
        <v>74</v>
      </c>
      <c r="M9" s="36" t="s">
        <v>125</v>
      </c>
      <c r="N9" s="36" t="s">
        <v>47</v>
      </c>
    </row>
    <row r="10" spans="1:14" outlineLevel="2" x14ac:dyDescent="0.2">
      <c r="A10" s="36" t="s">
        <v>113</v>
      </c>
      <c r="B10" s="36" t="s">
        <v>185</v>
      </c>
      <c r="C10" s="44">
        <v>43159</v>
      </c>
      <c r="D10" s="36" t="s">
        <v>119</v>
      </c>
      <c r="E10" s="36" t="s">
        <v>146</v>
      </c>
      <c r="F10" s="36" t="s">
        <v>123</v>
      </c>
      <c r="G10" s="36" t="s">
        <v>126</v>
      </c>
      <c r="H10" s="36" t="s">
        <v>5</v>
      </c>
      <c r="I10" s="36" t="s">
        <v>6</v>
      </c>
      <c r="J10" s="48">
        <v>2856.16</v>
      </c>
      <c r="K10" s="36" t="s">
        <v>73</v>
      </c>
      <c r="L10" s="36" t="s">
        <v>74</v>
      </c>
      <c r="M10" s="36" t="s">
        <v>125</v>
      </c>
      <c r="N10" s="36" t="s">
        <v>47</v>
      </c>
    </row>
    <row r="11" spans="1:14" outlineLevel="2" x14ac:dyDescent="0.2">
      <c r="A11" s="36" t="s">
        <v>113</v>
      </c>
      <c r="B11" s="36" t="s">
        <v>184</v>
      </c>
      <c r="C11" s="44">
        <v>43190</v>
      </c>
      <c r="D11" s="36" t="s">
        <v>119</v>
      </c>
      <c r="E11" s="36" t="s">
        <v>116</v>
      </c>
      <c r="F11" s="36" t="s">
        <v>123</v>
      </c>
      <c r="G11" s="36" t="s">
        <v>126</v>
      </c>
      <c r="H11" s="36" t="s">
        <v>5</v>
      </c>
      <c r="I11" s="36" t="s">
        <v>6</v>
      </c>
      <c r="J11" s="48">
        <v>2059.6799999999998</v>
      </c>
      <c r="K11" s="36" t="s">
        <v>73</v>
      </c>
      <c r="L11" s="36" t="s">
        <v>74</v>
      </c>
      <c r="M11" s="36" t="s">
        <v>125</v>
      </c>
      <c r="N11" s="36" t="s">
        <v>47</v>
      </c>
    </row>
    <row r="12" spans="1:14" outlineLevel="2" x14ac:dyDescent="0.2">
      <c r="A12" s="36" t="s">
        <v>113</v>
      </c>
      <c r="B12" s="36" t="s">
        <v>183</v>
      </c>
      <c r="C12" s="44">
        <v>43190</v>
      </c>
      <c r="D12" s="36" t="s">
        <v>119</v>
      </c>
      <c r="E12" s="36" t="s">
        <v>116</v>
      </c>
      <c r="F12" s="36" t="s">
        <v>123</v>
      </c>
      <c r="G12" s="36" t="s">
        <v>126</v>
      </c>
      <c r="H12" s="36" t="s">
        <v>5</v>
      </c>
      <c r="I12" s="36" t="s">
        <v>6</v>
      </c>
      <c r="J12" s="48">
        <v>-4362.99</v>
      </c>
      <c r="K12" s="36" t="s">
        <v>65</v>
      </c>
      <c r="L12" s="36" t="s">
        <v>66</v>
      </c>
      <c r="M12" s="36" t="s">
        <v>125</v>
      </c>
      <c r="N12" s="36" t="s">
        <v>47</v>
      </c>
    </row>
    <row r="13" spans="1:14" outlineLevel="2" x14ac:dyDescent="0.2">
      <c r="A13" s="36" t="s">
        <v>113</v>
      </c>
      <c r="B13" s="36" t="s">
        <v>182</v>
      </c>
      <c r="C13" s="44">
        <v>43220</v>
      </c>
      <c r="D13" s="36" t="s">
        <v>119</v>
      </c>
      <c r="E13" s="36" t="s">
        <v>137</v>
      </c>
      <c r="F13" s="36" t="s">
        <v>123</v>
      </c>
      <c r="G13" s="36" t="s">
        <v>126</v>
      </c>
      <c r="H13" s="36" t="s">
        <v>5</v>
      </c>
      <c r="I13" s="36" t="s">
        <v>6</v>
      </c>
      <c r="J13" s="48">
        <v>1596.59</v>
      </c>
      <c r="K13" s="36" t="s">
        <v>73</v>
      </c>
      <c r="L13" s="36" t="s">
        <v>74</v>
      </c>
      <c r="M13" s="36" t="s">
        <v>125</v>
      </c>
      <c r="N13" s="36" t="s">
        <v>47</v>
      </c>
    </row>
    <row r="14" spans="1:14" outlineLevel="2" x14ac:dyDescent="0.2">
      <c r="A14" s="36" t="s">
        <v>113</v>
      </c>
      <c r="B14" s="36" t="s">
        <v>181</v>
      </c>
      <c r="C14" s="44">
        <v>43251</v>
      </c>
      <c r="D14" s="36" t="s">
        <v>119</v>
      </c>
      <c r="E14" s="36" t="s">
        <v>131</v>
      </c>
      <c r="F14" s="36" t="s">
        <v>123</v>
      </c>
      <c r="G14" s="36" t="s">
        <v>126</v>
      </c>
      <c r="H14" s="36" t="s">
        <v>5</v>
      </c>
      <c r="I14" s="36" t="s">
        <v>6</v>
      </c>
      <c r="J14" s="48">
        <v>1980.57</v>
      </c>
      <c r="K14" s="36" t="s">
        <v>73</v>
      </c>
      <c r="L14" s="36" t="s">
        <v>74</v>
      </c>
      <c r="M14" s="36" t="s">
        <v>125</v>
      </c>
      <c r="N14" s="36" t="s">
        <v>47</v>
      </c>
    </row>
    <row r="15" spans="1:14" outlineLevel="2" x14ac:dyDescent="0.2">
      <c r="A15" s="36" t="s">
        <v>113</v>
      </c>
      <c r="B15" s="36" t="s">
        <v>180</v>
      </c>
      <c r="C15" s="44">
        <v>43281</v>
      </c>
      <c r="D15" s="36" t="s">
        <v>119</v>
      </c>
      <c r="E15" s="36" t="s">
        <v>114</v>
      </c>
      <c r="F15" s="36" t="s">
        <v>123</v>
      </c>
      <c r="G15" s="36" t="s">
        <v>126</v>
      </c>
      <c r="H15" s="36" t="s">
        <v>5</v>
      </c>
      <c r="I15" s="36" t="s">
        <v>6</v>
      </c>
      <c r="J15" s="48">
        <v>4720.58</v>
      </c>
      <c r="K15" s="36" t="s">
        <v>73</v>
      </c>
      <c r="L15" s="36" t="s">
        <v>74</v>
      </c>
      <c r="M15" s="36" t="s">
        <v>125</v>
      </c>
      <c r="N15" s="36" t="s">
        <v>47</v>
      </c>
    </row>
    <row r="16" spans="1:14" outlineLevel="2" x14ac:dyDescent="0.2">
      <c r="A16" s="36" t="s">
        <v>113</v>
      </c>
      <c r="B16" s="36" t="s">
        <v>179</v>
      </c>
      <c r="C16" s="44">
        <v>43281</v>
      </c>
      <c r="D16" s="36" t="s">
        <v>119</v>
      </c>
      <c r="E16" s="36" t="s">
        <v>114</v>
      </c>
      <c r="F16" s="36" t="s">
        <v>123</v>
      </c>
      <c r="G16" s="36" t="s">
        <v>126</v>
      </c>
      <c r="H16" s="36" t="s">
        <v>5</v>
      </c>
      <c r="I16" s="36" t="s">
        <v>6</v>
      </c>
      <c r="J16" s="48">
        <v>11766.21</v>
      </c>
      <c r="K16" s="36" t="s">
        <v>67</v>
      </c>
      <c r="L16" s="36" t="s">
        <v>68</v>
      </c>
      <c r="M16" s="36" t="s">
        <v>125</v>
      </c>
      <c r="N16" s="36" t="s">
        <v>47</v>
      </c>
    </row>
    <row r="17" spans="1:14" outlineLevel="2" x14ac:dyDescent="0.2">
      <c r="A17" s="36" t="s">
        <v>113</v>
      </c>
      <c r="B17" s="36" t="s">
        <v>178</v>
      </c>
      <c r="C17" s="44">
        <v>43343</v>
      </c>
      <c r="D17" s="36" t="s">
        <v>119</v>
      </c>
      <c r="E17" s="36" t="s">
        <v>165</v>
      </c>
      <c r="F17" s="36" t="s">
        <v>123</v>
      </c>
      <c r="G17" s="36" t="s">
        <v>126</v>
      </c>
      <c r="H17" s="36" t="s">
        <v>5</v>
      </c>
      <c r="I17" s="36" t="s">
        <v>6</v>
      </c>
      <c r="J17" s="48">
        <v>-178309.69</v>
      </c>
      <c r="K17" s="36" t="s">
        <v>63</v>
      </c>
      <c r="L17" s="36" t="s">
        <v>64</v>
      </c>
      <c r="M17" s="36" t="s">
        <v>125</v>
      </c>
      <c r="N17" s="36" t="s">
        <v>75</v>
      </c>
    </row>
    <row r="18" spans="1:14" outlineLevel="2" x14ac:dyDescent="0.2">
      <c r="A18" s="36" t="s">
        <v>113</v>
      </c>
      <c r="B18" s="36" t="s">
        <v>177</v>
      </c>
      <c r="C18" s="44">
        <v>43343</v>
      </c>
      <c r="D18" s="36" t="s">
        <v>119</v>
      </c>
      <c r="E18" s="36" t="s">
        <v>165</v>
      </c>
      <c r="F18" s="36" t="s">
        <v>123</v>
      </c>
      <c r="G18" s="36" t="s">
        <v>126</v>
      </c>
      <c r="H18" s="36" t="s">
        <v>5</v>
      </c>
      <c r="I18" s="36" t="s">
        <v>6</v>
      </c>
      <c r="J18" s="48">
        <v>-52181.760000000002</v>
      </c>
      <c r="K18" s="36" t="s">
        <v>5</v>
      </c>
      <c r="L18" s="36" t="s">
        <v>6</v>
      </c>
      <c r="M18" s="36" t="s">
        <v>125</v>
      </c>
      <c r="N18" s="36" t="s">
        <v>76</v>
      </c>
    </row>
    <row r="19" spans="1:14" outlineLevel="2" x14ac:dyDescent="0.2">
      <c r="A19" s="36" t="s">
        <v>113</v>
      </c>
      <c r="B19" s="36" t="s">
        <v>177</v>
      </c>
      <c r="C19" s="44">
        <v>43343</v>
      </c>
      <c r="D19" s="36" t="s">
        <v>119</v>
      </c>
      <c r="E19" s="36" t="s">
        <v>165</v>
      </c>
      <c r="F19" s="36" t="s">
        <v>123</v>
      </c>
      <c r="G19" s="36" t="s">
        <v>126</v>
      </c>
      <c r="H19" s="36" t="s">
        <v>5</v>
      </c>
      <c r="I19" s="36" t="s">
        <v>6</v>
      </c>
      <c r="J19" s="48">
        <v>178309.69</v>
      </c>
      <c r="K19" s="36" t="s">
        <v>63</v>
      </c>
      <c r="L19" s="36" t="s">
        <v>64</v>
      </c>
      <c r="M19" s="36" t="s">
        <v>125</v>
      </c>
      <c r="N19" s="36" t="s">
        <v>78</v>
      </c>
    </row>
    <row r="20" spans="1:14" outlineLevel="2" x14ac:dyDescent="0.2">
      <c r="A20" s="36" t="s">
        <v>113</v>
      </c>
      <c r="B20" s="36" t="s">
        <v>177</v>
      </c>
      <c r="C20" s="44">
        <v>43343</v>
      </c>
      <c r="D20" s="36" t="s">
        <v>119</v>
      </c>
      <c r="E20" s="36" t="s">
        <v>165</v>
      </c>
      <c r="F20" s="36" t="s">
        <v>123</v>
      </c>
      <c r="G20" s="36" t="s">
        <v>126</v>
      </c>
      <c r="H20" s="36" t="s">
        <v>5</v>
      </c>
      <c r="I20" s="36" t="s">
        <v>6</v>
      </c>
      <c r="J20" s="48">
        <v>683.23</v>
      </c>
      <c r="K20" s="36" t="s">
        <v>63</v>
      </c>
      <c r="L20" s="36" t="s">
        <v>64</v>
      </c>
      <c r="M20" s="36" t="s">
        <v>125</v>
      </c>
      <c r="N20" s="36" t="s">
        <v>77</v>
      </c>
    </row>
    <row r="21" spans="1:14" outlineLevel="2" x14ac:dyDescent="0.2">
      <c r="A21" s="36" t="s">
        <v>113</v>
      </c>
      <c r="B21" s="36" t="s">
        <v>177</v>
      </c>
      <c r="C21" s="44">
        <v>43343</v>
      </c>
      <c r="D21" s="36" t="s">
        <v>119</v>
      </c>
      <c r="E21" s="36" t="s">
        <v>165</v>
      </c>
      <c r="F21" s="36" t="s">
        <v>123</v>
      </c>
      <c r="G21" s="36" t="s">
        <v>126</v>
      </c>
      <c r="H21" s="36" t="s">
        <v>5</v>
      </c>
      <c r="I21" s="36" t="s">
        <v>6</v>
      </c>
      <c r="J21" s="48">
        <v>11854.25</v>
      </c>
      <c r="K21" s="36" t="s">
        <v>63</v>
      </c>
      <c r="L21" s="36" t="s">
        <v>64</v>
      </c>
      <c r="M21" s="36" t="s">
        <v>125</v>
      </c>
      <c r="N21" s="36" t="s">
        <v>76</v>
      </c>
    </row>
    <row r="22" spans="1:14" outlineLevel="2" x14ac:dyDescent="0.2">
      <c r="A22" s="36" t="s">
        <v>113</v>
      </c>
      <c r="B22" s="36" t="s">
        <v>176</v>
      </c>
      <c r="C22" s="44">
        <v>43343</v>
      </c>
      <c r="D22" s="36" t="s">
        <v>119</v>
      </c>
      <c r="E22" s="36" t="s">
        <v>165</v>
      </c>
      <c r="F22" s="36" t="s">
        <v>123</v>
      </c>
      <c r="G22" s="36" t="s">
        <v>126</v>
      </c>
      <c r="H22" s="36" t="s">
        <v>5</v>
      </c>
      <c r="I22" s="36" t="s">
        <v>6</v>
      </c>
      <c r="J22" s="48">
        <v>26.11</v>
      </c>
      <c r="K22" s="36" t="s">
        <v>73</v>
      </c>
      <c r="L22" s="36" t="s">
        <v>74</v>
      </c>
      <c r="M22" s="36" t="s">
        <v>125</v>
      </c>
      <c r="N22" s="36" t="s">
        <v>79</v>
      </c>
    </row>
    <row r="23" spans="1:14" outlineLevel="2" x14ac:dyDescent="0.2">
      <c r="A23" s="36" t="s">
        <v>113</v>
      </c>
      <c r="B23" s="36" t="s">
        <v>175</v>
      </c>
      <c r="C23" s="44">
        <v>43343</v>
      </c>
      <c r="D23" s="36" t="s">
        <v>119</v>
      </c>
      <c r="E23" s="36" t="s">
        <v>165</v>
      </c>
      <c r="F23" s="36" t="s">
        <v>123</v>
      </c>
      <c r="G23" s="36" t="s">
        <v>126</v>
      </c>
      <c r="H23" s="36" t="s">
        <v>5</v>
      </c>
      <c r="I23" s="36" t="s">
        <v>6</v>
      </c>
      <c r="J23" s="48">
        <v>3763.76</v>
      </c>
      <c r="K23" s="36" t="s">
        <v>73</v>
      </c>
      <c r="L23" s="36" t="s">
        <v>74</v>
      </c>
      <c r="M23" s="36" t="s">
        <v>125</v>
      </c>
      <c r="N23" s="36" t="s">
        <v>47</v>
      </c>
    </row>
    <row r="24" spans="1:14" outlineLevel="2" x14ac:dyDescent="0.2">
      <c r="A24" s="36" t="s">
        <v>113</v>
      </c>
      <c r="B24" s="36" t="s">
        <v>174</v>
      </c>
      <c r="C24" s="44">
        <v>43373</v>
      </c>
      <c r="D24" s="36" t="s">
        <v>119</v>
      </c>
      <c r="E24" s="36" t="s">
        <v>110</v>
      </c>
      <c r="F24" s="36" t="s">
        <v>123</v>
      </c>
      <c r="G24" s="36" t="s">
        <v>126</v>
      </c>
      <c r="H24" s="36" t="s">
        <v>5</v>
      </c>
      <c r="I24" s="36" t="s">
        <v>6</v>
      </c>
      <c r="J24" s="48">
        <v>496.46</v>
      </c>
      <c r="K24" s="36" t="s">
        <v>73</v>
      </c>
      <c r="L24" s="36" t="s">
        <v>74</v>
      </c>
      <c r="M24" s="36" t="s">
        <v>125</v>
      </c>
      <c r="N24" s="36" t="s">
        <v>47</v>
      </c>
    </row>
    <row r="25" spans="1:14" outlineLevel="2" x14ac:dyDescent="0.2">
      <c r="A25" s="36" t="s">
        <v>113</v>
      </c>
      <c r="B25" s="36" t="s">
        <v>173</v>
      </c>
      <c r="C25" s="44">
        <v>43373</v>
      </c>
      <c r="D25" s="36" t="s">
        <v>119</v>
      </c>
      <c r="E25" s="36" t="s">
        <v>110</v>
      </c>
      <c r="F25" s="36" t="s">
        <v>123</v>
      </c>
      <c r="G25" s="36" t="s">
        <v>126</v>
      </c>
      <c r="H25" s="36" t="s">
        <v>5</v>
      </c>
      <c r="I25" s="36" t="s">
        <v>6</v>
      </c>
      <c r="J25" s="48">
        <v>-52.05</v>
      </c>
      <c r="K25" s="36" t="s">
        <v>71</v>
      </c>
      <c r="L25" s="36" t="s">
        <v>72</v>
      </c>
      <c r="M25" s="36" t="s">
        <v>125</v>
      </c>
      <c r="N25" s="36" t="s">
        <v>80</v>
      </c>
    </row>
    <row r="26" spans="1:14" outlineLevel="2" x14ac:dyDescent="0.2">
      <c r="A26" s="36" t="s">
        <v>113</v>
      </c>
      <c r="B26" s="36" t="s">
        <v>172</v>
      </c>
      <c r="C26" s="44">
        <v>43373</v>
      </c>
      <c r="D26" s="36" t="s">
        <v>119</v>
      </c>
      <c r="E26" s="36" t="s">
        <v>110</v>
      </c>
      <c r="F26" s="36" t="s">
        <v>123</v>
      </c>
      <c r="G26" s="36" t="s">
        <v>126</v>
      </c>
      <c r="H26" s="36" t="s">
        <v>5</v>
      </c>
      <c r="I26" s="36" t="s">
        <v>6</v>
      </c>
      <c r="J26" s="48">
        <v>-2870.51</v>
      </c>
      <c r="K26" s="36" t="s">
        <v>67</v>
      </c>
      <c r="L26" s="36" t="s">
        <v>68</v>
      </c>
      <c r="M26" s="36" t="s">
        <v>125</v>
      </c>
      <c r="N26" s="36" t="s">
        <v>47</v>
      </c>
    </row>
    <row r="27" spans="1:14" outlineLevel="2" x14ac:dyDescent="0.2">
      <c r="A27" s="36" t="s">
        <v>113</v>
      </c>
      <c r="B27" s="36" t="s">
        <v>172</v>
      </c>
      <c r="C27" s="44">
        <v>43373</v>
      </c>
      <c r="D27" s="36" t="s">
        <v>119</v>
      </c>
      <c r="E27" s="36" t="s">
        <v>110</v>
      </c>
      <c r="F27" s="36" t="s">
        <v>123</v>
      </c>
      <c r="G27" s="36" t="s">
        <v>126</v>
      </c>
      <c r="H27" s="36" t="s">
        <v>5</v>
      </c>
      <c r="I27" s="36" t="s">
        <v>6</v>
      </c>
      <c r="J27" s="43">
        <v>-4943.4399999999996</v>
      </c>
      <c r="K27" s="36" t="s">
        <v>67</v>
      </c>
      <c r="L27" s="36" t="s">
        <v>68</v>
      </c>
      <c r="M27" s="36" t="s">
        <v>125</v>
      </c>
      <c r="N27" s="36" t="s">
        <v>81</v>
      </c>
    </row>
    <row r="28" spans="1:14" outlineLevel="1" x14ac:dyDescent="0.2">
      <c r="A28" s="40" t="s">
        <v>7</v>
      </c>
      <c r="B28" s="40" t="s">
        <v>7</v>
      </c>
      <c r="C28" s="42"/>
      <c r="D28" s="40" t="s">
        <v>7</v>
      </c>
      <c r="E28" s="40" t="s">
        <v>7</v>
      </c>
      <c r="F28" s="40" t="s">
        <v>123</v>
      </c>
      <c r="G28" s="40" t="s">
        <v>7</v>
      </c>
      <c r="H28" s="40" t="s">
        <v>7</v>
      </c>
      <c r="I28" s="40" t="s">
        <v>7</v>
      </c>
      <c r="J28" s="41">
        <v>-18463.810000000001</v>
      </c>
      <c r="K28" s="40" t="s">
        <v>7</v>
      </c>
      <c r="L28" s="40" t="s">
        <v>7</v>
      </c>
      <c r="M28" s="40" t="s">
        <v>7</v>
      </c>
      <c r="N28" s="40" t="s">
        <v>7</v>
      </c>
    </row>
    <row r="29" spans="1:14" outlineLevel="2" x14ac:dyDescent="0.2">
      <c r="A29" s="36" t="s">
        <v>113</v>
      </c>
      <c r="B29" s="36" t="s">
        <v>170</v>
      </c>
      <c r="C29" s="44">
        <v>43100</v>
      </c>
      <c r="D29" s="36" t="s">
        <v>169</v>
      </c>
      <c r="E29" s="36" t="s">
        <v>118</v>
      </c>
      <c r="F29" s="36" t="s">
        <v>121</v>
      </c>
      <c r="G29" s="36" t="s">
        <v>122</v>
      </c>
      <c r="H29" s="36" t="s">
        <v>5</v>
      </c>
      <c r="I29" s="36" t="s">
        <v>6</v>
      </c>
      <c r="J29" s="43">
        <v>13548.23</v>
      </c>
      <c r="K29" s="36" t="s">
        <v>8</v>
      </c>
      <c r="L29" s="36" t="s">
        <v>9</v>
      </c>
      <c r="M29" s="36" t="s">
        <v>108</v>
      </c>
      <c r="N29" s="36" t="s">
        <v>54</v>
      </c>
    </row>
    <row r="30" spans="1:14" outlineLevel="2" x14ac:dyDescent="0.2">
      <c r="A30" s="36" t="s">
        <v>113</v>
      </c>
      <c r="B30" s="36" t="s">
        <v>170</v>
      </c>
      <c r="C30" s="44">
        <v>43100</v>
      </c>
      <c r="D30" s="36" t="s">
        <v>169</v>
      </c>
      <c r="E30" s="36" t="s">
        <v>118</v>
      </c>
      <c r="F30" s="36" t="s">
        <v>121</v>
      </c>
      <c r="G30" s="36" t="s">
        <v>122</v>
      </c>
      <c r="H30" s="36" t="s">
        <v>5</v>
      </c>
      <c r="I30" s="36" t="s">
        <v>6</v>
      </c>
      <c r="J30" s="43">
        <v>23832.26</v>
      </c>
      <c r="K30" s="36" t="s">
        <v>8</v>
      </c>
      <c r="L30" s="36" t="s">
        <v>9</v>
      </c>
      <c r="M30" s="36" t="s">
        <v>108</v>
      </c>
      <c r="N30" s="36" t="s">
        <v>55</v>
      </c>
    </row>
    <row r="31" spans="1:14" outlineLevel="2" x14ac:dyDescent="0.2">
      <c r="A31" s="36" t="s">
        <v>113</v>
      </c>
      <c r="B31" s="36" t="s">
        <v>168</v>
      </c>
      <c r="C31" s="44">
        <v>43190</v>
      </c>
      <c r="D31" s="36" t="s">
        <v>119</v>
      </c>
      <c r="E31" s="36" t="s">
        <v>116</v>
      </c>
      <c r="F31" s="36" t="s">
        <v>121</v>
      </c>
      <c r="G31" s="36" t="s">
        <v>122</v>
      </c>
      <c r="H31" s="36" t="s">
        <v>5</v>
      </c>
      <c r="I31" s="36" t="s">
        <v>6</v>
      </c>
      <c r="J31" s="43">
        <v>7425.62</v>
      </c>
      <c r="K31" s="36" t="s">
        <v>8</v>
      </c>
      <c r="L31" s="36" t="s">
        <v>9</v>
      </c>
      <c r="M31" s="36" t="s">
        <v>108</v>
      </c>
      <c r="N31" s="36" t="s">
        <v>54</v>
      </c>
    </row>
    <row r="32" spans="1:14" outlineLevel="2" x14ac:dyDescent="0.2">
      <c r="A32" s="36" t="s">
        <v>113</v>
      </c>
      <c r="B32" s="36" t="s">
        <v>168</v>
      </c>
      <c r="C32" s="44">
        <v>43190</v>
      </c>
      <c r="D32" s="36" t="s">
        <v>119</v>
      </c>
      <c r="E32" s="36" t="s">
        <v>116</v>
      </c>
      <c r="F32" s="36" t="s">
        <v>121</v>
      </c>
      <c r="G32" s="36" t="s">
        <v>122</v>
      </c>
      <c r="H32" s="36" t="s">
        <v>5</v>
      </c>
      <c r="I32" s="36" t="s">
        <v>6</v>
      </c>
      <c r="J32" s="43">
        <v>21805.78</v>
      </c>
      <c r="K32" s="36" t="s">
        <v>8</v>
      </c>
      <c r="L32" s="36" t="s">
        <v>9</v>
      </c>
      <c r="M32" s="36" t="s">
        <v>108</v>
      </c>
      <c r="N32" s="36" t="s">
        <v>55</v>
      </c>
    </row>
    <row r="33" spans="1:14" outlineLevel="2" x14ac:dyDescent="0.2">
      <c r="A33" s="36" t="s">
        <v>113</v>
      </c>
      <c r="B33" s="36" t="s">
        <v>171</v>
      </c>
      <c r="C33" s="44">
        <v>43190</v>
      </c>
      <c r="D33" s="36" t="s">
        <v>119</v>
      </c>
      <c r="E33" s="36" t="s">
        <v>116</v>
      </c>
      <c r="F33" s="36" t="s">
        <v>121</v>
      </c>
      <c r="G33" s="36" t="s">
        <v>122</v>
      </c>
      <c r="H33" s="36" t="s">
        <v>5</v>
      </c>
      <c r="I33" s="36" t="s">
        <v>6</v>
      </c>
      <c r="J33" s="43">
        <v>21000</v>
      </c>
      <c r="K33" s="36" t="s">
        <v>69</v>
      </c>
      <c r="L33" s="36" t="s">
        <v>70</v>
      </c>
      <c r="M33" s="36" t="s">
        <v>108</v>
      </c>
      <c r="N33" s="36" t="s">
        <v>55</v>
      </c>
    </row>
    <row r="34" spans="1:14" outlineLevel="2" x14ac:dyDescent="0.2">
      <c r="A34" s="36" t="s">
        <v>113</v>
      </c>
      <c r="B34" s="36" t="s">
        <v>167</v>
      </c>
      <c r="C34" s="44">
        <v>43281</v>
      </c>
      <c r="D34" s="36" t="s">
        <v>119</v>
      </c>
      <c r="E34" s="36" t="s">
        <v>114</v>
      </c>
      <c r="F34" s="36" t="s">
        <v>121</v>
      </c>
      <c r="G34" s="36" t="s">
        <v>122</v>
      </c>
      <c r="H34" s="36" t="s">
        <v>5</v>
      </c>
      <c r="I34" s="36" t="s">
        <v>6</v>
      </c>
      <c r="J34" s="43">
        <v>16453.689999999999</v>
      </c>
      <c r="K34" s="36" t="s">
        <v>69</v>
      </c>
      <c r="L34" s="36" t="s">
        <v>70</v>
      </c>
      <c r="M34" s="36" t="s">
        <v>108</v>
      </c>
      <c r="N34" s="36" t="s">
        <v>54</v>
      </c>
    </row>
    <row r="35" spans="1:14" outlineLevel="2" x14ac:dyDescent="0.2">
      <c r="A35" s="36" t="s">
        <v>113</v>
      </c>
      <c r="B35" s="36" t="s">
        <v>167</v>
      </c>
      <c r="C35" s="44">
        <v>43281</v>
      </c>
      <c r="D35" s="36" t="s">
        <v>119</v>
      </c>
      <c r="E35" s="36" t="s">
        <v>114</v>
      </c>
      <c r="F35" s="36" t="s">
        <v>121</v>
      </c>
      <c r="G35" s="36" t="s">
        <v>122</v>
      </c>
      <c r="H35" s="36" t="s">
        <v>5</v>
      </c>
      <c r="I35" s="36" t="s">
        <v>6</v>
      </c>
      <c r="J35" s="43">
        <v>54849.51</v>
      </c>
      <c r="K35" s="36" t="s">
        <v>69</v>
      </c>
      <c r="L35" s="36" t="s">
        <v>70</v>
      </c>
      <c r="M35" s="36" t="s">
        <v>108</v>
      </c>
      <c r="N35" s="36" t="s">
        <v>55</v>
      </c>
    </row>
    <row r="36" spans="1:14" outlineLevel="2" x14ac:dyDescent="0.2">
      <c r="A36" s="36" t="s">
        <v>113</v>
      </c>
      <c r="B36" s="36" t="s">
        <v>166</v>
      </c>
      <c r="C36" s="44">
        <v>43373</v>
      </c>
      <c r="D36" s="36" t="s">
        <v>119</v>
      </c>
      <c r="E36" s="36" t="s">
        <v>110</v>
      </c>
      <c r="F36" s="36" t="s">
        <v>121</v>
      </c>
      <c r="G36" s="36" t="s">
        <v>122</v>
      </c>
      <c r="H36" s="36" t="s">
        <v>5</v>
      </c>
      <c r="I36" s="36" t="s">
        <v>6</v>
      </c>
      <c r="J36" s="43">
        <v>6711.37</v>
      </c>
      <c r="K36" s="36" t="s">
        <v>69</v>
      </c>
      <c r="L36" s="36" t="s">
        <v>70</v>
      </c>
      <c r="M36" s="36" t="s">
        <v>108</v>
      </c>
      <c r="N36" s="36" t="s">
        <v>54</v>
      </c>
    </row>
    <row r="37" spans="1:14" outlineLevel="2" x14ac:dyDescent="0.2">
      <c r="A37" s="36" t="s">
        <v>113</v>
      </c>
      <c r="B37" s="36" t="s">
        <v>166</v>
      </c>
      <c r="C37" s="44">
        <v>43373</v>
      </c>
      <c r="D37" s="36" t="s">
        <v>119</v>
      </c>
      <c r="E37" s="36" t="s">
        <v>110</v>
      </c>
      <c r="F37" s="36" t="s">
        <v>121</v>
      </c>
      <c r="G37" s="36" t="s">
        <v>122</v>
      </c>
      <c r="H37" s="36" t="s">
        <v>5</v>
      </c>
      <c r="I37" s="36" t="s">
        <v>6</v>
      </c>
      <c r="J37" s="43">
        <v>79480.31</v>
      </c>
      <c r="K37" s="36" t="s">
        <v>69</v>
      </c>
      <c r="L37" s="36" t="s">
        <v>70</v>
      </c>
      <c r="M37" s="36" t="s">
        <v>108</v>
      </c>
      <c r="N37" s="36" t="s">
        <v>55</v>
      </c>
    </row>
    <row r="38" spans="1:14" outlineLevel="1" x14ac:dyDescent="0.2">
      <c r="A38" s="40" t="s">
        <v>7</v>
      </c>
      <c r="B38" s="40" t="s">
        <v>7</v>
      </c>
      <c r="C38" s="42"/>
      <c r="D38" s="40" t="s">
        <v>7</v>
      </c>
      <c r="E38" s="40" t="s">
        <v>7</v>
      </c>
      <c r="F38" s="40" t="s">
        <v>121</v>
      </c>
      <c r="G38" s="40" t="s">
        <v>7</v>
      </c>
      <c r="H38" s="40" t="s">
        <v>7</v>
      </c>
      <c r="I38" s="40" t="s">
        <v>7</v>
      </c>
      <c r="J38" s="69">
        <v>245106.77</v>
      </c>
      <c r="K38" s="40" t="s">
        <v>7</v>
      </c>
      <c r="L38" s="40" t="s">
        <v>7</v>
      </c>
      <c r="M38" s="40" t="s">
        <v>7</v>
      </c>
      <c r="N38" s="40" t="s">
        <v>7</v>
      </c>
    </row>
    <row r="39" spans="1:14" outlineLevel="2" x14ac:dyDescent="0.2">
      <c r="A39" s="36" t="s">
        <v>113</v>
      </c>
      <c r="B39" s="36" t="s">
        <v>170</v>
      </c>
      <c r="C39" s="44">
        <v>43100</v>
      </c>
      <c r="D39" s="36" t="s">
        <v>169</v>
      </c>
      <c r="E39" s="36" t="s">
        <v>118</v>
      </c>
      <c r="F39" s="36" t="s">
        <v>106</v>
      </c>
      <c r="G39" s="36" t="s">
        <v>109</v>
      </c>
      <c r="H39" s="36" t="s">
        <v>5</v>
      </c>
      <c r="I39" s="36" t="s">
        <v>6</v>
      </c>
      <c r="J39" s="43">
        <v>27134.49</v>
      </c>
      <c r="K39" s="36" t="s">
        <v>8</v>
      </c>
      <c r="L39" s="36" t="s">
        <v>9</v>
      </c>
      <c r="M39" s="36" t="s">
        <v>108</v>
      </c>
      <c r="N39" s="36" t="s">
        <v>107</v>
      </c>
    </row>
    <row r="40" spans="1:14" outlineLevel="2" x14ac:dyDescent="0.2">
      <c r="A40" s="36" t="s">
        <v>113</v>
      </c>
      <c r="B40" s="36" t="s">
        <v>168</v>
      </c>
      <c r="C40" s="44">
        <v>43190</v>
      </c>
      <c r="D40" s="36" t="s">
        <v>119</v>
      </c>
      <c r="E40" s="36" t="s">
        <v>116</v>
      </c>
      <c r="F40" s="36" t="s">
        <v>106</v>
      </c>
      <c r="G40" s="36" t="s">
        <v>109</v>
      </c>
      <c r="H40" s="36" t="s">
        <v>5</v>
      </c>
      <c r="I40" s="36" t="s">
        <v>6</v>
      </c>
      <c r="J40" s="43">
        <v>26730.9</v>
      </c>
      <c r="K40" s="36" t="s">
        <v>8</v>
      </c>
      <c r="L40" s="36" t="s">
        <v>9</v>
      </c>
      <c r="M40" s="36" t="s">
        <v>108</v>
      </c>
      <c r="N40" s="36" t="s">
        <v>107</v>
      </c>
    </row>
    <row r="41" spans="1:14" outlineLevel="2" x14ac:dyDescent="0.2">
      <c r="A41" s="36" t="s">
        <v>113</v>
      </c>
      <c r="B41" s="36" t="s">
        <v>167</v>
      </c>
      <c r="C41" s="44">
        <v>43281</v>
      </c>
      <c r="D41" s="36" t="s">
        <v>119</v>
      </c>
      <c r="E41" s="36" t="s">
        <v>114</v>
      </c>
      <c r="F41" s="36" t="s">
        <v>106</v>
      </c>
      <c r="G41" s="36" t="s">
        <v>109</v>
      </c>
      <c r="H41" s="36" t="s">
        <v>5</v>
      </c>
      <c r="I41" s="36" t="s">
        <v>6</v>
      </c>
      <c r="J41" s="43">
        <v>19285.650000000001</v>
      </c>
      <c r="K41" s="36" t="s">
        <v>69</v>
      </c>
      <c r="L41" s="36" t="s">
        <v>70</v>
      </c>
      <c r="M41" s="36" t="s">
        <v>108</v>
      </c>
      <c r="N41" s="36" t="s">
        <v>107</v>
      </c>
    </row>
    <row r="42" spans="1:14" outlineLevel="2" x14ac:dyDescent="0.2">
      <c r="A42" s="36" t="s">
        <v>113</v>
      </c>
      <c r="B42" s="36" t="s">
        <v>166</v>
      </c>
      <c r="C42" s="44">
        <v>43373</v>
      </c>
      <c r="D42" s="36" t="s">
        <v>119</v>
      </c>
      <c r="E42" s="36" t="s">
        <v>110</v>
      </c>
      <c r="F42" s="36" t="s">
        <v>106</v>
      </c>
      <c r="G42" s="36" t="s">
        <v>109</v>
      </c>
      <c r="H42" s="36" t="s">
        <v>5</v>
      </c>
      <c r="I42" s="36" t="s">
        <v>6</v>
      </c>
      <c r="J42" s="43">
        <v>72816.05</v>
      </c>
      <c r="K42" s="36" t="s">
        <v>69</v>
      </c>
      <c r="L42" s="36" t="s">
        <v>70</v>
      </c>
      <c r="M42" s="36" t="s">
        <v>108</v>
      </c>
      <c r="N42" s="36" t="s">
        <v>107</v>
      </c>
    </row>
    <row r="43" spans="1:14" outlineLevel="1" x14ac:dyDescent="0.2">
      <c r="A43" s="40" t="s">
        <v>7</v>
      </c>
      <c r="B43" s="40" t="s">
        <v>7</v>
      </c>
      <c r="C43" s="42"/>
      <c r="D43" s="40" t="s">
        <v>7</v>
      </c>
      <c r="E43" s="40" t="s">
        <v>7</v>
      </c>
      <c r="F43" s="40" t="s">
        <v>106</v>
      </c>
      <c r="G43" s="40" t="s">
        <v>7</v>
      </c>
      <c r="H43" s="40" t="s">
        <v>7</v>
      </c>
      <c r="I43" s="40" t="s">
        <v>7</v>
      </c>
      <c r="J43" s="69">
        <v>145967.09</v>
      </c>
      <c r="K43" s="40" t="s">
        <v>7</v>
      </c>
      <c r="L43" s="40" t="s">
        <v>7</v>
      </c>
      <c r="M43" s="40" t="s">
        <v>7</v>
      </c>
      <c r="N43" s="40" t="s">
        <v>7</v>
      </c>
    </row>
    <row r="44" spans="1:14" x14ac:dyDescent="0.2">
      <c r="A44" s="37" t="s">
        <v>7</v>
      </c>
      <c r="B44" s="37" t="s">
        <v>7</v>
      </c>
      <c r="C44" s="39"/>
      <c r="D44" s="37" t="s">
        <v>7</v>
      </c>
      <c r="E44" s="37" t="s">
        <v>7</v>
      </c>
      <c r="F44" s="37" t="s">
        <v>7</v>
      </c>
      <c r="G44" s="37" t="s">
        <v>7</v>
      </c>
      <c r="H44" s="37" t="s">
        <v>7</v>
      </c>
      <c r="I44" s="37" t="s">
        <v>7</v>
      </c>
      <c r="J44" s="38">
        <v>372610.05</v>
      </c>
      <c r="K44" s="37" t="s">
        <v>7</v>
      </c>
      <c r="L44" s="37" t="s">
        <v>7</v>
      </c>
      <c r="M44" s="37" t="s">
        <v>7</v>
      </c>
      <c r="N44" s="37" t="s">
        <v>7</v>
      </c>
    </row>
    <row r="46" spans="1:14" x14ac:dyDescent="0.2">
      <c r="I46" s="36" t="s">
        <v>208</v>
      </c>
      <c r="J46" s="49">
        <f>SUM(J2:J3,J5,J8:J16,J23:J24,J26,J20)</f>
        <v>45896.61</v>
      </c>
    </row>
    <row r="48" spans="1:14" x14ac:dyDescent="0.2">
      <c r="I48" s="36" t="s">
        <v>209</v>
      </c>
      <c r="J48" s="49">
        <f>J7</f>
        <v>1304.25</v>
      </c>
    </row>
  </sheetData>
  <pageMargins left="0.5" right="0.5" top="0.5" bottom="0.5" header="0.25" footer="0.25"/>
  <pageSetup scale="67" orientation="portrait" horizontalDpi="0" verticalDpi="0" r:id="rId1"/>
  <headerFooter alignWithMargins="0">
    <oddHeader>&amp;RExh. KTW-4 Walker WP13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showGridLines="0" workbookViewId="0">
      <selection activeCell="G33" sqref="G33"/>
    </sheetView>
  </sheetViews>
  <sheetFormatPr defaultColWidth="8.85546875" defaultRowHeight="12.75" x14ac:dyDescent="0.2"/>
  <cols>
    <col min="1" max="1" width="15.85546875" style="1" customWidth="1"/>
    <col min="2" max="3" width="15.7109375" style="1" customWidth="1"/>
    <col min="4" max="5" width="15.7109375" style="3" customWidth="1"/>
    <col min="6" max="6" width="3.7109375" style="3" customWidth="1"/>
    <col min="7" max="8" width="18.7109375" style="3" bestFit="1" customWidth="1"/>
    <col min="9" max="12" width="14.7109375" style="3" customWidth="1"/>
    <col min="13" max="17" width="13.7109375" style="3" customWidth="1"/>
    <col min="18" max="16384" width="8.85546875" style="1"/>
  </cols>
  <sheetData>
    <row r="1" spans="1:12" x14ac:dyDescent="0.2">
      <c r="A1" s="2" t="s">
        <v>27</v>
      </c>
    </row>
    <row r="2" spans="1:12" x14ac:dyDescent="0.2">
      <c r="A2" s="2" t="s">
        <v>28</v>
      </c>
    </row>
    <row r="3" spans="1:12" x14ac:dyDescent="0.2">
      <c r="A3" s="8" t="s">
        <v>85</v>
      </c>
    </row>
    <row r="4" spans="1:12" x14ac:dyDescent="0.2">
      <c r="A4" s="2" t="s">
        <v>29</v>
      </c>
    </row>
    <row r="6" spans="1:12" x14ac:dyDescent="0.2">
      <c r="D6" s="32">
        <v>201609</v>
      </c>
      <c r="E6" s="32">
        <v>201709</v>
      </c>
      <c r="F6" s="16"/>
      <c r="G6" s="16" t="s">
        <v>101</v>
      </c>
      <c r="H6" s="16" t="s">
        <v>101</v>
      </c>
    </row>
    <row r="7" spans="1:12" x14ac:dyDescent="0.2">
      <c r="D7" s="4" t="s">
        <v>37</v>
      </c>
      <c r="E7" s="4" t="s">
        <v>45</v>
      </c>
      <c r="F7" s="4"/>
      <c r="G7" s="4" t="s">
        <v>44</v>
      </c>
      <c r="H7" s="4" t="s">
        <v>26</v>
      </c>
      <c r="K7" s="3" t="s">
        <v>30</v>
      </c>
      <c r="L7" s="3" t="s">
        <v>39</v>
      </c>
    </row>
    <row r="8" spans="1:12" x14ac:dyDescent="0.2">
      <c r="A8" s="25" t="s">
        <v>56</v>
      </c>
      <c r="B8" s="9" t="s">
        <v>20</v>
      </c>
      <c r="E8" s="12"/>
    </row>
    <row r="9" spans="1:12" x14ac:dyDescent="0.2">
      <c r="A9" s="25">
        <v>262001</v>
      </c>
      <c r="B9" s="1" t="s">
        <v>21</v>
      </c>
      <c r="D9" s="14">
        <v>31927</v>
      </c>
      <c r="E9" s="14">
        <v>17000</v>
      </c>
      <c r="F9" s="5"/>
      <c r="G9" s="12">
        <f>'TTM Sept. 2017'!C35</f>
        <v>73</v>
      </c>
      <c r="H9" s="12">
        <f>+D9+G9-E9</f>
        <v>15000</v>
      </c>
      <c r="I9" s="3">
        <f>+D9+G9-H9-E9</f>
        <v>0</v>
      </c>
      <c r="K9" s="3" t="s">
        <v>34</v>
      </c>
      <c r="L9" s="1" t="s">
        <v>16</v>
      </c>
    </row>
    <row r="10" spans="1:12" x14ac:dyDescent="0.2">
      <c r="A10" s="25">
        <v>261001</v>
      </c>
      <c r="B10" s="1" t="s">
        <v>22</v>
      </c>
      <c r="D10" s="14">
        <v>173999.9</v>
      </c>
      <c r="E10" s="14">
        <v>354000</v>
      </c>
      <c r="F10" s="5"/>
      <c r="G10" s="12">
        <f>'TTM Sept. 2017'!C46</f>
        <v>46985.97</v>
      </c>
      <c r="H10" s="12">
        <f>+D10+G10-E10</f>
        <v>-133014.13</v>
      </c>
      <c r="I10" s="3">
        <f>+D10+G10-H10-E10</f>
        <v>0</v>
      </c>
      <c r="K10" s="3" t="s">
        <v>35</v>
      </c>
      <c r="L10" s="1" t="s">
        <v>15</v>
      </c>
    </row>
    <row r="11" spans="1:12" x14ac:dyDescent="0.2">
      <c r="A11" s="25">
        <v>262003</v>
      </c>
      <c r="B11" s="1" t="s">
        <v>23</v>
      </c>
      <c r="D11" s="13">
        <v>70000</v>
      </c>
      <c r="E11" s="13">
        <v>20000</v>
      </c>
      <c r="F11" s="6"/>
      <c r="G11" s="11">
        <f>'TTM Sept. 2017'!C4</f>
        <v>5000</v>
      </c>
      <c r="H11" s="11">
        <f>+D11+G11-E11</f>
        <v>55000</v>
      </c>
      <c r="I11" s="3">
        <f>+D11+G11-H11-E11</f>
        <v>0</v>
      </c>
      <c r="K11" s="3" t="s">
        <v>32</v>
      </c>
      <c r="L11" s="1" t="s">
        <v>18</v>
      </c>
    </row>
    <row r="12" spans="1:12" x14ac:dyDescent="0.2">
      <c r="A12" s="25"/>
      <c r="D12" s="12"/>
      <c r="E12" s="12"/>
    </row>
    <row r="13" spans="1:12" x14ac:dyDescent="0.2">
      <c r="A13" s="25"/>
      <c r="B13" s="1" t="s">
        <v>42</v>
      </c>
      <c r="D13" s="11">
        <f>SUM(D9:D11)</f>
        <v>275926.90000000002</v>
      </c>
      <c r="E13" s="11">
        <f>SUM(E9:E11)</f>
        <v>391000</v>
      </c>
      <c r="F13" s="7"/>
      <c r="G13" s="7">
        <f>SUM(G9:G11)</f>
        <v>52058.97</v>
      </c>
      <c r="H13" s="7">
        <f>SUM(H9:H11)</f>
        <v>-63014.130000000005</v>
      </c>
    </row>
    <row r="14" spans="1:12" x14ac:dyDescent="0.2">
      <c r="A14" s="25"/>
      <c r="D14" s="12"/>
      <c r="E14" s="12"/>
    </row>
    <row r="15" spans="1:12" x14ac:dyDescent="0.2">
      <c r="A15" s="25">
        <v>262004</v>
      </c>
      <c r="B15" s="1" t="s">
        <v>24</v>
      </c>
      <c r="D15" s="13">
        <v>177000</v>
      </c>
      <c r="E15" s="13">
        <v>35000</v>
      </c>
      <c r="F15" s="5"/>
      <c r="G15" s="11">
        <f>'TTM Sept. 2017'!C5+'TTM Sept. 2017'!C6+'TTM Sept. 2017'!C7+'TTM Sept. 2017'!C8+'TTM Sept. 2017'!C9+'TTM Sept. 2017'!C11+'TTM Sept. 2017'!C12+'TTM Sept. 2017'!C13+'TTM Sept. 2017'!C15+'TTM Sept. 2017'!C16+'TTM Sept. 2017'!C17+'TTM Sept. 2017'!C21+'TTM Sept. 2017'!C22+'TTM Sept. 2017'!C23+'TTM Sept. 2017'!C24+'TTM Sept. 2017'!C25+'TTM Sept. 2017'!C27+'TTM Sept. 2017'!C28+'TTM Sept. 2017'!C29+'TTM Sept. 2017'!C30+'TTM Sept. 2017'!C31</f>
        <v>216714.63</v>
      </c>
      <c r="H15" s="11">
        <f>+D15+G15-E15</f>
        <v>358714.63</v>
      </c>
      <c r="I15" s="3">
        <f>+D15+G15-H15-E15</f>
        <v>0</v>
      </c>
      <c r="K15" s="3" t="s">
        <v>33</v>
      </c>
      <c r="L15" s="1" t="s">
        <v>19</v>
      </c>
    </row>
    <row r="16" spans="1:12" x14ac:dyDescent="0.2">
      <c r="A16" s="25"/>
      <c r="D16" s="14"/>
      <c r="E16" s="14"/>
      <c r="F16" s="5"/>
      <c r="G16" s="12"/>
      <c r="H16" s="12"/>
    </row>
    <row r="17" spans="1:12" ht="13.5" thickBot="1" x14ac:dyDescent="0.25">
      <c r="A17" s="26"/>
      <c r="B17" s="2" t="s">
        <v>41</v>
      </c>
      <c r="D17" s="10">
        <f>+D15+D13</f>
        <v>452926.9</v>
      </c>
      <c r="E17" s="10">
        <f>+E15+E13</f>
        <v>426000</v>
      </c>
      <c r="F17" s="5"/>
      <c r="G17" s="33">
        <f>+G15+G13</f>
        <v>268773.59999999998</v>
      </c>
      <c r="H17" s="33">
        <f>+H15+H13</f>
        <v>295700.5</v>
      </c>
    </row>
    <row r="18" spans="1:12" ht="13.5" thickTop="1" x14ac:dyDescent="0.2">
      <c r="A18" s="25"/>
      <c r="D18" s="14"/>
      <c r="E18" s="14"/>
      <c r="F18" s="5"/>
      <c r="G18" s="12"/>
      <c r="H18" s="12"/>
    </row>
    <row r="19" spans="1:12" x14ac:dyDescent="0.2">
      <c r="A19" s="25"/>
      <c r="B19" s="9" t="s">
        <v>40</v>
      </c>
      <c r="D19" s="14"/>
      <c r="E19" s="14"/>
      <c r="F19" s="5"/>
      <c r="G19" s="12"/>
      <c r="H19" s="12"/>
    </row>
    <row r="20" spans="1:12" x14ac:dyDescent="0.2">
      <c r="A20" s="25">
        <v>262002</v>
      </c>
      <c r="B20" s="1" t="s">
        <v>25</v>
      </c>
      <c r="D20" s="14">
        <v>51381.21</v>
      </c>
      <c r="E20" s="14">
        <v>53000</v>
      </c>
      <c r="F20" s="14"/>
      <c r="G20" s="34">
        <v>112763.18</v>
      </c>
      <c r="H20" s="35">
        <f>+D20+G20-E20</f>
        <v>111144.38999999998</v>
      </c>
      <c r="I20" s="3">
        <f>+D20+G20-H20-E20</f>
        <v>0</v>
      </c>
      <c r="K20" s="3" t="s">
        <v>36</v>
      </c>
      <c r="L20" s="1" t="s">
        <v>17</v>
      </c>
    </row>
    <row r="21" spans="1:12" x14ac:dyDescent="0.2">
      <c r="D21" s="12"/>
      <c r="E21" s="12"/>
      <c r="G21" s="12"/>
      <c r="H21" s="12"/>
    </row>
    <row r="22" spans="1:12" x14ac:dyDescent="0.2">
      <c r="E22" s="12"/>
    </row>
    <row r="24" spans="1:12" x14ac:dyDescent="0.2">
      <c r="A24" s="1" t="s">
        <v>38</v>
      </c>
    </row>
    <row r="26" spans="1:12" x14ac:dyDescent="0.2">
      <c r="J26" s="1"/>
    </row>
    <row r="27" spans="1:12" x14ac:dyDescent="0.2">
      <c r="J27" s="1"/>
    </row>
    <row r="28" spans="1:12" x14ac:dyDescent="0.2">
      <c r="J28" s="1"/>
    </row>
    <row r="29" spans="1:12" x14ac:dyDescent="0.2">
      <c r="J29" s="1"/>
    </row>
    <row r="30" spans="1:12" x14ac:dyDescent="0.2">
      <c r="J30" s="1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topLeftCell="A4" workbookViewId="0">
      <selection activeCell="G33" sqref="G33"/>
    </sheetView>
  </sheetViews>
  <sheetFormatPr defaultRowHeight="12.75" outlineLevelRow="2" x14ac:dyDescent="0.2"/>
  <cols>
    <col min="1" max="1" width="58" style="19" bestFit="1" customWidth="1"/>
    <col min="2" max="2" width="19" style="19" bestFit="1" customWidth="1"/>
    <col min="3" max="3" width="17" style="19" bestFit="1" customWidth="1"/>
    <col min="4" max="4" width="16" style="19" bestFit="1" customWidth="1"/>
    <col min="5" max="5" width="22" style="19" bestFit="1" customWidth="1"/>
    <col min="6" max="6" width="14" style="19" bestFit="1" customWidth="1"/>
    <col min="7" max="7" width="8" style="19" bestFit="1" customWidth="1"/>
    <col min="8" max="8" width="51" style="19" bestFit="1" customWidth="1"/>
    <col min="9" max="9" width="28" style="19" bestFit="1" customWidth="1"/>
    <col min="10" max="16384" width="9.140625" style="19"/>
  </cols>
  <sheetData>
    <row r="1" spans="1:9" ht="38.25" x14ac:dyDescent="0.2">
      <c r="A1" s="18" t="s">
        <v>0</v>
      </c>
      <c r="B1" s="18" t="s">
        <v>1</v>
      </c>
      <c r="C1" s="18" t="s">
        <v>43</v>
      </c>
      <c r="D1" s="18" t="s">
        <v>57</v>
      </c>
      <c r="E1" s="18" t="s">
        <v>58</v>
      </c>
      <c r="F1" s="27" t="s">
        <v>59</v>
      </c>
      <c r="G1" s="27" t="s">
        <v>2</v>
      </c>
      <c r="H1" s="18" t="s">
        <v>4</v>
      </c>
      <c r="I1" s="18" t="s">
        <v>3</v>
      </c>
    </row>
    <row r="2" spans="1:9" outlineLevel="2" x14ac:dyDescent="0.2">
      <c r="A2" s="19" t="s">
        <v>5</v>
      </c>
      <c r="B2" s="19" t="s">
        <v>6</v>
      </c>
      <c r="C2" s="20">
        <v>-50000</v>
      </c>
      <c r="D2" s="28">
        <v>0</v>
      </c>
      <c r="E2" s="19" t="s">
        <v>7</v>
      </c>
      <c r="F2" s="19" t="s">
        <v>60</v>
      </c>
      <c r="G2" s="19" t="s">
        <v>10</v>
      </c>
      <c r="H2" s="19" t="s">
        <v>86</v>
      </c>
      <c r="I2" s="19" t="s">
        <v>11</v>
      </c>
    </row>
    <row r="3" spans="1:9" outlineLevel="2" x14ac:dyDescent="0.2">
      <c r="A3" s="19" t="s">
        <v>5</v>
      </c>
      <c r="B3" s="19" t="s">
        <v>6</v>
      </c>
      <c r="C3" s="20">
        <v>55000</v>
      </c>
      <c r="D3" s="28">
        <v>0</v>
      </c>
      <c r="E3" s="19" t="s">
        <v>7</v>
      </c>
      <c r="F3" s="19" t="s">
        <v>60</v>
      </c>
      <c r="G3" s="19" t="s">
        <v>5</v>
      </c>
      <c r="H3" s="19" t="s">
        <v>86</v>
      </c>
      <c r="I3" s="19" t="s">
        <v>6</v>
      </c>
    </row>
    <row r="4" spans="1:9" outlineLevel="1" x14ac:dyDescent="0.2">
      <c r="A4" s="21" t="s">
        <v>87</v>
      </c>
      <c r="B4" s="21" t="s">
        <v>7</v>
      </c>
      <c r="C4" s="22">
        <v>5000</v>
      </c>
      <c r="D4" s="29"/>
      <c r="E4" s="21" t="s">
        <v>7</v>
      </c>
      <c r="F4" s="21" t="s">
        <v>7</v>
      </c>
      <c r="G4" s="21" t="s">
        <v>7</v>
      </c>
      <c r="H4" s="21" t="s">
        <v>7</v>
      </c>
      <c r="I4" s="21" t="s">
        <v>7</v>
      </c>
    </row>
    <row r="5" spans="1:9" outlineLevel="2" x14ac:dyDescent="0.2">
      <c r="A5" s="19" t="s">
        <v>5</v>
      </c>
      <c r="B5" s="19" t="s">
        <v>6</v>
      </c>
      <c r="C5" s="31">
        <v>727.26</v>
      </c>
      <c r="D5" s="28">
        <v>0</v>
      </c>
      <c r="E5" s="19" t="s">
        <v>7</v>
      </c>
      <c r="F5" s="19" t="s">
        <v>60</v>
      </c>
      <c r="G5" s="19" t="s">
        <v>73</v>
      </c>
      <c r="H5" s="19" t="s">
        <v>47</v>
      </c>
      <c r="I5" s="19" t="s">
        <v>74</v>
      </c>
    </row>
    <row r="6" spans="1:9" outlineLevel="2" x14ac:dyDescent="0.2">
      <c r="A6" s="19" t="s">
        <v>5</v>
      </c>
      <c r="B6" s="19" t="s">
        <v>6</v>
      </c>
      <c r="C6" s="31">
        <v>2591.36</v>
      </c>
      <c r="D6" s="28">
        <v>0</v>
      </c>
      <c r="E6" s="19" t="s">
        <v>7</v>
      </c>
      <c r="F6" s="19" t="s">
        <v>60</v>
      </c>
      <c r="G6" s="19" t="s">
        <v>73</v>
      </c>
      <c r="H6" s="19" t="s">
        <v>47</v>
      </c>
      <c r="I6" s="19" t="s">
        <v>74</v>
      </c>
    </row>
    <row r="7" spans="1:9" outlineLevel="2" x14ac:dyDescent="0.2">
      <c r="A7" s="19" t="s">
        <v>5</v>
      </c>
      <c r="B7" s="19" t="s">
        <v>6</v>
      </c>
      <c r="C7" s="31">
        <v>145.97</v>
      </c>
      <c r="D7" s="28">
        <v>0</v>
      </c>
      <c r="E7" s="19" t="s">
        <v>7</v>
      </c>
      <c r="F7" s="19" t="s">
        <v>60</v>
      </c>
      <c r="G7" s="19" t="s">
        <v>73</v>
      </c>
      <c r="H7" s="19" t="s">
        <v>47</v>
      </c>
      <c r="I7" s="19" t="s">
        <v>74</v>
      </c>
    </row>
    <row r="8" spans="1:9" outlineLevel="2" x14ac:dyDescent="0.2">
      <c r="A8" s="19" t="s">
        <v>5</v>
      </c>
      <c r="B8" s="19" t="s">
        <v>6</v>
      </c>
      <c r="C8" s="31">
        <v>2.2400000000000002</v>
      </c>
      <c r="D8" s="28">
        <v>0</v>
      </c>
      <c r="E8" s="19" t="s">
        <v>7</v>
      </c>
      <c r="F8" s="19" t="s">
        <v>60</v>
      </c>
      <c r="G8" s="19" t="s">
        <v>73</v>
      </c>
      <c r="H8" s="19" t="s">
        <v>47</v>
      </c>
      <c r="I8" s="19" t="s">
        <v>74</v>
      </c>
    </row>
    <row r="9" spans="1:9" outlineLevel="2" x14ac:dyDescent="0.2">
      <c r="A9" s="19" t="s">
        <v>5</v>
      </c>
      <c r="B9" s="19" t="s">
        <v>6</v>
      </c>
      <c r="C9" s="31">
        <v>4525.91</v>
      </c>
      <c r="D9" s="28">
        <v>0</v>
      </c>
      <c r="E9" s="19" t="s">
        <v>7</v>
      </c>
      <c r="F9" s="19" t="s">
        <v>60</v>
      </c>
      <c r="G9" s="19" t="s">
        <v>65</v>
      </c>
      <c r="H9" s="19" t="s">
        <v>47</v>
      </c>
      <c r="I9" s="19" t="s">
        <v>66</v>
      </c>
    </row>
    <row r="10" spans="1:9" outlineLevel="2" x14ac:dyDescent="0.2">
      <c r="A10" s="19" t="s">
        <v>5</v>
      </c>
      <c r="B10" s="19" t="s">
        <v>6</v>
      </c>
      <c r="C10" s="20">
        <v>-82000</v>
      </c>
      <c r="D10" s="28">
        <v>0</v>
      </c>
      <c r="E10" s="19" t="s">
        <v>7</v>
      </c>
      <c r="F10" s="19" t="s">
        <v>60</v>
      </c>
      <c r="G10" s="19" t="s">
        <v>10</v>
      </c>
      <c r="H10" s="19" t="s">
        <v>88</v>
      </c>
      <c r="I10" s="19" t="s">
        <v>11</v>
      </c>
    </row>
    <row r="11" spans="1:9" outlineLevel="2" x14ac:dyDescent="0.2">
      <c r="A11" s="19" t="s">
        <v>5</v>
      </c>
      <c r="B11" s="19" t="s">
        <v>6</v>
      </c>
      <c r="C11" s="31">
        <v>404.58</v>
      </c>
      <c r="D11" s="28">
        <v>0</v>
      </c>
      <c r="E11" s="19" t="s">
        <v>7</v>
      </c>
      <c r="F11" s="19" t="s">
        <v>60</v>
      </c>
      <c r="G11" s="19" t="s">
        <v>73</v>
      </c>
      <c r="H11" s="19" t="s">
        <v>47</v>
      </c>
      <c r="I11" s="19" t="s">
        <v>74</v>
      </c>
    </row>
    <row r="12" spans="1:9" outlineLevel="2" x14ac:dyDescent="0.2">
      <c r="A12" s="19" t="s">
        <v>5</v>
      </c>
      <c r="B12" s="19" t="s">
        <v>6</v>
      </c>
      <c r="C12" s="31">
        <v>642.42999999999995</v>
      </c>
      <c r="D12" s="28">
        <v>0</v>
      </c>
      <c r="E12" s="19" t="s">
        <v>7</v>
      </c>
      <c r="F12" s="19" t="s">
        <v>60</v>
      </c>
      <c r="G12" s="19" t="s">
        <v>73</v>
      </c>
      <c r="H12" s="19" t="s">
        <v>47</v>
      </c>
      <c r="I12" s="19" t="s">
        <v>74</v>
      </c>
    </row>
    <row r="13" spans="1:9" outlineLevel="2" x14ac:dyDescent="0.2">
      <c r="A13" s="19" t="s">
        <v>5</v>
      </c>
      <c r="B13" s="19" t="s">
        <v>6</v>
      </c>
      <c r="C13" s="31">
        <v>1038.72</v>
      </c>
      <c r="D13" s="28">
        <v>0</v>
      </c>
      <c r="E13" s="19" t="s">
        <v>7</v>
      </c>
      <c r="F13" s="19" t="s">
        <v>60</v>
      </c>
      <c r="G13" s="19" t="s">
        <v>73</v>
      </c>
      <c r="H13" s="19" t="s">
        <v>47</v>
      </c>
      <c r="I13" s="19" t="s">
        <v>74</v>
      </c>
    </row>
    <row r="14" spans="1:9" outlineLevel="2" x14ac:dyDescent="0.2">
      <c r="A14" s="19" t="s">
        <v>5</v>
      </c>
      <c r="B14" s="19" t="s">
        <v>6</v>
      </c>
      <c r="C14" s="20">
        <v>-15000</v>
      </c>
      <c r="D14" s="28">
        <v>0</v>
      </c>
      <c r="E14" s="19" t="s">
        <v>7</v>
      </c>
      <c r="F14" s="19" t="s">
        <v>60</v>
      </c>
      <c r="G14" s="19" t="s">
        <v>5</v>
      </c>
      <c r="H14" s="19" t="s">
        <v>48</v>
      </c>
      <c r="I14" s="19" t="s">
        <v>6</v>
      </c>
    </row>
    <row r="15" spans="1:9" outlineLevel="2" x14ac:dyDescent="0.2">
      <c r="A15" s="19" t="s">
        <v>5</v>
      </c>
      <c r="B15" s="19" t="s">
        <v>6</v>
      </c>
      <c r="C15" s="31">
        <v>199.24</v>
      </c>
      <c r="D15" s="28">
        <v>0</v>
      </c>
      <c r="E15" s="19" t="s">
        <v>7</v>
      </c>
      <c r="F15" s="19" t="s">
        <v>60</v>
      </c>
      <c r="G15" s="19" t="s">
        <v>65</v>
      </c>
      <c r="H15" s="19" t="s">
        <v>47</v>
      </c>
      <c r="I15" s="19" t="s">
        <v>66</v>
      </c>
    </row>
    <row r="16" spans="1:9" outlineLevel="2" x14ac:dyDescent="0.2">
      <c r="A16" s="19" t="s">
        <v>5</v>
      </c>
      <c r="B16" s="19" t="s">
        <v>6</v>
      </c>
      <c r="C16" s="31">
        <v>337.15</v>
      </c>
      <c r="D16" s="28">
        <v>0</v>
      </c>
      <c r="E16" s="19" t="s">
        <v>7</v>
      </c>
      <c r="F16" s="19" t="s">
        <v>60</v>
      </c>
      <c r="G16" s="19" t="s">
        <v>73</v>
      </c>
      <c r="H16" s="19" t="s">
        <v>47</v>
      </c>
      <c r="I16" s="19" t="s">
        <v>74</v>
      </c>
    </row>
    <row r="17" spans="1:9" outlineLevel="2" x14ac:dyDescent="0.2">
      <c r="A17" s="19" t="s">
        <v>5</v>
      </c>
      <c r="B17" s="19" t="s">
        <v>6</v>
      </c>
      <c r="C17" s="31">
        <v>1709.5</v>
      </c>
      <c r="D17" s="28">
        <v>0</v>
      </c>
      <c r="E17" s="19" t="s">
        <v>7</v>
      </c>
      <c r="F17" s="19" t="s">
        <v>60</v>
      </c>
      <c r="G17" s="19" t="s">
        <v>73</v>
      </c>
      <c r="H17" s="19" t="s">
        <v>47</v>
      </c>
      <c r="I17" s="19" t="s">
        <v>74</v>
      </c>
    </row>
    <row r="18" spans="1:9" outlineLevel="2" x14ac:dyDescent="0.2">
      <c r="A18" s="19" t="s">
        <v>5</v>
      </c>
      <c r="B18" s="19" t="s">
        <v>6</v>
      </c>
      <c r="C18" s="20">
        <v>-54000</v>
      </c>
      <c r="D18" s="28">
        <v>0</v>
      </c>
      <c r="E18" s="19" t="s">
        <v>7</v>
      </c>
      <c r="F18" s="19" t="s">
        <v>60</v>
      </c>
      <c r="G18" s="19" t="s">
        <v>10</v>
      </c>
      <c r="H18" s="19" t="s">
        <v>48</v>
      </c>
      <c r="I18" s="19" t="s">
        <v>11</v>
      </c>
    </row>
    <row r="19" spans="1:9" outlineLevel="2" x14ac:dyDescent="0.2">
      <c r="A19" s="19" t="s">
        <v>5</v>
      </c>
      <c r="B19" s="19" t="s">
        <v>6</v>
      </c>
      <c r="C19" s="20">
        <v>-97378.72</v>
      </c>
      <c r="D19" s="28">
        <v>0</v>
      </c>
      <c r="E19" s="19" t="s">
        <v>7</v>
      </c>
      <c r="F19" s="19" t="s">
        <v>60</v>
      </c>
      <c r="G19" s="19" t="s">
        <v>12</v>
      </c>
      <c r="H19" s="19" t="s">
        <v>49</v>
      </c>
      <c r="I19" s="19" t="s">
        <v>89</v>
      </c>
    </row>
    <row r="20" spans="1:9" outlineLevel="2" x14ac:dyDescent="0.2">
      <c r="A20" s="19" t="s">
        <v>5</v>
      </c>
      <c r="B20" s="19" t="s">
        <v>6</v>
      </c>
      <c r="C20" s="20">
        <v>1698.66</v>
      </c>
      <c r="D20" s="28">
        <v>0</v>
      </c>
      <c r="E20" s="19" t="s">
        <v>7</v>
      </c>
      <c r="F20" s="19" t="s">
        <v>60</v>
      </c>
      <c r="G20" s="19" t="s">
        <v>61</v>
      </c>
      <c r="H20" s="19" t="s">
        <v>50</v>
      </c>
      <c r="I20" s="19" t="s">
        <v>62</v>
      </c>
    </row>
    <row r="21" spans="1:9" outlineLevel="2" x14ac:dyDescent="0.2">
      <c r="A21" s="19" t="s">
        <v>5</v>
      </c>
      <c r="B21" s="19" t="s">
        <v>6</v>
      </c>
      <c r="C21" s="31">
        <v>346.1</v>
      </c>
      <c r="D21" s="28">
        <v>0</v>
      </c>
      <c r="E21" s="19" t="s">
        <v>7</v>
      </c>
      <c r="F21" s="19" t="s">
        <v>60</v>
      </c>
      <c r="G21" s="19" t="s">
        <v>73</v>
      </c>
      <c r="H21" s="19" t="s">
        <v>47</v>
      </c>
      <c r="I21" s="19" t="s">
        <v>74</v>
      </c>
    </row>
    <row r="22" spans="1:9" outlineLevel="2" x14ac:dyDescent="0.2">
      <c r="A22" s="19" t="s">
        <v>5</v>
      </c>
      <c r="B22" s="19" t="s">
        <v>6</v>
      </c>
      <c r="C22" s="31">
        <v>3728.05</v>
      </c>
      <c r="D22" s="28">
        <v>0</v>
      </c>
      <c r="E22" s="19" t="s">
        <v>7</v>
      </c>
      <c r="F22" s="19" t="s">
        <v>60</v>
      </c>
      <c r="G22" s="19" t="s">
        <v>67</v>
      </c>
      <c r="H22" s="19" t="s">
        <v>47</v>
      </c>
      <c r="I22" s="19" t="s">
        <v>68</v>
      </c>
    </row>
    <row r="23" spans="1:9" outlineLevel="2" x14ac:dyDescent="0.2">
      <c r="A23" s="19" t="s">
        <v>5</v>
      </c>
      <c r="B23" s="19" t="s">
        <v>6</v>
      </c>
      <c r="C23" s="31">
        <v>97678.720000000001</v>
      </c>
      <c r="D23" s="28">
        <v>0</v>
      </c>
      <c r="E23" s="19" t="s">
        <v>7</v>
      </c>
      <c r="F23" s="19" t="s">
        <v>60</v>
      </c>
      <c r="G23" s="19" t="s">
        <v>12</v>
      </c>
      <c r="H23" s="19" t="s">
        <v>47</v>
      </c>
      <c r="I23" s="19" t="s">
        <v>89</v>
      </c>
    </row>
    <row r="24" spans="1:9" outlineLevel="2" x14ac:dyDescent="0.2">
      <c r="A24" s="19" t="s">
        <v>5</v>
      </c>
      <c r="B24" s="19" t="s">
        <v>6</v>
      </c>
      <c r="C24" s="31">
        <v>97678.720000000001</v>
      </c>
      <c r="D24" s="28">
        <v>0</v>
      </c>
      <c r="E24" s="19" t="s">
        <v>7</v>
      </c>
      <c r="F24" s="19" t="s">
        <v>60</v>
      </c>
      <c r="G24" s="19" t="s">
        <v>12</v>
      </c>
      <c r="H24" s="19" t="s">
        <v>47</v>
      </c>
      <c r="I24" s="19" t="s">
        <v>89</v>
      </c>
    </row>
    <row r="25" spans="1:9" outlineLevel="2" x14ac:dyDescent="0.2">
      <c r="A25" s="19" t="s">
        <v>5</v>
      </c>
      <c r="B25" s="19" t="s">
        <v>6</v>
      </c>
      <c r="C25" s="31">
        <v>-97678.720000000001</v>
      </c>
      <c r="D25" s="28">
        <v>0</v>
      </c>
      <c r="E25" s="19" t="s">
        <v>7</v>
      </c>
      <c r="F25" s="19" t="s">
        <v>60</v>
      </c>
      <c r="G25" s="19" t="s">
        <v>12</v>
      </c>
      <c r="H25" s="19" t="s">
        <v>47</v>
      </c>
      <c r="I25" s="19" t="s">
        <v>89</v>
      </c>
    </row>
    <row r="26" spans="1:9" outlineLevel="2" x14ac:dyDescent="0.2">
      <c r="A26" s="19" t="s">
        <v>5</v>
      </c>
      <c r="B26" s="19" t="s">
        <v>6</v>
      </c>
      <c r="C26" s="20">
        <v>-300</v>
      </c>
      <c r="D26" s="28">
        <v>0</v>
      </c>
      <c r="E26" s="19" t="s">
        <v>7</v>
      </c>
      <c r="F26" s="19" t="s">
        <v>60</v>
      </c>
      <c r="G26" s="19" t="s">
        <v>63</v>
      </c>
      <c r="H26" s="19" t="s">
        <v>49</v>
      </c>
      <c r="I26" s="19" t="s">
        <v>64</v>
      </c>
    </row>
    <row r="27" spans="1:9" outlineLevel="2" x14ac:dyDescent="0.2">
      <c r="A27" s="19" t="s">
        <v>5</v>
      </c>
      <c r="B27" s="19" t="s">
        <v>6</v>
      </c>
      <c r="C27" s="31">
        <v>299.83999999999997</v>
      </c>
      <c r="D27" s="28">
        <v>0</v>
      </c>
      <c r="E27" s="19" t="s">
        <v>7</v>
      </c>
      <c r="F27" s="19" t="s">
        <v>60</v>
      </c>
      <c r="G27" s="19" t="s">
        <v>90</v>
      </c>
      <c r="H27" s="19" t="s">
        <v>47</v>
      </c>
      <c r="I27" s="19" t="s">
        <v>91</v>
      </c>
    </row>
    <row r="28" spans="1:9" outlineLevel="2" x14ac:dyDescent="0.2">
      <c r="A28" s="19" t="s">
        <v>5</v>
      </c>
      <c r="B28" s="19" t="s">
        <v>6</v>
      </c>
      <c r="C28" s="31">
        <v>97678.720000000001</v>
      </c>
      <c r="D28" s="28">
        <v>0</v>
      </c>
      <c r="E28" s="19" t="s">
        <v>7</v>
      </c>
      <c r="F28" s="19" t="s">
        <v>60</v>
      </c>
      <c r="G28" s="19" t="s">
        <v>90</v>
      </c>
      <c r="H28" s="19" t="s">
        <v>51</v>
      </c>
      <c r="I28" s="19" t="s">
        <v>91</v>
      </c>
    </row>
    <row r="29" spans="1:9" outlineLevel="2" x14ac:dyDescent="0.2">
      <c r="A29" s="19" t="s">
        <v>5</v>
      </c>
      <c r="B29" s="19" t="s">
        <v>6</v>
      </c>
      <c r="C29" s="31">
        <v>819.45</v>
      </c>
      <c r="D29" s="28">
        <v>0</v>
      </c>
      <c r="E29" s="19" t="s">
        <v>7</v>
      </c>
      <c r="F29" s="19" t="s">
        <v>60</v>
      </c>
      <c r="G29" s="19" t="s">
        <v>73</v>
      </c>
      <c r="H29" s="19" t="s">
        <v>47</v>
      </c>
      <c r="I29" s="19" t="s">
        <v>74</v>
      </c>
    </row>
    <row r="30" spans="1:9" outlineLevel="2" x14ac:dyDescent="0.2">
      <c r="A30" s="19" t="s">
        <v>5</v>
      </c>
      <c r="B30" s="19" t="s">
        <v>6</v>
      </c>
      <c r="C30" s="31">
        <v>1085.9000000000001</v>
      </c>
      <c r="D30" s="28">
        <v>0</v>
      </c>
      <c r="E30" s="19" t="s">
        <v>7</v>
      </c>
      <c r="F30" s="19" t="s">
        <v>60</v>
      </c>
      <c r="G30" s="19" t="s">
        <v>73</v>
      </c>
      <c r="H30" s="19" t="s">
        <v>47</v>
      </c>
      <c r="I30" s="19" t="s">
        <v>74</v>
      </c>
    </row>
    <row r="31" spans="1:9" outlineLevel="2" x14ac:dyDescent="0.2">
      <c r="A31" s="19" t="s">
        <v>5</v>
      </c>
      <c r="B31" s="19" t="s">
        <v>6</v>
      </c>
      <c r="C31" s="31">
        <v>2753.49</v>
      </c>
      <c r="D31" s="28">
        <v>0</v>
      </c>
      <c r="E31" s="19" t="s">
        <v>7</v>
      </c>
      <c r="F31" s="19" t="s">
        <v>60</v>
      </c>
      <c r="G31" s="19" t="s">
        <v>67</v>
      </c>
      <c r="H31" s="19" t="s">
        <v>47</v>
      </c>
      <c r="I31" s="19" t="s">
        <v>68</v>
      </c>
    </row>
    <row r="32" spans="1:9" outlineLevel="2" x14ac:dyDescent="0.2">
      <c r="A32" s="19" t="s">
        <v>5</v>
      </c>
      <c r="B32" s="19" t="s">
        <v>6</v>
      </c>
      <c r="C32" s="20">
        <v>14000</v>
      </c>
      <c r="D32" s="28">
        <v>0</v>
      </c>
      <c r="E32" s="19" t="s">
        <v>7</v>
      </c>
      <c r="F32" s="19" t="s">
        <v>60</v>
      </c>
      <c r="G32" s="19" t="s">
        <v>69</v>
      </c>
      <c r="H32" s="19" t="s">
        <v>48</v>
      </c>
      <c r="I32" s="19" t="s">
        <v>70</v>
      </c>
    </row>
    <row r="33" spans="1:9" outlineLevel="1" x14ac:dyDescent="0.2">
      <c r="A33" s="21" t="s">
        <v>82</v>
      </c>
      <c r="B33" s="21" t="s">
        <v>7</v>
      </c>
      <c r="C33" s="22">
        <v>-16265.43</v>
      </c>
      <c r="D33" s="29"/>
      <c r="E33" s="21" t="s">
        <v>7</v>
      </c>
      <c r="F33" s="21" t="s">
        <v>7</v>
      </c>
      <c r="G33" s="21" t="s">
        <v>7</v>
      </c>
      <c r="H33" s="21" t="s">
        <v>7</v>
      </c>
      <c r="I33" s="21" t="s">
        <v>7</v>
      </c>
    </row>
    <row r="34" spans="1:9" outlineLevel="2" x14ac:dyDescent="0.2">
      <c r="A34" s="19" t="s">
        <v>5</v>
      </c>
      <c r="B34" s="19" t="s">
        <v>6</v>
      </c>
      <c r="C34" s="20">
        <v>25120.23</v>
      </c>
      <c r="D34" s="28">
        <v>0</v>
      </c>
      <c r="E34" s="19" t="s">
        <v>7</v>
      </c>
      <c r="F34" s="19" t="s">
        <v>60</v>
      </c>
      <c r="G34" s="19" t="s">
        <v>5</v>
      </c>
      <c r="H34" s="19" t="s">
        <v>92</v>
      </c>
      <c r="I34" s="19" t="s">
        <v>6</v>
      </c>
    </row>
    <row r="35" spans="1:9" outlineLevel="2" x14ac:dyDescent="0.2">
      <c r="A35" s="19" t="s">
        <v>5</v>
      </c>
      <c r="B35" s="19" t="s">
        <v>6</v>
      </c>
      <c r="C35" s="20">
        <v>73</v>
      </c>
      <c r="D35" s="28">
        <v>0</v>
      </c>
      <c r="E35" s="19" t="s">
        <v>7</v>
      </c>
      <c r="F35" s="19" t="s">
        <v>60</v>
      </c>
      <c r="G35" s="19" t="s">
        <v>8</v>
      </c>
      <c r="H35" s="19" t="s">
        <v>53</v>
      </c>
      <c r="I35" s="19" t="s">
        <v>9</v>
      </c>
    </row>
    <row r="36" spans="1:9" outlineLevel="2" x14ac:dyDescent="0.2">
      <c r="A36" s="19" t="s">
        <v>5</v>
      </c>
      <c r="B36" s="19" t="s">
        <v>6</v>
      </c>
      <c r="C36" s="20">
        <v>6654.89</v>
      </c>
      <c r="D36" s="28">
        <v>0</v>
      </c>
      <c r="E36" s="19" t="s">
        <v>7</v>
      </c>
      <c r="F36" s="19" t="s">
        <v>60</v>
      </c>
      <c r="G36" s="19" t="s">
        <v>69</v>
      </c>
      <c r="H36" s="19" t="s">
        <v>54</v>
      </c>
      <c r="I36" s="19" t="s">
        <v>70</v>
      </c>
    </row>
    <row r="37" spans="1:9" outlineLevel="2" x14ac:dyDescent="0.2">
      <c r="A37" s="19" t="s">
        <v>5</v>
      </c>
      <c r="B37" s="19" t="s">
        <v>6</v>
      </c>
      <c r="C37" s="20">
        <v>60783.17</v>
      </c>
      <c r="D37" s="28">
        <v>0</v>
      </c>
      <c r="E37" s="19" t="s">
        <v>7</v>
      </c>
      <c r="F37" s="19" t="s">
        <v>60</v>
      </c>
      <c r="G37" s="19" t="s">
        <v>69</v>
      </c>
      <c r="H37" s="19" t="s">
        <v>55</v>
      </c>
      <c r="I37" s="19" t="s">
        <v>70</v>
      </c>
    </row>
    <row r="38" spans="1:9" outlineLevel="2" x14ac:dyDescent="0.2">
      <c r="A38" s="19" t="s">
        <v>5</v>
      </c>
      <c r="B38" s="19" t="s">
        <v>6</v>
      </c>
      <c r="C38" s="20">
        <v>-548.4</v>
      </c>
      <c r="D38" s="28">
        <v>0</v>
      </c>
      <c r="E38" s="19" t="s">
        <v>7</v>
      </c>
      <c r="F38" s="19" t="s">
        <v>60</v>
      </c>
      <c r="G38" s="19" t="s">
        <v>10</v>
      </c>
      <c r="H38" s="19" t="s">
        <v>54</v>
      </c>
      <c r="I38" s="19" t="s">
        <v>11</v>
      </c>
    </row>
    <row r="39" spans="1:9" outlineLevel="2" x14ac:dyDescent="0.2">
      <c r="A39" s="19" t="s">
        <v>5</v>
      </c>
      <c r="B39" s="19" t="s">
        <v>6</v>
      </c>
      <c r="C39" s="20">
        <v>27839.72</v>
      </c>
      <c r="D39" s="28">
        <v>0</v>
      </c>
      <c r="E39" s="19" t="s">
        <v>7</v>
      </c>
      <c r="F39" s="19" t="s">
        <v>60</v>
      </c>
      <c r="G39" s="19" t="s">
        <v>5</v>
      </c>
      <c r="H39" s="19" t="s">
        <v>55</v>
      </c>
      <c r="I39" s="19" t="s">
        <v>6</v>
      </c>
    </row>
    <row r="40" spans="1:9" outlineLevel="2" x14ac:dyDescent="0.2">
      <c r="A40" s="19" t="s">
        <v>5</v>
      </c>
      <c r="B40" s="19" t="s">
        <v>6</v>
      </c>
      <c r="C40" s="20">
        <v>4246.01</v>
      </c>
      <c r="D40" s="28">
        <v>0</v>
      </c>
      <c r="E40" s="19" t="s">
        <v>7</v>
      </c>
      <c r="F40" s="19" t="s">
        <v>60</v>
      </c>
      <c r="G40" s="19" t="s">
        <v>69</v>
      </c>
      <c r="H40" s="19" t="s">
        <v>54</v>
      </c>
      <c r="I40" s="19" t="s">
        <v>70</v>
      </c>
    </row>
    <row r="41" spans="1:9" outlineLevel="2" x14ac:dyDescent="0.2">
      <c r="A41" s="19" t="s">
        <v>5</v>
      </c>
      <c r="B41" s="19" t="s">
        <v>6</v>
      </c>
      <c r="C41" s="20">
        <v>173144.41</v>
      </c>
      <c r="D41" s="28">
        <v>0</v>
      </c>
      <c r="E41" s="19" t="s">
        <v>7</v>
      </c>
      <c r="F41" s="19" t="s">
        <v>60</v>
      </c>
      <c r="G41" s="19" t="s">
        <v>69</v>
      </c>
      <c r="H41" s="19" t="s">
        <v>55</v>
      </c>
      <c r="I41" s="19" t="s">
        <v>70</v>
      </c>
    </row>
    <row r="42" spans="1:9" outlineLevel="1" x14ac:dyDescent="0.2">
      <c r="A42" s="21" t="s">
        <v>83</v>
      </c>
      <c r="B42" s="21" t="s">
        <v>7</v>
      </c>
      <c r="C42" s="22">
        <v>297313.03000000003</v>
      </c>
      <c r="D42" s="29"/>
      <c r="E42" s="21" t="s">
        <v>7</v>
      </c>
      <c r="F42" s="21" t="s">
        <v>7</v>
      </c>
      <c r="G42" s="21" t="s">
        <v>7</v>
      </c>
      <c r="H42" s="21" t="s">
        <v>7</v>
      </c>
      <c r="I42" s="21" t="s">
        <v>7</v>
      </c>
    </row>
    <row r="43" spans="1:9" outlineLevel="2" x14ac:dyDescent="0.2">
      <c r="A43" s="19" t="s">
        <v>5</v>
      </c>
      <c r="B43" s="19" t="s">
        <v>6</v>
      </c>
      <c r="C43" s="20">
        <v>60120.23</v>
      </c>
      <c r="D43" s="28">
        <v>0</v>
      </c>
      <c r="E43" s="19" t="s">
        <v>7</v>
      </c>
      <c r="F43" s="19" t="s">
        <v>60</v>
      </c>
      <c r="G43" s="19" t="s">
        <v>5</v>
      </c>
      <c r="H43" s="19" t="s">
        <v>93</v>
      </c>
      <c r="I43" s="19" t="s">
        <v>6</v>
      </c>
    </row>
    <row r="44" spans="1:9" outlineLevel="2" x14ac:dyDescent="0.2">
      <c r="A44" s="19" t="s">
        <v>5</v>
      </c>
      <c r="B44" s="19" t="s">
        <v>6</v>
      </c>
      <c r="C44" s="20">
        <v>-13134.36</v>
      </c>
      <c r="D44" s="28">
        <v>0</v>
      </c>
      <c r="E44" s="19" t="s">
        <v>7</v>
      </c>
      <c r="F44" s="19" t="s">
        <v>60</v>
      </c>
      <c r="G44" s="19" t="s">
        <v>69</v>
      </c>
      <c r="H44" s="19" t="s">
        <v>93</v>
      </c>
      <c r="I44" s="19" t="s">
        <v>70</v>
      </c>
    </row>
    <row r="45" spans="1:9" outlineLevel="2" x14ac:dyDescent="0.2">
      <c r="A45" s="19" t="s">
        <v>5</v>
      </c>
      <c r="B45" s="19" t="s">
        <v>6</v>
      </c>
      <c r="C45" s="20">
        <v>0.1</v>
      </c>
      <c r="D45" s="28">
        <v>0</v>
      </c>
      <c r="E45" s="19" t="s">
        <v>7</v>
      </c>
      <c r="F45" s="19" t="s">
        <v>60</v>
      </c>
      <c r="G45" s="19" t="s">
        <v>8</v>
      </c>
      <c r="H45" s="19" t="s">
        <v>52</v>
      </c>
      <c r="I45" s="19" t="s">
        <v>9</v>
      </c>
    </row>
    <row r="46" spans="1:9" outlineLevel="1" x14ac:dyDescent="0.2">
      <c r="A46" s="21" t="s">
        <v>46</v>
      </c>
      <c r="B46" s="21" t="s">
        <v>7</v>
      </c>
      <c r="C46" s="22">
        <v>46985.97</v>
      </c>
      <c r="D46" s="29"/>
      <c r="E46" s="21" t="s">
        <v>7</v>
      </c>
      <c r="F46" s="21" t="s">
        <v>7</v>
      </c>
      <c r="G46" s="21" t="s">
        <v>7</v>
      </c>
      <c r="H46" s="21" t="s">
        <v>7</v>
      </c>
      <c r="I46" s="21" t="s">
        <v>7</v>
      </c>
    </row>
    <row r="47" spans="1:9" x14ac:dyDescent="0.2">
      <c r="A47" s="23" t="s">
        <v>7</v>
      </c>
      <c r="B47" s="23" t="s">
        <v>7</v>
      </c>
      <c r="C47" s="24">
        <v>333033.57</v>
      </c>
      <c r="D47" s="30"/>
      <c r="E47" s="23" t="s">
        <v>7</v>
      </c>
      <c r="F47" s="23" t="s">
        <v>7</v>
      </c>
      <c r="G47" s="23" t="s">
        <v>7</v>
      </c>
      <c r="H47" s="23" t="s">
        <v>7</v>
      </c>
      <c r="I47" s="23" t="s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showGridLines="0" workbookViewId="0">
      <selection activeCell="G33" sqref="G33"/>
    </sheetView>
  </sheetViews>
  <sheetFormatPr defaultColWidth="8.85546875" defaultRowHeight="12.75" x14ac:dyDescent="0.2"/>
  <cols>
    <col min="1" max="1" width="15.85546875" style="1" customWidth="1"/>
    <col min="2" max="3" width="15.7109375" style="1" customWidth="1"/>
    <col min="4" max="5" width="15.7109375" style="3" customWidth="1"/>
    <col min="6" max="6" width="3.7109375" style="3" customWidth="1"/>
    <col min="7" max="8" width="18.7109375" style="3" bestFit="1" customWidth="1"/>
    <col min="9" max="12" width="14.7109375" style="3" customWidth="1"/>
    <col min="13" max="17" width="13.7109375" style="3" customWidth="1"/>
    <col min="18" max="16384" width="8.85546875" style="1"/>
  </cols>
  <sheetData>
    <row r="1" spans="1:12" x14ac:dyDescent="0.2">
      <c r="A1" s="2" t="s">
        <v>27</v>
      </c>
    </row>
    <row r="2" spans="1:12" x14ac:dyDescent="0.2">
      <c r="A2" s="2" t="s">
        <v>28</v>
      </c>
    </row>
    <row r="3" spans="1:12" x14ac:dyDescent="0.2">
      <c r="A3" s="8" t="s">
        <v>85</v>
      </c>
    </row>
    <row r="4" spans="1:12" x14ac:dyDescent="0.2">
      <c r="A4" s="2" t="s">
        <v>29</v>
      </c>
    </row>
    <row r="6" spans="1:12" x14ac:dyDescent="0.2">
      <c r="D6" s="32">
        <v>201509</v>
      </c>
      <c r="E6" s="32">
        <v>201609</v>
      </c>
      <c r="F6" s="16"/>
      <c r="G6" s="16" t="s">
        <v>102</v>
      </c>
      <c r="H6" s="16" t="s">
        <v>102</v>
      </c>
    </row>
    <row r="7" spans="1:12" x14ac:dyDescent="0.2">
      <c r="D7" s="4" t="s">
        <v>37</v>
      </c>
      <c r="E7" s="4" t="s">
        <v>45</v>
      </c>
      <c r="F7" s="4"/>
      <c r="G7" s="4" t="s">
        <v>44</v>
      </c>
      <c r="H7" s="4" t="s">
        <v>26</v>
      </c>
      <c r="K7" s="3" t="s">
        <v>30</v>
      </c>
      <c r="L7" s="3" t="s">
        <v>39</v>
      </c>
    </row>
    <row r="8" spans="1:12" x14ac:dyDescent="0.2">
      <c r="A8" s="25" t="s">
        <v>56</v>
      </c>
      <c r="B8" s="9" t="s">
        <v>20</v>
      </c>
    </row>
    <row r="9" spans="1:12" x14ac:dyDescent="0.2">
      <c r="A9" s="25">
        <v>262001</v>
      </c>
      <c r="B9" s="1" t="s">
        <v>21</v>
      </c>
      <c r="D9" s="14">
        <v>42000</v>
      </c>
      <c r="E9" s="14">
        <v>31927</v>
      </c>
      <c r="F9" s="5"/>
      <c r="G9" s="12">
        <v>0</v>
      </c>
      <c r="H9" s="12">
        <f>+D9+G9-E9</f>
        <v>10073</v>
      </c>
      <c r="I9" s="3">
        <f>+D9+G9-H9-E9</f>
        <v>0</v>
      </c>
      <c r="K9" s="3" t="s">
        <v>34</v>
      </c>
      <c r="L9" s="1" t="s">
        <v>16</v>
      </c>
    </row>
    <row r="10" spans="1:12" x14ac:dyDescent="0.2">
      <c r="A10" s="25">
        <v>261001</v>
      </c>
      <c r="B10" s="1" t="s">
        <v>22</v>
      </c>
      <c r="D10" s="14">
        <v>99000</v>
      </c>
      <c r="E10" s="14">
        <v>173999.9</v>
      </c>
      <c r="F10" s="5"/>
      <c r="G10" s="12">
        <f>'TTM Sept. 2016'!C30</f>
        <v>248449.76</v>
      </c>
      <c r="H10" s="12">
        <f>+D10+G10-E10</f>
        <v>173449.86000000002</v>
      </c>
      <c r="I10" s="3">
        <f>+D10+G10-H10-E10</f>
        <v>0</v>
      </c>
      <c r="K10" s="3" t="s">
        <v>35</v>
      </c>
      <c r="L10" s="1" t="s">
        <v>15</v>
      </c>
    </row>
    <row r="11" spans="1:12" x14ac:dyDescent="0.2">
      <c r="A11" s="25">
        <v>262003</v>
      </c>
      <c r="B11" s="1" t="s">
        <v>23</v>
      </c>
      <c r="D11" s="13">
        <v>20000</v>
      </c>
      <c r="E11" s="13">
        <v>70000</v>
      </c>
      <c r="F11" s="6"/>
      <c r="G11" s="11">
        <f>'TTM Sept. 2016'!C3</f>
        <v>50000</v>
      </c>
      <c r="H11" s="11">
        <f>+D11+G11-E11</f>
        <v>0</v>
      </c>
      <c r="I11" s="3">
        <f>+D11+G11-H11-E11</f>
        <v>0</v>
      </c>
      <c r="K11" s="3" t="s">
        <v>32</v>
      </c>
      <c r="L11" s="1" t="s">
        <v>18</v>
      </c>
    </row>
    <row r="12" spans="1:12" x14ac:dyDescent="0.2">
      <c r="A12" s="25"/>
      <c r="D12" s="12"/>
      <c r="E12" s="12"/>
      <c r="G12" s="12"/>
      <c r="H12" s="12"/>
    </row>
    <row r="13" spans="1:12" x14ac:dyDescent="0.2">
      <c r="A13" s="25"/>
      <c r="B13" s="1" t="s">
        <v>42</v>
      </c>
      <c r="D13" s="11">
        <f>SUM(D9:D11)</f>
        <v>161000</v>
      </c>
      <c r="E13" s="11">
        <f>SUM(E9:E11)</f>
        <v>275926.90000000002</v>
      </c>
      <c r="F13" s="7"/>
      <c r="G13" s="7">
        <f>SUM(G9:G11)</f>
        <v>298449.76</v>
      </c>
      <c r="H13" s="7">
        <f>SUM(H9:H11)</f>
        <v>183522.86000000002</v>
      </c>
    </row>
    <row r="14" spans="1:12" x14ac:dyDescent="0.2">
      <c r="A14" s="25"/>
      <c r="D14" s="12"/>
      <c r="E14" s="12"/>
    </row>
    <row r="15" spans="1:12" x14ac:dyDescent="0.2">
      <c r="A15" s="25">
        <v>262004</v>
      </c>
      <c r="B15" s="1" t="s">
        <v>24</v>
      </c>
      <c r="D15" s="13">
        <v>0</v>
      </c>
      <c r="E15" s="13">
        <v>177000</v>
      </c>
      <c r="F15" s="5"/>
      <c r="G15" s="11">
        <f>SUM('TTM Sept. 2016'!C4:C11)+'TTM Sept. 2016'!C13+'TTM Sept. 2016'!C14+'TTM Sept. 2016'!C15+'TTM Sept. 2016'!C16+'TTM Sept. 2016'!C18</f>
        <v>475382.52</v>
      </c>
      <c r="H15" s="11">
        <f>+D15+G15-E15</f>
        <v>298382.52</v>
      </c>
      <c r="I15" s="3">
        <f>+D15+G15-H15-E15</f>
        <v>0</v>
      </c>
      <c r="K15" s="3" t="s">
        <v>33</v>
      </c>
      <c r="L15" s="1" t="s">
        <v>19</v>
      </c>
    </row>
    <row r="16" spans="1:12" x14ac:dyDescent="0.2">
      <c r="A16" s="25"/>
      <c r="D16" s="14"/>
      <c r="E16" s="14"/>
      <c r="F16" s="5"/>
    </row>
    <row r="17" spans="1:12" ht="13.5" thickBot="1" x14ac:dyDescent="0.25">
      <c r="A17" s="26"/>
      <c r="B17" s="2" t="s">
        <v>41</v>
      </c>
      <c r="D17" s="10">
        <f>+D15+D13</f>
        <v>161000</v>
      </c>
      <c r="E17" s="10">
        <f>+E15+E13</f>
        <v>452926.9</v>
      </c>
      <c r="F17" s="5"/>
      <c r="G17" s="17">
        <f>+G15+G13</f>
        <v>773832.28</v>
      </c>
      <c r="H17" s="17">
        <f>+H15+H13</f>
        <v>481905.38</v>
      </c>
    </row>
    <row r="18" spans="1:12" ht="13.5" thickTop="1" x14ac:dyDescent="0.2">
      <c r="A18" s="25"/>
      <c r="D18" s="14"/>
      <c r="E18" s="14"/>
      <c r="F18" s="5"/>
    </row>
    <row r="19" spans="1:12" x14ac:dyDescent="0.2">
      <c r="A19" s="25"/>
      <c r="B19" s="9" t="s">
        <v>40</v>
      </c>
      <c r="D19" s="14"/>
      <c r="E19" s="14"/>
      <c r="F19" s="5"/>
    </row>
    <row r="20" spans="1:12" x14ac:dyDescent="0.2">
      <c r="A20" s="25">
        <v>262002</v>
      </c>
      <c r="B20" s="1" t="s">
        <v>25</v>
      </c>
      <c r="D20" s="14">
        <v>51548.97</v>
      </c>
      <c r="E20" s="14">
        <v>51381.21</v>
      </c>
      <c r="F20" s="14"/>
      <c r="G20" s="34">
        <v>131481.57999999999</v>
      </c>
      <c r="H20" s="15">
        <f>+D20+G20-E20</f>
        <v>131649.34</v>
      </c>
      <c r="I20" s="3">
        <f>+D20+G20-H20-E20</f>
        <v>0</v>
      </c>
      <c r="K20" s="3" t="s">
        <v>36</v>
      </c>
      <c r="L20" s="1" t="s">
        <v>17</v>
      </c>
    </row>
    <row r="21" spans="1:12" x14ac:dyDescent="0.2">
      <c r="D21" s="12"/>
      <c r="E21" s="12"/>
    </row>
    <row r="24" spans="1:12" x14ac:dyDescent="0.2">
      <c r="A24" s="1" t="s">
        <v>38</v>
      </c>
    </row>
    <row r="26" spans="1:12" x14ac:dyDescent="0.2">
      <c r="J26" s="1"/>
    </row>
    <row r="27" spans="1:12" x14ac:dyDescent="0.2">
      <c r="J27" s="1"/>
    </row>
    <row r="28" spans="1:12" x14ac:dyDescent="0.2">
      <c r="J28" s="1"/>
    </row>
    <row r="29" spans="1:12" x14ac:dyDescent="0.2">
      <c r="J29" s="1"/>
    </row>
    <row r="30" spans="1:12" x14ac:dyDescent="0.2">
      <c r="J30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28308-181C-47D7-ACB3-BD62E80A2C17}"/>
</file>

<file path=customXml/itemProps2.xml><?xml version="1.0" encoding="utf-8"?>
<ds:datastoreItem xmlns:ds="http://schemas.openxmlformats.org/officeDocument/2006/customXml" ds:itemID="{CA7DA9C0-6C87-44D3-B410-4DEEAC066030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F89AE7-6D83-41F7-BEF6-244CC8C58D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543C32-EBEB-4483-92B0-AFDBF2189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Actual Ord. Claims - 2019-20</vt:lpstr>
      <vt:lpstr>TTM Sep2020</vt:lpstr>
      <vt:lpstr>Actual Ord. Claims - 2018-19</vt:lpstr>
      <vt:lpstr>TTM Sep 2019</vt:lpstr>
      <vt:lpstr>Actual Ord. Claims - 2017-18</vt:lpstr>
      <vt:lpstr>TTM Sep 2018</vt:lpstr>
      <vt:lpstr>Actual Ord. Claims - 2016-17</vt:lpstr>
      <vt:lpstr>TTM Sept. 2017</vt:lpstr>
      <vt:lpstr>Actual Ord. Claims - 2015-16</vt:lpstr>
      <vt:lpstr>TTM Sept. 2016</vt:lpstr>
      <vt:lpstr>'Actual Ord. Claims - 2017-18'!Print_Area</vt:lpstr>
      <vt:lpstr>'Actual Ord. Claims - 2018-19'!Print_Area</vt:lpstr>
      <vt:lpstr>'Actual Ord. Claims - 2019-20'!Print_Area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Kelley, Cristan, M.</dc:creator>
  <cp:lastModifiedBy>Lee-Pella, Erica N.</cp:lastModifiedBy>
  <cp:lastPrinted>2020-12-17T20:23:01Z</cp:lastPrinted>
  <dcterms:created xsi:type="dcterms:W3CDTF">2009-02-18T00:57:32Z</dcterms:created>
  <dcterms:modified xsi:type="dcterms:W3CDTF">2020-12-17T20:23:07Z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