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Dirty 2023 CBR WP\"/>
    </mc:Choice>
  </mc:AlternateContent>
  <bookViews>
    <workbookView xWindow="-15" yWindow="7290" windowWidth="23055" windowHeight="1320" tabRatio="769"/>
  </bookViews>
  <sheets>
    <sheet name="3.13" sheetId="1" r:id="rId1"/>
    <sheet name="SAP 12MOE Dec 2023" sheetId="19" r:id="rId2"/>
    <sheet name="Montana Energy Tax" sheetId="21" r:id="rId3"/>
    <sheet name="Colstrip" sheetId="23" r:id="rId4"/>
  </sheets>
  <externalReferences>
    <externalReference r:id="rId5"/>
    <externalReference r:id="rId6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E21" i="1" l="1"/>
  <c r="N2" i="23" l="1"/>
  <c r="N3" i="23"/>
  <c r="E12" i="1" s="1"/>
  <c r="E13" i="1" l="1"/>
  <c r="E17" i="1" l="1"/>
  <c r="E14" i="1"/>
  <c r="E2" i="21" l="1"/>
  <c r="E1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18" i="1" l="1"/>
  <c r="E20" i="1" l="1"/>
  <c r="E22" i="1" s="1"/>
  <c r="E24" i="1" s="1"/>
  <c r="E25" i="1" s="1"/>
</calcChain>
</file>

<file path=xl/sharedStrings.xml><?xml version="1.0" encoding="utf-8"?>
<sst xmlns="http://schemas.openxmlformats.org/spreadsheetml/2006/main" count="293" uniqueCount="77">
  <si>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</si>
  <si>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</si>
  <si>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</si>
  <si>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</si>
  <si>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</si>
  <si>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</si>
  <si>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</si>
  <si>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</si>
  <si>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</si>
  <si>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</si>
  <si>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COMMISSION BASIS REPORT</t>
  </si>
  <si>
    <t>PUGET SOUND ENERGY-ELECTRIC</t>
  </si>
  <si>
    <t>RESTATED ENERGY TAX (LINE 1 X LINE 2)</t>
  </si>
  <si>
    <t>Actual KWh</t>
  </si>
  <si>
    <t>WETT tax link.</t>
  </si>
  <si>
    <t>Electricity and Electrical Energy License Tax Report link.</t>
  </si>
  <si>
    <t>+</t>
  </si>
  <si>
    <t>WETT Tax + EEELT =</t>
  </si>
  <si>
    <t>or</t>
  </si>
  <si>
    <t>http://revenue.mt.gov/Portals/9/businesses/fees/WET.pdf</t>
  </si>
  <si>
    <t>http://revenue.mt.gov/Portals/9/businesses/taxes/natural_resources/EEL.pdf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</si>
  <si>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</si>
  <si>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</si>
  <si>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</si>
  <si>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</si>
  <si>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</si>
  <si>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</si>
  <si>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&lt;= per Power Cost Dept</t>
  </si>
  <si>
    <t>ok</t>
  </si>
  <si>
    <t>Resource</t>
  </si>
  <si>
    <t>Total Volume (MWh)</t>
  </si>
  <si>
    <t>Colstrip  1&amp;2</t>
  </si>
  <si>
    <t>Colstrip  3&amp;4</t>
  </si>
  <si>
    <t>Check for 2023</t>
  </si>
  <si>
    <t>Order</t>
  </si>
  <si>
    <t>Cost Element</t>
  </si>
  <si>
    <t>Offsetting acct no.</t>
  </si>
  <si>
    <t>Purchasing Document</t>
  </si>
  <si>
    <t>Val.in rep.cur.</t>
  </si>
  <si>
    <t>Cost element name</t>
  </si>
  <si>
    <t>Name of offsetting account</t>
  </si>
  <si>
    <t>Name</t>
  </si>
  <si>
    <t>Period</t>
  </si>
  <si>
    <t>Processing  Group</t>
  </si>
  <si>
    <t>Proc. Grp. Text</t>
  </si>
  <si>
    <t>Functional Area</t>
  </si>
  <si>
    <t>Func. Area Text</t>
  </si>
  <si>
    <t>FERC</t>
  </si>
  <si>
    <t>FERC Text</t>
  </si>
  <si>
    <t>Posting Date</t>
  </si>
  <si>
    <t>40810005</t>
  </si>
  <si>
    <t>63400400</t>
  </si>
  <si>
    <t>23600391</t>
  </si>
  <si>
    <t/>
  </si>
  <si>
    <t>Taxes</t>
  </si>
  <si>
    <t>Montana State Electr</t>
  </si>
  <si>
    <t>Monthly Montana Electric Producers Tax Accrual</t>
  </si>
  <si>
    <t>1</t>
  </si>
  <si>
    <t>Electric</t>
  </si>
  <si>
    <t>2100</t>
  </si>
  <si>
    <t>Taxes Other than Inc.Tax</t>
  </si>
  <si>
    <t>4081</t>
  </si>
  <si>
    <t>Taxes Other Than Inc Taxes, Utility Operating Inc</t>
  </si>
  <si>
    <t>Montana Electric Producers Tax Current Month Accr</t>
  </si>
  <si>
    <t>2</t>
  </si>
  <si>
    <t>3</t>
  </si>
  <si>
    <t>4</t>
  </si>
  <si>
    <t>Montana Electric Producers Tax True-Up</t>
  </si>
  <si>
    <t>5</t>
  </si>
  <si>
    <t>6</t>
  </si>
  <si>
    <t>7</t>
  </si>
  <si>
    <t>8</t>
  </si>
  <si>
    <t>9</t>
  </si>
  <si>
    <t>10</t>
  </si>
  <si>
    <t>11</t>
  </si>
  <si>
    <t>12</t>
  </si>
  <si>
    <t>FOR TWELVE MONTHS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</si>
</sst>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\ &quot; HR&quot;"/>
    <numFmt numFmtId="198" formatCode="mmm\-yyyy"/>
    <numFmt numFmtId="199" formatCode="[$-409]mmmm\-yy;@"/>
  </numFmts>
  <fonts count="1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  <font>
      <sz val="18"/>
      <color theme="3"/>
      <name val="Cambria"/>
      <family val="2"/>
      <scheme val="major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28">
    <xf numFmtId="0" fontId="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9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2" fontId="6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14" fillId="0" borderId="0"/>
    <xf numFmtId="0" fontId="14" fillId="0" borderId="0"/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22" fillId="0" borderId="0">
      <alignment horizontal="left" wrapText="1"/>
    </xf>
    <xf numFmtId="0" fontId="14" fillId="0" borderId="0"/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3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47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0" fontId="32" fillId="0" borderId="0">
      <alignment horizontal="left" wrapText="1"/>
    </xf>
    <xf numFmtId="170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32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14" fillId="0" borderId="0"/>
    <xf numFmtId="0" fontId="14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3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0" fontId="14" fillId="0" borderId="0"/>
    <xf numFmtId="187" fontId="74" fillId="0" borderId="0">
      <alignment horizontal="left"/>
    </xf>
    <xf numFmtId="188" fontId="75" fillId="0" borderId="0">
      <alignment horizontal="left"/>
    </xf>
    <xf numFmtId="0" fontId="56" fillId="0" borderId="1"/>
    <xf numFmtId="0" fontId="57" fillId="0" borderId="0"/>
    <xf numFmtId="0" fontId="83" fillId="6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83" fillId="6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83" fillId="6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83" fillId="7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83" fillId="71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83" fillId="7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83" fillId="7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83" fillId="7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83" fillId="7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83" fillId="7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83" fillId="7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83" fillId="7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4" fillId="79" borderId="0" applyNumberFormat="0" applyBorder="0" applyAlignment="0" applyProtection="0"/>
    <xf numFmtId="0" fontId="55" fillId="12" borderId="0" applyNumberFormat="0" applyBorder="0" applyAlignment="0" applyProtection="0"/>
    <xf numFmtId="0" fontId="84" fillId="80" borderId="0" applyNumberFormat="0" applyBorder="0" applyAlignment="0" applyProtection="0"/>
    <xf numFmtId="0" fontId="55" fillId="9" borderId="0" applyNumberFormat="0" applyBorder="0" applyAlignment="0" applyProtection="0"/>
    <xf numFmtId="0" fontId="84" fillId="81" borderId="0" applyNumberFormat="0" applyBorder="0" applyAlignment="0" applyProtection="0"/>
    <xf numFmtId="0" fontId="55" fillId="10" borderId="0" applyNumberFormat="0" applyBorder="0" applyAlignment="0" applyProtection="0"/>
    <xf numFmtId="0" fontId="84" fillId="82" borderId="0" applyNumberFormat="0" applyBorder="0" applyAlignment="0" applyProtection="0"/>
    <xf numFmtId="0" fontId="55" fillId="13" borderId="0" applyNumberFormat="0" applyBorder="0" applyAlignment="0" applyProtection="0"/>
    <xf numFmtId="0" fontId="84" fillId="83" borderId="0" applyNumberFormat="0" applyBorder="0" applyAlignment="0" applyProtection="0"/>
    <xf numFmtId="0" fontId="55" fillId="14" borderId="0" applyNumberFormat="0" applyBorder="0" applyAlignment="0" applyProtection="0"/>
    <xf numFmtId="0" fontId="84" fillId="84" borderId="0" applyNumberFormat="0" applyBorder="0" applyAlignment="0" applyProtection="0"/>
    <xf numFmtId="0" fontId="55" fillId="15" borderId="0" applyNumberFormat="0" applyBorder="0" applyAlignment="0" applyProtection="0"/>
    <xf numFmtId="0" fontId="84" fillId="85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84" fillId="86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84" fillId="87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4" borderId="0" applyNumberFormat="0" applyBorder="0" applyAlignment="0" applyProtection="0"/>
    <xf numFmtId="0" fontId="84" fillId="88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3" borderId="0" applyNumberFormat="0" applyBorder="0" applyAlignment="0" applyProtection="0"/>
    <xf numFmtId="0" fontId="84" fillId="89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4" borderId="0" applyNumberFormat="0" applyBorder="0" applyAlignment="0" applyProtection="0"/>
    <xf numFmtId="0" fontId="84" fillId="90" borderId="0" applyNumberFormat="0" applyBorder="0" applyAlignment="0" applyProtection="0"/>
    <xf numFmtId="0" fontId="36" fillId="29" borderId="0" applyNumberFormat="0" applyBorder="0" applyAlignment="0" applyProtection="0"/>
    <xf numFmtId="0" fontId="36" fillId="22" borderId="0" applyNumberFormat="0" applyBorder="0" applyAlignment="0" applyProtection="0"/>
    <xf numFmtId="0" fontId="55" fillId="30" borderId="0" applyNumberFormat="0" applyBorder="0" applyAlignment="0" applyProtection="0"/>
    <xf numFmtId="0" fontId="55" fillId="28" borderId="0" applyNumberFormat="0" applyBorder="0" applyAlignment="0" applyProtection="0"/>
    <xf numFmtId="0" fontId="85" fillId="91" borderId="0" applyNumberFormat="0" applyBorder="0" applyAlignment="0" applyProtection="0"/>
    <xf numFmtId="0" fontId="63" fillId="3" borderId="0" applyNumberFormat="0" applyBorder="0" applyAlignment="0" applyProtection="0"/>
    <xf numFmtId="0" fontId="75" fillId="0" borderId="0" applyFont="0" applyFill="0" applyBorder="0" applyAlignment="0" applyProtection="0">
      <alignment horizontal="right"/>
    </xf>
    <xf numFmtId="0" fontId="57" fillId="0" borderId="1"/>
    <xf numFmtId="178" fontId="24" fillId="0" borderId="0" applyFill="0" applyBorder="0" applyAlignment="0"/>
    <xf numFmtId="41" fontId="6" fillId="31" borderId="0"/>
    <xf numFmtId="0" fontId="86" fillId="92" borderId="28" applyNumberFormat="0" applyAlignment="0" applyProtection="0"/>
    <xf numFmtId="0" fontId="76" fillId="32" borderId="2" applyNumberFormat="0" applyAlignment="0" applyProtection="0"/>
    <xf numFmtId="0" fontId="87" fillId="93" borderId="29" applyNumberFormat="0" applyAlignment="0" applyProtection="0"/>
    <xf numFmtId="0" fontId="64" fillId="33" borderId="3" applyNumberFormat="0" applyAlignment="0" applyProtection="0"/>
    <xf numFmtId="41" fontId="22" fillId="34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0" fontId="9" fillId="0" borderId="0" applyFont="0" applyFill="0" applyBorder="0" applyAlignment="0" applyProtection="0"/>
    <xf numFmtId="4" fontId="48" fillId="0" borderId="0" applyFont="0" applyFill="0" applyBorder="0" applyAlignment="0" applyProtection="0"/>
    <xf numFmtId="189" fontId="22" fillId="0" borderId="0" applyFont="0" applyFill="0" applyBorder="0" applyAlignment="0" applyProtection="0"/>
    <xf numFmtId="4" fontId="4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8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9" fillId="0" borderId="0"/>
    <xf numFmtId="0" fontId="19" fillId="0" borderId="0"/>
    <xf numFmtId="0" fontId="33" fillId="0" borderId="0"/>
    <xf numFmtId="3" fontId="16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180" fontId="34" fillId="0" borderId="0">
      <protection locked="0"/>
    </xf>
    <xf numFmtId="0" fontId="3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19" fillId="0" borderId="0"/>
    <xf numFmtId="0" fontId="33" fillId="0" borderId="0"/>
    <xf numFmtId="0" fontId="19" fillId="0" borderId="0"/>
    <xf numFmtId="0" fontId="33" fillId="0" borderId="0"/>
    <xf numFmtId="8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48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6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57" fillId="0" borderId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167" fontId="12" fillId="0" borderId="0"/>
    <xf numFmtId="181" fontId="32" fillId="0" borderId="0" applyFont="0" applyFill="0" applyBorder="0" applyAlignment="0" applyProtection="0">
      <alignment horizontal="left" wrapText="1"/>
    </xf>
    <xf numFmtId="0" fontId="8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9" fillId="0" borderId="0"/>
    <xf numFmtId="0" fontId="89" fillId="94" borderId="0" applyNumberFormat="0" applyBorder="0" applyAlignment="0" applyProtection="0"/>
    <xf numFmtId="0" fontId="66" fillId="4" borderId="0" applyNumberFormat="0" applyBorder="0" applyAlignment="0" applyProtection="0"/>
    <xf numFmtId="38" fontId="13" fillId="34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0" fontId="59" fillId="0" borderId="1"/>
    <xf numFmtId="175" fontId="45" fillId="0" borderId="0" applyNumberFormat="0" applyFill="0" applyBorder="0" applyProtection="0">
      <alignment horizontal="right"/>
    </xf>
    <xf numFmtId="0" fontId="27" fillId="0" borderId="4" applyNumberFormat="0" applyAlignment="0" applyProtection="0">
      <alignment horizontal="left"/>
    </xf>
    <xf numFmtId="0" fontId="27" fillId="0" borderId="5">
      <alignment horizontal="left"/>
    </xf>
    <xf numFmtId="14" fontId="11" fillId="38" borderId="6">
      <alignment horizontal="center" vertical="center" wrapText="1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9" fillId="0" borderId="7" applyNumberFormat="0" applyFill="0" applyAlignment="0" applyProtection="0"/>
    <xf numFmtId="0" fontId="90" fillId="0" borderId="3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8" applyNumberFormat="0" applyFill="0" applyAlignment="0" applyProtection="0"/>
    <xf numFmtId="0" fontId="91" fillId="0" borderId="31" applyNumberFormat="0" applyFill="0" applyAlignment="0" applyProtection="0"/>
    <xf numFmtId="0" fontId="92" fillId="0" borderId="32" applyNumberFormat="0" applyFill="0" applyAlignment="0" applyProtection="0"/>
    <xf numFmtId="0" fontId="67" fillId="0" borderId="9" applyNumberFormat="0" applyFill="0" applyAlignment="0" applyProtection="0"/>
    <xf numFmtId="0" fontId="9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17" fillId="0" borderId="0"/>
    <xf numFmtId="40" fontId="17" fillId="0" borderId="0"/>
    <xf numFmtId="0" fontId="93" fillId="95" borderId="28" applyNumberFormat="0" applyAlignment="0" applyProtection="0"/>
    <xf numFmtId="10" fontId="13" fillId="31" borderId="10" applyNumberFormat="0" applyBorder="0" applyAlignment="0" applyProtection="0"/>
    <xf numFmtId="10" fontId="10" fillId="31" borderId="10" applyNumberFormat="0" applyBorder="0" applyAlignment="0" applyProtection="0"/>
    <xf numFmtId="10" fontId="10" fillId="31" borderId="10" applyNumberFormat="0" applyBorder="0" applyAlignment="0" applyProtection="0"/>
    <xf numFmtId="10" fontId="10" fillId="31" borderId="10" applyNumberFormat="0" applyBorder="0" applyAlignment="0" applyProtection="0"/>
    <xf numFmtId="10" fontId="10" fillId="31" borderId="10" applyNumberFormat="0" applyBorder="0" applyAlignment="0" applyProtection="0"/>
    <xf numFmtId="0" fontId="68" fillId="7" borderId="2" applyNumberFormat="0" applyAlignment="0" applyProtection="0"/>
    <xf numFmtId="41" fontId="28" fillId="39" borderId="11">
      <alignment horizontal="left"/>
      <protection locked="0"/>
    </xf>
    <xf numFmtId="10" fontId="28" fillId="39" borderId="11">
      <alignment horizontal="right"/>
      <protection locked="0"/>
    </xf>
    <xf numFmtId="41" fontId="28" fillId="39" borderId="11">
      <alignment horizontal="left"/>
      <protection locked="0"/>
    </xf>
    <xf numFmtId="0" fontId="59" fillId="0" borderId="12"/>
    <xf numFmtId="0" fontId="10" fillId="34" borderId="0"/>
    <xf numFmtId="3" fontId="35" fillId="0" borderId="0" applyFill="0" applyBorder="0" applyAlignment="0" applyProtection="0"/>
    <xf numFmtId="0" fontId="94" fillId="0" borderId="33" applyNumberFormat="0" applyFill="0" applyAlignment="0" applyProtection="0"/>
    <xf numFmtId="0" fontId="69" fillId="0" borderId="13" applyNumberFormat="0" applyFill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18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8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95" fillId="96" borderId="0" applyNumberFormat="0" applyBorder="0" applyAlignment="0" applyProtection="0"/>
    <xf numFmtId="0" fontId="70" fillId="40" borderId="0" applyNumberFormat="0" applyBorder="0" applyAlignment="0" applyProtection="0"/>
    <xf numFmtId="37" fontId="29" fillId="0" borderId="0"/>
    <xf numFmtId="168" fontId="9" fillId="0" borderId="0"/>
    <xf numFmtId="192" fontId="22" fillId="0" borderId="0"/>
    <xf numFmtId="192" fontId="22" fillId="0" borderId="0"/>
    <xf numFmtId="192" fontId="22" fillId="0" borderId="0"/>
    <xf numFmtId="0" fontId="22" fillId="0" borderId="0"/>
    <xf numFmtId="193" fontId="9" fillId="0" borderId="0"/>
    <xf numFmtId="180" fontId="47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0" fontId="22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0" fontId="9" fillId="0" borderId="0"/>
    <xf numFmtId="0" fontId="22" fillId="0" borderId="0"/>
    <xf numFmtId="0" fontId="22" fillId="0" borderId="0"/>
    <xf numFmtId="179" fontId="21" fillId="0" borderId="0">
      <alignment horizontal="left" wrapText="1"/>
    </xf>
    <xf numFmtId="0" fontId="36" fillId="0" borderId="0"/>
    <xf numFmtId="0" fontId="36" fillId="0" borderId="0"/>
    <xf numFmtId="0" fontId="15" fillId="0" borderId="0"/>
    <xf numFmtId="179" fontId="21" fillId="0" borderId="0">
      <alignment horizontal="left" wrapText="1"/>
    </xf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4" fontId="22" fillId="0" borderId="0">
      <alignment horizontal="left" wrapText="1"/>
    </xf>
    <xf numFmtId="195" fontId="21" fillId="0" borderId="0">
      <alignment horizontal="left" wrapText="1"/>
    </xf>
    <xf numFmtId="0" fontId="36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83" fillId="0" borderId="0"/>
    <xf numFmtId="0" fontId="83" fillId="0" borderId="0"/>
    <xf numFmtId="174" fontId="32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1" fontId="22" fillId="0" borderId="0">
      <alignment horizontal="left" wrapText="1"/>
    </xf>
    <xf numFmtId="0" fontId="10" fillId="41" borderId="0"/>
    <xf numFmtId="0" fontId="83" fillId="0" borderId="0"/>
    <xf numFmtId="0" fontId="36" fillId="0" borderId="0"/>
    <xf numFmtId="179" fontId="21" fillId="0" borderId="0">
      <alignment horizontal="left" wrapText="1"/>
    </xf>
    <xf numFmtId="0" fontId="36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37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182" fontId="22" fillId="0" borderId="0">
      <alignment horizontal="left" wrapText="1"/>
    </xf>
    <xf numFmtId="180" fontId="32" fillId="0" borderId="0">
      <alignment horizontal="left" wrapText="1"/>
    </xf>
    <xf numFmtId="170" fontId="22" fillId="0" borderId="0">
      <alignment horizontal="left" wrapText="1"/>
    </xf>
    <xf numFmtId="180" fontId="47" fillId="0" borderId="0">
      <alignment horizontal="left" wrapText="1"/>
    </xf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83" fillId="97" borderId="34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96" fillId="92" borderId="35" applyNumberFormat="0" applyAlignment="0" applyProtection="0"/>
    <xf numFmtId="0" fontId="71" fillId="32" borderId="17" applyNumberFormat="0" applyAlignment="0" applyProtection="0"/>
    <xf numFmtId="0" fontId="19" fillId="0" borderId="0"/>
    <xf numFmtId="0" fontId="19" fillId="0" borderId="0"/>
    <xf numFmtId="0" fontId="33" fillId="0" borderId="0"/>
    <xf numFmtId="9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22" fillId="43" borderId="11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20" fillId="0" borderId="6">
      <alignment horizontal="center"/>
    </xf>
    <xf numFmtId="3" fontId="15" fillId="0" borderId="0" applyFont="0" applyFill="0" applyBorder="0" applyAlignment="0" applyProtection="0"/>
    <xf numFmtId="0" fontId="15" fillId="44" borderId="0" applyNumberFormat="0" applyFont="0" applyBorder="0" applyAlignment="0" applyProtection="0"/>
    <xf numFmtId="0" fontId="33" fillId="0" borderId="0"/>
    <xf numFmtId="3" fontId="38" fillId="0" borderId="0" applyFill="0" applyBorder="0" applyAlignment="0" applyProtection="0"/>
    <xf numFmtId="0" fontId="39" fillId="0" borderId="0"/>
    <xf numFmtId="3" fontId="38" fillId="0" borderId="0" applyFill="0" applyBorder="0" applyAlignment="0" applyProtection="0"/>
    <xf numFmtId="42" fontId="22" fillId="31" borderId="0"/>
    <xf numFmtId="42" fontId="22" fillId="31" borderId="18">
      <alignment vertical="center"/>
    </xf>
    <xf numFmtId="0" fontId="11" fillId="31" borderId="19" applyNumberFormat="0">
      <alignment horizontal="center" vertical="center" wrapText="1"/>
    </xf>
    <xf numFmtId="10" fontId="22" fillId="31" borderId="0"/>
    <xf numFmtId="183" fontId="22" fillId="31" borderId="0"/>
    <xf numFmtId="42" fontId="22" fillId="31" borderId="0"/>
    <xf numFmtId="166" fontId="40" fillId="0" borderId="0" applyBorder="0" applyAlignment="0"/>
    <xf numFmtId="42" fontId="22" fillId="31" borderId="20">
      <alignment horizontal="left"/>
    </xf>
    <xf numFmtId="183" fontId="41" fillId="31" borderId="20">
      <alignment horizontal="left"/>
    </xf>
    <xf numFmtId="166" fontId="17" fillId="0" borderId="0" applyBorder="0" applyAlignment="0"/>
    <xf numFmtId="14" fontId="21" fillId="0" borderId="0" applyNumberFormat="0" applyFill="0" applyBorder="0" applyAlignment="0" applyProtection="0">
      <alignment horizontal="left"/>
    </xf>
    <xf numFmtId="177" fontId="6" fillId="0" borderId="0" applyFont="0" applyFill="0" applyAlignment="0">
      <alignment horizontal="right"/>
    </xf>
    <xf numFmtId="4" fontId="42" fillId="39" borderId="17" applyNumberFormat="0" applyProtection="0">
      <alignment vertical="center"/>
    </xf>
    <xf numFmtId="4" fontId="49" fillId="39" borderId="17" applyNumberFormat="0" applyProtection="0">
      <alignment vertical="center"/>
    </xf>
    <xf numFmtId="4" fontId="42" fillId="39" borderId="17" applyNumberFormat="0" applyProtection="0">
      <alignment horizontal="left" vertical="center" indent="1"/>
    </xf>
    <xf numFmtId="4" fontId="42" fillId="39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22" fillId="46" borderId="0" applyNumberFormat="0" applyProtection="0">
      <alignment horizontal="left" vertical="center" indent="1"/>
    </xf>
    <xf numFmtId="4" fontId="42" fillId="47" borderId="17" applyNumberFormat="0" applyProtection="0">
      <alignment horizontal="right" vertical="center"/>
    </xf>
    <xf numFmtId="4" fontId="42" fillId="48" borderId="17" applyNumberFormat="0" applyProtection="0">
      <alignment horizontal="right" vertical="center"/>
    </xf>
    <xf numFmtId="4" fontId="42" fillId="49" borderId="17" applyNumberFormat="0" applyProtection="0">
      <alignment horizontal="right" vertical="center"/>
    </xf>
    <xf numFmtId="4" fontId="42" fillId="50" borderId="17" applyNumberFormat="0" applyProtection="0">
      <alignment horizontal="right" vertical="center"/>
    </xf>
    <xf numFmtId="4" fontId="42" fillId="51" borderId="17" applyNumberFormat="0" applyProtection="0">
      <alignment horizontal="right" vertical="center"/>
    </xf>
    <xf numFmtId="4" fontId="42" fillId="52" borderId="17" applyNumberFormat="0" applyProtection="0">
      <alignment horizontal="right" vertical="center"/>
    </xf>
    <xf numFmtId="4" fontId="42" fillId="53" borderId="17" applyNumberFormat="0" applyProtection="0">
      <alignment horizontal="right" vertical="center"/>
    </xf>
    <xf numFmtId="4" fontId="42" fillId="54" borderId="17" applyNumberFormat="0" applyProtection="0">
      <alignment horizontal="right" vertical="center"/>
    </xf>
    <xf numFmtId="4" fontId="42" fillId="55" borderId="17" applyNumberFormat="0" applyProtection="0">
      <alignment horizontal="right" vertical="center"/>
    </xf>
    <xf numFmtId="4" fontId="50" fillId="56" borderId="17" applyNumberFormat="0" applyProtection="0">
      <alignment horizontal="left" vertical="center" indent="1"/>
    </xf>
    <xf numFmtId="4" fontId="42" fillId="57" borderId="21" applyNumberFormat="0" applyProtection="0">
      <alignment horizontal="left" vertical="center" indent="1"/>
    </xf>
    <xf numFmtId="4" fontId="51" fillId="58" borderId="0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4" fontId="52" fillId="57" borderId="17" applyNumberFormat="0" applyProtection="0">
      <alignment horizontal="left" vertical="center" indent="1"/>
    </xf>
    <xf numFmtId="4" fontId="52" fillId="59" borderId="17" applyNumberFormat="0" applyProtection="0">
      <alignment horizontal="left" vertical="center" indent="1"/>
    </xf>
    <xf numFmtId="0" fontId="47" fillId="59" borderId="17" applyNumberFormat="0" applyProtection="0">
      <alignment horizontal="left" vertical="center" indent="1"/>
    </xf>
    <xf numFmtId="0" fontId="47" fillId="59" borderId="17" applyNumberFormat="0" applyProtection="0">
      <alignment horizontal="left" vertical="center" indent="1"/>
    </xf>
    <xf numFmtId="0" fontId="47" fillId="60" borderId="17" applyNumberFormat="0" applyProtection="0">
      <alignment horizontal="left" vertical="center" indent="1"/>
    </xf>
    <xf numFmtId="0" fontId="47" fillId="60" borderId="17" applyNumberFormat="0" applyProtection="0">
      <alignment horizontal="left" vertical="center" indent="1"/>
    </xf>
    <xf numFmtId="0" fontId="47" fillId="34" borderId="17" applyNumberFormat="0" applyProtection="0">
      <alignment horizontal="left" vertical="center" indent="1"/>
    </xf>
    <xf numFmtId="0" fontId="47" fillId="34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22" fillId="61" borderId="10" applyNumberFormat="0">
      <protection locked="0"/>
    </xf>
    <xf numFmtId="0" fontId="17" fillId="62" borderId="22" applyBorder="0"/>
    <xf numFmtId="4" fontId="42" fillId="63" borderId="17" applyNumberFormat="0" applyProtection="0">
      <alignment vertical="center"/>
    </xf>
    <xf numFmtId="4" fontId="49" fillId="63" borderId="17" applyNumberFormat="0" applyProtection="0">
      <alignment vertical="center"/>
    </xf>
    <xf numFmtId="4" fontId="42" fillId="63" borderId="17" applyNumberFormat="0" applyProtection="0">
      <alignment horizontal="left" vertical="center" indent="1"/>
    </xf>
    <xf numFmtId="4" fontId="42" fillId="63" borderId="17" applyNumberFormat="0" applyProtection="0">
      <alignment horizontal="left" vertical="center" indent="1"/>
    </xf>
    <xf numFmtId="4" fontId="42" fillId="57" borderId="17" applyNumberFormat="0" applyProtection="0">
      <alignment horizontal="right" vertical="center"/>
    </xf>
    <xf numFmtId="4" fontId="49" fillId="57" borderId="17" applyNumberFormat="0" applyProtection="0">
      <alignment horizontal="right" vertical="center"/>
    </xf>
    <xf numFmtId="0" fontId="47" fillId="45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53" fillId="0" borderId="0"/>
    <xf numFmtId="0" fontId="10" fillId="64" borderId="10"/>
    <xf numFmtId="4" fontId="54" fillId="57" borderId="17" applyNumberFormat="0" applyProtection="0">
      <alignment horizontal="right" vertical="center"/>
    </xf>
    <xf numFmtId="39" fontId="6" fillId="65" borderId="0"/>
    <xf numFmtId="0" fontId="60" fillId="0" borderId="0" applyNumberFormat="0" applyFill="0" applyBorder="0" applyAlignment="0" applyProtection="0"/>
    <xf numFmtId="38" fontId="13" fillId="0" borderId="23"/>
    <xf numFmtId="38" fontId="10" fillId="0" borderId="23"/>
    <xf numFmtId="38" fontId="10" fillId="0" borderId="23"/>
    <xf numFmtId="38" fontId="10" fillId="0" borderId="23"/>
    <xf numFmtId="38" fontId="10" fillId="0" borderId="23"/>
    <xf numFmtId="38" fontId="17" fillId="0" borderId="20"/>
    <xf numFmtId="39" fontId="21" fillId="66" borderId="0"/>
    <xf numFmtId="170" fontId="6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195" fontId="22" fillId="0" borderId="0">
      <alignment horizontal="left" wrapText="1"/>
    </xf>
    <xf numFmtId="165" fontId="22" fillId="0" borderId="0">
      <alignment horizontal="left" wrapText="1"/>
    </xf>
    <xf numFmtId="170" fontId="22" fillId="0" borderId="0">
      <alignment horizontal="left" wrapText="1"/>
    </xf>
    <xf numFmtId="173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65" fontId="22" fillId="0" borderId="0">
      <alignment horizontal="left" wrapText="1"/>
    </xf>
    <xf numFmtId="196" fontId="22" fillId="0" borderId="0">
      <alignment horizontal="left" wrapText="1"/>
    </xf>
    <xf numFmtId="0" fontId="42" fillId="0" borderId="0" applyNumberFormat="0" applyBorder="0" applyAlignment="0"/>
    <xf numFmtId="0" fontId="61" fillId="0" borderId="0" applyNumberFormat="0" applyBorder="0" applyAlignment="0"/>
    <xf numFmtId="0" fontId="50" fillId="0" borderId="0" applyNumberFormat="0" applyBorder="0" applyAlignment="0"/>
    <xf numFmtId="0" fontId="62" fillId="0" borderId="0"/>
    <xf numFmtId="0" fontId="59" fillId="0" borderId="24"/>
    <xf numFmtId="40" fontId="30" fillId="0" borderId="0" applyBorder="0">
      <alignment horizontal="right"/>
    </xf>
    <xf numFmtId="41" fontId="43" fillId="31" borderId="0">
      <alignment horizontal="left"/>
    </xf>
    <xf numFmtId="0" fontId="81" fillId="0" borderId="0"/>
    <xf numFmtId="0" fontId="82" fillId="0" borderId="0" applyFill="0" applyBorder="0" applyProtection="0">
      <alignment horizontal="left" vertical="top"/>
    </xf>
    <xf numFmtId="0" fontId="9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6" fontId="44" fillId="31" borderId="0">
      <alignment horizontal="left" vertical="center"/>
    </xf>
    <xf numFmtId="0" fontId="11" fillId="31" borderId="0">
      <alignment horizontal="left" wrapText="1"/>
    </xf>
    <xf numFmtId="0" fontId="31" fillId="0" borderId="0">
      <alignment horizontal="left" vertical="center"/>
    </xf>
    <xf numFmtId="0" fontId="16" fillId="0" borderId="25" applyNumberFormat="0" applyFont="0" applyFill="0" applyAlignment="0" applyProtection="0"/>
    <xf numFmtId="0" fontId="16" fillId="0" borderId="25" applyNumberFormat="0" applyFont="0" applyFill="0" applyAlignment="0" applyProtection="0"/>
    <xf numFmtId="0" fontId="58" fillId="0" borderId="26" applyNumberFormat="0" applyFill="0" applyAlignment="0" applyProtection="0"/>
    <xf numFmtId="0" fontId="98" fillId="0" borderId="36" applyNumberFormat="0" applyFill="0" applyAlignment="0" applyProtection="0"/>
    <xf numFmtId="0" fontId="33" fillId="0" borderId="27"/>
    <xf numFmtId="0" fontId="9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14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14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4" fillId="6" borderId="0" applyNumberFormat="0" applyBorder="0" applyAlignment="0" applyProtection="0"/>
    <xf numFmtId="0" fontId="55" fillId="12" borderId="0" applyNumberFormat="0" applyBorder="0" applyAlignment="0" applyProtection="0"/>
    <xf numFmtId="0" fontId="84" fillId="28" borderId="0" applyNumberFormat="0" applyBorder="0" applyAlignment="0" applyProtection="0"/>
    <xf numFmtId="0" fontId="55" fillId="9" borderId="0" applyNumberFormat="0" applyBorder="0" applyAlignment="0" applyProtection="0"/>
    <xf numFmtId="0" fontId="84" fillId="11" borderId="0" applyNumberFormat="0" applyBorder="0" applyAlignment="0" applyProtection="0"/>
    <xf numFmtId="0" fontId="55" fillId="10" borderId="0" applyNumberFormat="0" applyBorder="0" applyAlignment="0" applyProtection="0"/>
    <xf numFmtId="0" fontId="84" fillId="3" borderId="0" applyNumberFormat="0" applyBorder="0" applyAlignment="0" applyProtection="0"/>
    <xf numFmtId="0" fontId="55" fillId="13" borderId="0" applyNumberFormat="0" applyBorder="0" applyAlignment="0" applyProtection="0"/>
    <xf numFmtId="0" fontId="84" fillId="6" borderId="0" applyNumberFormat="0" applyBorder="0" applyAlignment="0" applyProtection="0"/>
    <xf numFmtId="0" fontId="55" fillId="14" borderId="0" applyNumberFormat="0" applyBorder="0" applyAlignment="0" applyProtection="0"/>
    <xf numFmtId="0" fontId="84" fillId="9" borderId="0" applyNumberFormat="0" applyBorder="0" applyAlignment="0" applyProtection="0"/>
    <xf numFmtId="0" fontId="55" fillId="15" borderId="0" applyNumberFormat="0" applyBorder="0" applyAlignment="0" applyProtection="0"/>
    <xf numFmtId="0" fontId="84" fillId="98" borderId="0" applyNumberFormat="0" applyBorder="0" applyAlignment="0" applyProtection="0"/>
    <xf numFmtId="0" fontId="55" fillId="16" borderId="0" applyNumberFormat="0" applyBorder="0" applyAlignment="0" applyProtection="0"/>
    <xf numFmtId="0" fontId="84" fillId="28" borderId="0" applyNumberFormat="0" applyBorder="0" applyAlignment="0" applyProtection="0"/>
    <xf numFmtId="0" fontId="55" fillId="20" borderId="0" applyNumberFormat="0" applyBorder="0" applyAlignment="0" applyProtection="0"/>
    <xf numFmtId="0" fontId="84" fillId="11" borderId="0" applyNumberFormat="0" applyBorder="0" applyAlignment="0" applyProtection="0"/>
    <xf numFmtId="0" fontId="55" fillId="24" borderId="0" applyNumberFormat="0" applyBorder="0" applyAlignment="0" applyProtection="0"/>
    <xf numFmtId="0" fontId="84" fillId="62" borderId="0" applyNumberFormat="0" applyBorder="0" applyAlignment="0" applyProtection="0"/>
    <xf numFmtId="0" fontId="55" fillId="13" borderId="0" applyNumberFormat="0" applyBorder="0" applyAlignment="0" applyProtection="0"/>
    <xf numFmtId="0" fontId="84" fillId="89" borderId="0" applyNumberFormat="0" applyBorder="0" applyAlignment="0" applyProtection="0"/>
    <xf numFmtId="0" fontId="55" fillId="14" borderId="0" applyNumberFormat="0" applyBorder="0" applyAlignment="0" applyProtection="0"/>
    <xf numFmtId="0" fontId="84" fillId="20" borderId="0" applyNumberFormat="0" applyBorder="0" applyAlignment="0" applyProtection="0"/>
    <xf numFmtId="0" fontId="55" fillId="28" borderId="0" applyNumberFormat="0" applyBorder="0" applyAlignment="0" applyProtection="0"/>
    <xf numFmtId="0" fontId="85" fillId="5" borderId="0" applyNumberFormat="0" applyBorder="0" applyAlignment="0" applyProtection="0"/>
    <xf numFmtId="0" fontId="63" fillId="3" borderId="0" applyNumberFormat="0" applyBorder="0" applyAlignment="0" applyProtection="0"/>
    <xf numFmtId="41" fontId="6" fillId="31" borderId="0"/>
    <xf numFmtId="0" fontId="100" fillId="61" borderId="28" applyNumberFormat="0" applyAlignment="0" applyProtection="0"/>
    <xf numFmtId="0" fontId="76" fillId="32" borderId="2" applyNumberFormat="0" applyAlignment="0" applyProtection="0"/>
    <xf numFmtId="41" fontId="6" fillId="31" borderId="0"/>
    <xf numFmtId="0" fontId="76" fillId="32" borderId="2" applyNumberFormat="0" applyAlignment="0" applyProtection="0"/>
    <xf numFmtId="0" fontId="87" fillId="93" borderId="29" applyNumberFormat="0" applyAlignment="0" applyProtection="0"/>
    <xf numFmtId="0" fontId="64" fillId="33" borderId="3" applyNumberFormat="0" applyAlignment="0" applyProtection="0"/>
    <xf numFmtId="41" fontId="6" fillId="34" borderId="0"/>
    <xf numFmtId="41" fontId="6" fillId="34" borderId="0"/>
    <xf numFmtId="41" fontId="6" fillId="34" borderId="0"/>
    <xf numFmtId="41" fontId="6" fillId="34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1" fillId="0" borderId="0" applyFont="0" applyFill="0" applyBorder="0" applyAlignment="0" applyProtection="0"/>
    <xf numFmtId="18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0" fontId="8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9" fillId="6" borderId="0" applyNumberFormat="0" applyBorder="0" applyAlignment="0" applyProtection="0"/>
    <xf numFmtId="0" fontId="66" fillId="4" borderId="0" applyNumberFormat="0" applyBorder="0" applyAlignment="0" applyProtection="0"/>
    <xf numFmtId="0" fontId="23" fillId="0" borderId="4" applyNumberFormat="0" applyAlignment="0" applyProtection="0">
      <alignment horizontal="left"/>
    </xf>
    <xf numFmtId="0" fontId="23" fillId="0" borderId="4" applyNumberFormat="0" applyAlignment="0" applyProtection="0">
      <alignment horizontal="left"/>
    </xf>
    <xf numFmtId="0" fontId="23" fillId="0" borderId="5">
      <alignment horizontal="left"/>
    </xf>
    <xf numFmtId="0" fontId="23" fillId="0" borderId="5">
      <alignment horizontal="left"/>
    </xf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80" fillId="0" borderId="8" applyNumberFormat="0" applyFill="0" applyAlignment="0" applyProtection="0"/>
    <xf numFmtId="0" fontId="80" fillId="0" borderId="8" applyNumberFormat="0" applyFill="0" applyAlignment="0" applyProtection="0"/>
    <xf numFmtId="0" fontId="103" fillId="0" borderId="37" applyNumberFormat="0" applyFill="0" applyAlignment="0" applyProtection="0"/>
    <xf numFmtId="0" fontId="67" fillId="0" borderId="9" applyNumberFormat="0" applyFill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17" fillId="0" borderId="0"/>
    <xf numFmtId="40" fontId="17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68" fillId="7" borderId="2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68" fillId="7" borderId="2" applyNumberFormat="0" applyAlignment="0" applyProtection="0"/>
    <xf numFmtId="0" fontId="68" fillId="7" borderId="2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40" borderId="28" applyNumberFormat="0" applyAlignment="0" applyProtection="0"/>
    <xf numFmtId="0" fontId="93" fillId="40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41" fontId="28" fillId="39" borderId="11">
      <alignment horizontal="left"/>
      <protection locked="0"/>
    </xf>
    <xf numFmtId="10" fontId="28" fillId="39" borderId="11">
      <alignment horizontal="right"/>
      <protection locked="0"/>
    </xf>
    <xf numFmtId="10" fontId="28" fillId="39" borderId="11">
      <alignment horizontal="right"/>
      <protection locked="0"/>
    </xf>
    <xf numFmtId="0" fontId="10" fillId="34" borderId="0"/>
    <xf numFmtId="0" fontId="105" fillId="0" borderId="38" applyNumberFormat="0" applyFill="0" applyAlignment="0" applyProtection="0"/>
    <xf numFmtId="0" fontId="69" fillId="0" borderId="13" applyNumberFormat="0" applyFill="0" applyAlignment="0" applyProtection="0"/>
    <xf numFmtId="0" fontId="106" fillId="96" borderId="0" applyNumberFormat="0" applyBorder="0" applyAlignment="0" applyProtection="0"/>
    <xf numFmtId="0" fontId="70" fillId="40" borderId="0" applyNumberFormat="0" applyBorder="0" applyAlignment="0" applyProtection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0" fontId="6" fillId="0" borderId="0"/>
    <xf numFmtId="0" fontId="6" fillId="0" borderId="0"/>
    <xf numFmtId="197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170" fontId="6" fillId="0" borderId="0">
      <alignment horizontal="left" wrapText="1"/>
    </xf>
    <xf numFmtId="171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0" fontId="6" fillId="0" borderId="0"/>
    <xf numFmtId="192" fontId="21" fillId="0" borderId="0">
      <alignment horizontal="left" wrapText="1"/>
    </xf>
    <xf numFmtId="0" fontId="6" fillId="0" borderId="0"/>
    <xf numFmtId="192" fontId="2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0" fontId="102" fillId="0" borderId="0"/>
    <xf numFmtId="170" fontId="6" fillId="0" borderId="0">
      <alignment horizontal="left" wrapText="1"/>
    </xf>
    <xf numFmtId="0" fontId="102" fillId="0" borderId="0"/>
    <xf numFmtId="170" fontId="21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21" fillId="0" borderId="0">
      <alignment horizontal="left" wrapText="1"/>
    </xf>
    <xf numFmtId="0" fontId="5" fillId="0" borderId="0"/>
    <xf numFmtId="0" fontId="6" fillId="0" borderId="0"/>
    <xf numFmtId="0" fontId="6" fillId="0" borderId="0"/>
    <xf numFmtId="0" fontId="5" fillId="0" borderId="0"/>
    <xf numFmtId="170" fontId="6" fillId="0" borderId="0">
      <alignment horizontal="left" wrapText="1"/>
    </xf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170" fontId="6" fillId="0" borderId="0">
      <alignment horizontal="left" wrapText="1"/>
    </xf>
    <xf numFmtId="0" fontId="36" fillId="0" borderId="0"/>
    <xf numFmtId="170" fontId="6" fillId="0" borderId="0">
      <alignment horizontal="left" wrapText="1"/>
    </xf>
    <xf numFmtId="0" fontId="6" fillId="0" borderId="0"/>
    <xf numFmtId="170" fontId="21" fillId="0" borderId="0">
      <alignment horizontal="left" wrapText="1"/>
    </xf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96" fillId="61" borderId="35" applyNumberFormat="0" applyAlignment="0" applyProtection="0"/>
    <xf numFmtId="0" fontId="71" fillId="32" borderId="17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41" fontId="6" fillId="43" borderId="11"/>
    <xf numFmtId="41" fontId="6" fillId="43" borderId="11"/>
    <xf numFmtId="41" fontId="6" fillId="43" borderId="11"/>
    <xf numFmtId="41" fontId="6" fillId="43" borderId="11"/>
    <xf numFmtId="41" fontId="6" fillId="43" borderId="11"/>
    <xf numFmtId="42" fontId="6" fillId="31" borderId="0"/>
    <xf numFmtId="42" fontId="6" fillId="31" borderId="0"/>
    <xf numFmtId="42" fontId="6" fillId="31" borderId="0"/>
    <xf numFmtId="42" fontId="6" fillId="31" borderId="0"/>
    <xf numFmtId="42" fontId="6" fillId="31" borderId="18">
      <alignment vertical="center"/>
    </xf>
    <xf numFmtId="42" fontId="6" fillId="31" borderId="18">
      <alignment vertical="center"/>
    </xf>
    <xf numFmtId="42" fontId="6" fillId="31" borderId="18">
      <alignment vertical="center"/>
    </xf>
    <xf numFmtId="42" fontId="6" fillId="31" borderId="18">
      <alignment vertical="center"/>
    </xf>
    <xf numFmtId="42" fontId="6" fillId="31" borderId="18">
      <alignment vertical="center"/>
    </xf>
    <xf numFmtId="0" fontId="11" fillId="31" borderId="19" applyNumberFormat="0">
      <alignment horizontal="center" vertical="center" wrapText="1"/>
    </xf>
    <xf numFmtId="10" fontId="6" fillId="31" borderId="0"/>
    <xf numFmtId="10" fontId="6" fillId="31" borderId="0"/>
    <xf numFmtId="10" fontId="6" fillId="31" borderId="0"/>
    <xf numFmtId="10" fontId="6" fillId="31" borderId="0"/>
    <xf numFmtId="10" fontId="6" fillId="31" borderId="0"/>
    <xf numFmtId="183" fontId="6" fillId="31" borderId="0"/>
    <xf numFmtId="183" fontId="6" fillId="31" borderId="0"/>
    <xf numFmtId="183" fontId="6" fillId="31" borderId="0"/>
    <xf numFmtId="183" fontId="6" fillId="31" borderId="0"/>
    <xf numFmtId="183" fontId="6" fillId="31" borderId="0"/>
    <xf numFmtId="42" fontId="6" fillId="31" borderId="20">
      <alignment horizontal="left"/>
    </xf>
    <xf numFmtId="42" fontId="6" fillId="31" borderId="20">
      <alignment horizontal="left"/>
    </xf>
    <xf numFmtId="42" fontId="6" fillId="31" borderId="20">
      <alignment horizontal="left"/>
    </xf>
    <xf numFmtId="42" fontId="6" fillId="31" borderId="20">
      <alignment horizontal="left"/>
    </xf>
    <xf numFmtId="42" fontId="6" fillId="31" borderId="20">
      <alignment horizontal="lef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0" fontId="6" fillId="45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center" indent="1"/>
    </xf>
    <xf numFmtId="0" fontId="6" fillId="60" borderId="17" applyNumberFormat="0" applyProtection="0">
      <alignment horizontal="left" vertical="center" indent="1"/>
    </xf>
    <xf numFmtId="0" fontId="6" fillId="60" borderId="17" applyNumberFormat="0" applyProtection="0">
      <alignment horizontal="left" vertical="center" indent="1"/>
    </xf>
    <xf numFmtId="0" fontId="6" fillId="34" borderId="17" applyNumberFormat="0" applyProtection="0">
      <alignment horizontal="left" vertical="center" indent="1"/>
    </xf>
    <xf numFmtId="0" fontId="6" fillId="34" borderId="17" applyNumberFormat="0" applyProtection="0">
      <alignment horizontal="left" vertical="center" indent="1"/>
    </xf>
    <xf numFmtId="0" fontId="6" fillId="45" borderId="17" applyNumberFormat="0" applyProtection="0">
      <alignment horizontal="left" vertical="center" indent="1"/>
    </xf>
    <xf numFmtId="0" fontId="6" fillId="45" borderId="17" applyNumberFormat="0" applyProtection="0">
      <alignment horizontal="left" vertical="center" indent="1"/>
    </xf>
    <xf numFmtId="0" fontId="6" fillId="0" borderId="0"/>
    <xf numFmtId="4" fontId="42" fillId="57" borderId="17" applyNumberFormat="0" applyProtection="0">
      <alignment horizontal="right" vertical="center"/>
    </xf>
    <xf numFmtId="0" fontId="6" fillId="45" borderId="17" applyNumberFormat="0" applyProtection="0">
      <alignment horizontal="left" vertical="center" indent="1"/>
    </xf>
    <xf numFmtId="0" fontId="6" fillId="45" borderId="17" applyNumberFormat="0" applyProtection="0">
      <alignment horizontal="left" vertical="center" indent="1"/>
    </xf>
    <xf numFmtId="39" fontId="6" fillId="65" borderId="0"/>
    <xf numFmtId="39" fontId="6" fillId="65" borderId="0"/>
    <xf numFmtId="39" fontId="6" fillId="65" borderId="0"/>
    <xf numFmtId="39" fontId="6" fillId="65" borderId="0"/>
    <xf numFmtId="39" fontId="6" fillId="65" borderId="0"/>
    <xf numFmtId="38" fontId="17" fillId="0" borderId="20"/>
    <xf numFmtId="172" fontId="6" fillId="0" borderId="0">
      <alignment horizontal="left" wrapText="1"/>
    </xf>
    <xf numFmtId="172" fontId="6" fillId="0" borderId="0">
      <alignment horizontal="left" wrapText="1"/>
    </xf>
    <xf numFmtId="183" fontId="6" fillId="0" borderId="0">
      <alignment horizontal="left" wrapText="1"/>
    </xf>
    <xf numFmtId="195" fontId="6" fillId="0" borderId="0">
      <alignment horizontal="left" wrapText="1"/>
    </xf>
    <xf numFmtId="165" fontId="6" fillId="0" borderId="0">
      <alignment horizontal="left" wrapText="1"/>
    </xf>
    <xf numFmtId="183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95" fontId="6" fillId="0" borderId="0">
      <alignment horizontal="left" wrapText="1"/>
    </xf>
    <xf numFmtId="195" fontId="6" fillId="0" borderId="0">
      <alignment horizontal="left" wrapText="1"/>
    </xf>
    <xf numFmtId="195" fontId="6" fillId="0" borderId="0">
      <alignment horizontal="left" wrapText="1"/>
    </xf>
    <xf numFmtId="165" fontId="6" fillId="0" borderId="0">
      <alignment horizontal="left" wrapText="1"/>
    </xf>
    <xf numFmtId="195" fontId="6" fillId="0" borderId="0">
      <alignment horizontal="left" wrapText="1"/>
    </xf>
    <xf numFmtId="170" fontId="6" fillId="0" borderId="0">
      <alignment horizontal="left" wrapText="1"/>
    </xf>
    <xf numFmtId="0" fontId="10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1" fillId="31" borderId="0">
      <alignment horizontal="left" wrapText="1"/>
    </xf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9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97" borderId="34" applyNumberFormat="0" applyFont="0" applyAlignment="0" applyProtection="0"/>
    <xf numFmtId="0" fontId="4" fillId="67" borderId="0" applyNumberFormat="0" applyBorder="0" applyAlignment="0" applyProtection="0"/>
    <xf numFmtId="0" fontId="4" fillId="73" borderId="0" applyNumberFormat="0" applyBorder="0" applyAlignment="0" applyProtection="0"/>
    <xf numFmtId="0" fontId="4" fillId="69" borderId="0" applyNumberFormat="0" applyBorder="0" applyAlignment="0" applyProtection="0"/>
    <xf numFmtId="0" fontId="4" fillId="73" borderId="0" applyNumberFormat="0" applyBorder="0" applyAlignment="0" applyProtection="0"/>
    <xf numFmtId="0" fontId="4" fillId="68" borderId="0" applyNumberFormat="0" applyBorder="0" applyAlignment="0" applyProtection="0"/>
    <xf numFmtId="0" fontId="4" fillId="74" borderId="0" applyNumberFormat="0" applyBorder="0" applyAlignment="0" applyProtection="0"/>
    <xf numFmtId="0" fontId="4" fillId="67" borderId="0" applyNumberFormat="0" applyBorder="0" applyAlignment="0" applyProtection="0"/>
    <xf numFmtId="0" fontId="4" fillId="69" borderId="0" applyNumberFormat="0" applyBorder="0" applyAlignment="0" applyProtection="0"/>
    <xf numFmtId="0" fontId="4" fillId="75" borderId="0" applyNumberFormat="0" applyBorder="0" applyAlignment="0" applyProtection="0"/>
    <xf numFmtId="0" fontId="4" fillId="74" borderId="0" applyNumberFormat="0" applyBorder="0" applyAlignment="0" applyProtection="0"/>
    <xf numFmtId="0" fontId="4" fillId="67" borderId="0" applyNumberFormat="0" applyBorder="0" applyAlignment="0" applyProtection="0"/>
    <xf numFmtId="0" fontId="4" fillId="70" borderId="0" applyNumberFormat="0" applyBorder="0" applyAlignment="0" applyProtection="0"/>
    <xf numFmtId="0" fontId="4" fillId="76" borderId="0" applyNumberFormat="0" applyBorder="0" applyAlignment="0" applyProtection="0"/>
    <xf numFmtId="0" fontId="4" fillId="74" borderId="0" applyNumberFormat="0" applyBorder="0" applyAlignment="0" applyProtection="0"/>
    <xf numFmtId="0" fontId="4" fillId="71" borderId="0" applyNumberFormat="0" applyBorder="0" applyAlignment="0" applyProtection="0"/>
    <xf numFmtId="0" fontId="4" fillId="77" borderId="0" applyNumberFormat="0" applyBorder="0" applyAlignment="0" applyProtection="0"/>
    <xf numFmtId="0" fontId="4" fillId="68" borderId="0" applyNumberFormat="0" applyBorder="0" applyAlignment="0" applyProtection="0"/>
    <xf numFmtId="0" fontId="4" fillId="72" borderId="0" applyNumberFormat="0" applyBorder="0" applyAlignment="0" applyProtection="0"/>
    <xf numFmtId="0" fontId="4" fillId="78" borderId="0" applyNumberFormat="0" applyBorder="0" applyAlignment="0" applyProtection="0"/>
    <xf numFmtId="0" fontId="4" fillId="75" borderId="0" applyNumberFormat="0" applyBorder="0" applyAlignment="0" applyProtection="0"/>
    <xf numFmtId="0" fontId="4" fillId="68" borderId="0" applyNumberFormat="0" applyBorder="0" applyAlignment="0" applyProtection="0"/>
    <xf numFmtId="0" fontId="4" fillId="70" borderId="0" applyNumberFormat="0" applyBorder="0" applyAlignment="0" applyProtection="0"/>
    <xf numFmtId="0" fontId="4" fillId="76" borderId="0" applyNumberFormat="0" applyBorder="0" applyAlignment="0" applyProtection="0"/>
    <xf numFmtId="0" fontId="4" fillId="71" borderId="0" applyNumberFormat="0" applyBorder="0" applyAlignment="0" applyProtection="0"/>
    <xf numFmtId="0" fontId="4" fillId="77" borderId="0" applyNumberFormat="0" applyBorder="0" applyAlignment="0" applyProtection="0"/>
    <xf numFmtId="0" fontId="4" fillId="72" borderId="0" applyNumberFormat="0" applyBorder="0" applyAlignment="0" applyProtection="0"/>
    <xf numFmtId="0" fontId="4" fillId="78" borderId="0" applyNumberFormat="0" applyBorder="0" applyAlignment="0" applyProtection="0"/>
    <xf numFmtId="0" fontId="4" fillId="73" borderId="0" applyNumberFormat="0" applyBorder="0" applyAlignment="0" applyProtection="0"/>
    <xf numFmtId="0" fontId="4" fillId="69" borderId="0" applyNumberFormat="0" applyBorder="0" applyAlignment="0" applyProtection="0"/>
    <xf numFmtId="0" fontId="4" fillId="75" borderId="0" applyNumberFormat="0" applyBorder="0" applyAlignment="0" applyProtection="0"/>
    <xf numFmtId="0" fontId="4" fillId="70" borderId="0" applyNumberFormat="0" applyBorder="0" applyAlignment="0" applyProtection="0"/>
    <xf numFmtId="0" fontId="4" fillId="76" borderId="0" applyNumberFormat="0" applyBorder="0" applyAlignment="0" applyProtection="0"/>
    <xf numFmtId="0" fontId="4" fillId="71" borderId="0" applyNumberFormat="0" applyBorder="0" applyAlignment="0" applyProtection="0"/>
    <xf numFmtId="0" fontId="4" fillId="77" borderId="0" applyNumberFormat="0" applyBorder="0" applyAlignment="0" applyProtection="0"/>
    <xf numFmtId="0" fontId="4" fillId="72" borderId="0" applyNumberFormat="0" applyBorder="0" applyAlignment="0" applyProtection="0"/>
    <xf numFmtId="0" fontId="4" fillId="7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" fillId="97" borderId="34" applyNumberFormat="0" applyFont="0" applyAlignment="0" applyProtection="0"/>
    <xf numFmtId="0" fontId="3" fillId="67" borderId="0" applyNumberFormat="0" applyBorder="0" applyAlignment="0" applyProtection="0"/>
    <xf numFmtId="0" fontId="3" fillId="73" borderId="0" applyNumberFormat="0" applyBorder="0" applyAlignment="0" applyProtection="0"/>
    <xf numFmtId="0" fontId="3" fillId="68" borderId="0" applyNumberFormat="0" applyBorder="0" applyAlignment="0" applyProtection="0"/>
    <xf numFmtId="0" fontId="3" fillId="74" borderId="0" applyNumberFormat="0" applyBorder="0" applyAlignment="0" applyProtection="0"/>
    <xf numFmtId="0" fontId="3" fillId="69" borderId="0" applyNumberFormat="0" applyBorder="0" applyAlignment="0" applyProtection="0"/>
    <xf numFmtId="0" fontId="3" fillId="75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 applyProtection="1">
      <alignment horizontal="centerContinuous"/>
      <protection locked="0"/>
    </xf>
    <xf numFmtId="0" fontId="8" fillId="0" borderId="0" xfId="0" applyFont="1" applyAlignment="1">
      <alignment horizontal="centerContinuous"/>
    </xf>
    <xf numFmtId="15" fontId="8" fillId="0" borderId="0" xfId="0" applyNumberFormat="1" applyFont="1" applyAlignment="1">
      <alignment horizontal="centerContinuous"/>
    </xf>
    <xf numFmtId="18" fontId="8" fillId="0" borderId="0" xfId="0" applyNumberFormat="1" applyFont="1" applyAlignment="1">
      <alignment horizontal="centerContinuous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8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Protection="1">
      <protection locked="0"/>
    </xf>
    <xf numFmtId="0" fontId="7" fillId="0" borderId="0" xfId="0" applyFont="1" applyAlignment="1">
      <alignment horizontal="left"/>
    </xf>
    <xf numFmtId="164" fontId="7" fillId="0" borderId="0" xfId="0" applyNumberFormat="1" applyFont="1" applyBorder="1" applyProtection="1"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41" fontId="7" fillId="0" borderId="0" xfId="0" applyNumberFormat="1" applyFont="1" applyAlignment="1" applyProtection="1"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42" fontId="7" fillId="0" borderId="0" xfId="0" applyNumberFormat="1" applyFont="1" applyAlignment="1" applyProtection="1">
      <protection locked="0"/>
    </xf>
    <xf numFmtId="9" fontId="7" fillId="0" borderId="0" xfId="1673" applyFont="1"/>
    <xf numFmtId="41" fontId="7" fillId="0" borderId="0" xfId="0" applyNumberFormat="1" applyFont="1"/>
    <xf numFmtId="9" fontId="7" fillId="0" borderId="0" xfId="0" applyNumberFormat="1" applyFont="1"/>
    <xf numFmtId="37" fontId="7" fillId="0" borderId="0" xfId="0" applyNumberFormat="1" applyFont="1"/>
    <xf numFmtId="42" fontId="7" fillId="0" borderId="10" xfId="0" applyNumberFormat="1" applyFont="1" applyBorder="1"/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/>
    <xf numFmtId="3" fontId="7" fillId="0" borderId="0" xfId="1437" applyNumberFormat="1" applyFont="1" applyFill="1" applyBorder="1" applyAlignment="1" applyProtection="1">
      <protection locked="0"/>
    </xf>
    <xf numFmtId="41" fontId="7" fillId="0" borderId="19" xfId="1437" applyNumberFormat="1" applyFont="1" applyFill="1" applyBorder="1" applyAlignment="1" applyProtection="1">
      <protection locked="0"/>
    </xf>
    <xf numFmtId="0" fontId="10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42" fontId="7" fillId="0" borderId="20" xfId="0" applyNumberFormat="1" applyFont="1" applyBorder="1" applyAlignment="1" applyProtection="1">
      <protection locked="0"/>
    </xf>
    <xf numFmtId="165" fontId="7" fillId="0" borderId="0" xfId="1673" applyNumberFormat="1" applyFont="1"/>
    <xf numFmtId="0" fontId="0" fillId="0" borderId="0" xfId="0" applyAlignment="1">
      <alignment horizontal="right"/>
    </xf>
    <xf numFmtId="3" fontId="7" fillId="0" borderId="0" xfId="1437" applyNumberFormat="1" applyFont="1" applyFill="1" applyAlignment="1" applyProtection="1">
      <alignment wrapText="1"/>
      <protection locked="0"/>
    </xf>
    <xf numFmtId="0" fontId="0" fillId="100" borderId="39" xfId="0" applyFill="1" applyBorder="1" applyAlignment="1">
      <alignment horizontal="center"/>
    </xf>
    <xf numFmtId="0" fontId="1" fillId="0" borderId="0" xfId="6026"/>
    <xf numFmtId="166" fontId="1" fillId="0" borderId="0" xfId="6026" applyNumberFormat="1"/>
    <xf numFmtId="43" fontId="1" fillId="0" borderId="0" xfId="6026" applyNumberFormat="1"/>
    <xf numFmtId="166" fontId="98" fillId="99" borderId="40" xfId="6026" applyNumberFormat="1" applyFont="1" applyFill="1" applyBorder="1"/>
    <xf numFmtId="166" fontId="0" fillId="0" borderId="19" xfId="6027" applyNumberFormat="1" applyFont="1" applyBorder="1"/>
    <xf numFmtId="0" fontId="1" fillId="0" borderId="41" xfId="6026" applyBorder="1"/>
    <xf numFmtId="0" fontId="1" fillId="0" borderId="43" xfId="6026" applyBorder="1"/>
    <xf numFmtId="166" fontId="1" fillId="0" borderId="42" xfId="6026" applyNumberFormat="1" applyBorder="1"/>
    <xf numFmtId="166" fontId="0" fillId="0" borderId="20" xfId="6027" applyNumberFormat="1" applyFont="1" applyBorder="1"/>
    <xf numFmtId="0" fontId="98" fillId="0" borderId="0" xfId="6026" applyFont="1" applyAlignment="1">
      <alignment horizontal="center"/>
    </xf>
    <xf numFmtId="199" fontId="98" fillId="0" borderId="0" xfId="6026" applyNumberFormat="1" applyFont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top"/>
    </xf>
    <xf numFmtId="0" fontId="0" fillId="34" borderId="10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101" borderId="10" xfId="0" applyFill="1" applyBorder="1" applyAlignment="1">
      <alignment vertical="top"/>
    </xf>
    <xf numFmtId="4" fontId="0" fillId="101" borderId="10" xfId="0" applyNumberFormat="1" applyFill="1" applyBorder="1" applyAlignment="1">
      <alignment horizontal="right" vertical="top"/>
    </xf>
    <xf numFmtId="14" fontId="0" fillId="101" borderId="10" xfId="0" applyNumberFormat="1" applyFill="1" applyBorder="1" applyAlignment="1">
      <alignment horizontal="right" vertical="top"/>
    </xf>
    <xf numFmtId="0" fontId="0" fillId="34" borderId="10" xfId="0" applyFill="1" applyBorder="1" applyAlignment="1">
      <alignment vertical="top" wrapText="1"/>
    </xf>
    <xf numFmtId="0" fontId="8" fillId="0" borderId="0" xfId="0" applyFont="1" applyFill="1" applyAlignment="1">
      <alignment horizontal="center"/>
    </xf>
  </cellXfs>
  <cellStyles count="6028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1 8" xfId="601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2 8" xfId="6014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3 8" xfId="6016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4 8" xfId="6018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5 8" xfId="6020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20% - Accent6 8" xfId="6022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1 8" xfId="6013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2 8" xfId="6015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3 8" xfId="6017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4 8" xfId="6019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5 8" xfId="6021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40% - Accent6 8" xfId="6023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1" xfId="6009"/>
    <cellStyle name="Comma 22" xfId="6025"/>
    <cellStyle name="Comma 23" xfId="6027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52" xfId="6008"/>
    <cellStyle name="Normal 53" xfId="6024"/>
    <cellStyle name="Normal 54" xfId="6026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15" xfId="601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 4" xfId="6010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142874</xdr:colOff>
      <xdr:row>11</xdr:row>
      <xdr:rowOff>104775</xdr:rowOff>
    </xdr:from>
    <xdr:to>
      <xdr:col>19</xdr:col>
      <xdr:colOff>190499</xdr:colOff>
      <xdr:row>55</xdr:row>
      <xdr:rowOff>123825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4" y="1943100"/>
          <a:ext cx="10048875" cy="71437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31</xdr:col>
      <xdr:colOff>46324</xdr:colOff>
      <xdr:row>96</xdr:row>
      <xdr:rowOff>132544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9286875"/>
          <a:ext cx="10409524" cy="64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59</xdr:row>
      <xdr:rowOff>0</xdr:rowOff>
    </xdr:from>
    <xdr:to>
      <xdr:col>13</xdr:col>
      <xdr:colOff>180976</xdr:colOff>
      <xdr:row>86</xdr:row>
      <xdr:rowOff>8977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6" y="9610725"/>
          <a:ext cx="6381750" cy="43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J23" sqref="J23"/>
    </sheetView>
  </sheetViews>
  <sheetFormatPr defaultRowHeight="12.75"/>
  <cols>
    <col min="2" max="2" width="27.5703125" bestFit="1" customWidth="1"/>
    <col min="3" max="3" width="4.28515625" bestFit="1" customWidth="1"/>
    <col min="4" max="4" width="18.85546875" customWidth="1"/>
    <col min="5" max="5" width="14.140625" customWidth="1"/>
    <col min="6" max="6" width="16.5703125" bestFit="1" customWidth="1"/>
    <col min="7" max="7" width="14.5703125" bestFit="1" customWidth="1"/>
  </cols>
  <sheetData>
    <row r="1" spans="1:6">
      <c r="A1" s="1"/>
      <c r="B1" s="1"/>
      <c r="C1" s="1"/>
      <c r="D1" s="1"/>
    </row>
    <row r="2" spans="1:6">
      <c r="A2" s="2"/>
      <c r="B2" s="2"/>
      <c r="C2" s="2"/>
      <c r="D2" s="2"/>
    </row>
    <row r="3" spans="1:6">
      <c r="A3" s="2"/>
      <c r="B3" s="2"/>
      <c r="C3" s="2"/>
      <c r="D3" s="2"/>
      <c r="E3" s="2"/>
    </row>
    <row r="4" spans="1:6">
      <c r="A4" s="3" t="s">
        <v>11</v>
      </c>
      <c r="B4" s="4"/>
      <c r="C4" s="4"/>
      <c r="D4" s="4"/>
      <c r="E4" s="4"/>
    </row>
    <row r="5" spans="1:6">
      <c r="A5" s="4" t="s">
        <v>0</v>
      </c>
      <c r="B5" s="4"/>
      <c r="C5" s="4"/>
      <c r="D5" s="4"/>
      <c r="E5" s="5"/>
    </row>
    <row r="6" spans="1:6">
      <c r="A6" s="4" t="s">
        <v>76</v>
      </c>
      <c r="B6" s="4"/>
      <c r="C6" s="4"/>
      <c r="D6" s="4"/>
      <c r="E6" s="6"/>
    </row>
    <row r="7" spans="1:6">
      <c r="A7" s="64" t="s">
        <v>10</v>
      </c>
      <c r="B7" s="64"/>
      <c r="C7" s="64"/>
      <c r="D7" s="64"/>
      <c r="E7" s="64"/>
    </row>
    <row r="8" spans="1:6">
      <c r="A8" s="2"/>
      <c r="B8" s="7"/>
      <c r="C8" s="7"/>
      <c r="D8" s="2"/>
      <c r="E8" s="2"/>
    </row>
    <row r="9" spans="1:6">
      <c r="A9" s="8" t="s">
        <v>1</v>
      </c>
      <c r="B9" s="2"/>
      <c r="C9" s="2"/>
      <c r="D9" s="2"/>
      <c r="E9" s="9" t="s">
        <v>2</v>
      </c>
    </row>
    <row r="10" spans="1:6">
      <c r="A10" s="10" t="s">
        <v>3</v>
      </c>
      <c r="B10" s="11" t="s">
        <v>4</v>
      </c>
      <c r="C10" s="12"/>
      <c r="D10" s="12"/>
      <c r="E10" s="12" t="s">
        <v>5</v>
      </c>
    </row>
    <row r="11" spans="1:6">
      <c r="A11" s="13"/>
      <c r="B11" s="14"/>
      <c r="C11" s="15"/>
      <c r="D11" s="16"/>
      <c r="E11" s="16"/>
    </row>
    <row r="12" spans="1:6">
      <c r="A12" s="13">
        <f t="shared" ref="A12:A25" si="0">A11+1</f>
        <v>1</v>
      </c>
      <c r="B12" s="17" t="s">
        <v>13</v>
      </c>
      <c r="C12" s="18"/>
      <c r="D12" s="34"/>
      <c r="E12" s="42">
        <f>Colstrip!N3*1000</f>
        <v>2673671000</v>
      </c>
      <c r="F12" t="s">
        <v>27</v>
      </c>
    </row>
    <row r="13" spans="1:6">
      <c r="A13" s="13">
        <f t="shared" si="0"/>
        <v>2</v>
      </c>
      <c r="B13" s="1" t="s">
        <v>22</v>
      </c>
      <c r="C13" s="1"/>
      <c r="D13" s="1"/>
      <c r="E13" s="40">
        <f>'Montana Energy Tax'!G2</f>
        <v>0.05</v>
      </c>
    </row>
    <row r="14" spans="1:6">
      <c r="A14" s="13">
        <f t="shared" si="0"/>
        <v>3</v>
      </c>
      <c r="B14" s="1" t="s">
        <v>21</v>
      </c>
      <c r="C14" s="1"/>
      <c r="D14" s="1"/>
      <c r="E14" s="1">
        <f>+'Montana Energy Tax'!A2</f>
        <v>1.4999999999999999E-4</v>
      </c>
    </row>
    <row r="15" spans="1:6">
      <c r="A15" s="13">
        <f t="shared" si="0"/>
        <v>4</v>
      </c>
      <c r="B15" s="1" t="s">
        <v>25</v>
      </c>
      <c r="C15" s="1"/>
      <c r="D15" s="1"/>
      <c r="E15" s="39">
        <f>+E12*(1-E13)*E14</f>
        <v>380998.11749999999</v>
      </c>
    </row>
    <row r="16" spans="1:6">
      <c r="A16" s="13">
        <f t="shared" si="0"/>
        <v>5</v>
      </c>
      <c r="B16" s="1"/>
      <c r="C16" s="1"/>
      <c r="D16" s="1"/>
      <c r="E16" s="1"/>
    </row>
    <row r="17" spans="1:5">
      <c r="A17" s="13">
        <f t="shared" si="0"/>
        <v>6</v>
      </c>
      <c r="B17" s="1" t="s">
        <v>23</v>
      </c>
      <c r="C17" s="1"/>
      <c r="D17" s="1"/>
      <c r="E17" s="1">
        <f>+'Montana Energy Tax'!C2</f>
        <v>2.0000000000000001E-4</v>
      </c>
    </row>
    <row r="18" spans="1:5">
      <c r="A18" s="13">
        <f t="shared" si="0"/>
        <v>7</v>
      </c>
      <c r="B18" s="1" t="s">
        <v>24</v>
      </c>
      <c r="C18" s="1"/>
      <c r="D18" s="1"/>
      <c r="E18" s="39">
        <f>+E17*E12</f>
        <v>534734.20000000007</v>
      </c>
    </row>
    <row r="19" spans="1:5">
      <c r="A19" s="13">
        <f t="shared" si="0"/>
        <v>8</v>
      </c>
      <c r="B19" s="1"/>
      <c r="C19" s="1"/>
      <c r="D19" s="1"/>
      <c r="E19" s="1"/>
    </row>
    <row r="20" spans="1:5">
      <c r="A20" s="13">
        <f t="shared" si="0"/>
        <v>9</v>
      </c>
      <c r="B20" s="19" t="s">
        <v>12</v>
      </c>
      <c r="C20" s="20"/>
      <c r="D20" s="21"/>
      <c r="E20" s="22">
        <f>+E15+E18</f>
        <v>915732.31750000012</v>
      </c>
    </row>
    <row r="21" spans="1:5">
      <c r="A21" s="13">
        <f t="shared" si="0"/>
        <v>10</v>
      </c>
      <c r="B21" s="19" t="s">
        <v>6</v>
      </c>
      <c r="C21" s="20"/>
      <c r="D21" s="23"/>
      <c r="E21" s="35">
        <f>'SAP 12MOE Dec 2023'!E18</f>
        <v>879365.23</v>
      </c>
    </row>
    <row r="22" spans="1:5">
      <c r="A22" s="13">
        <f t="shared" si="0"/>
        <v>11</v>
      </c>
      <c r="B22" s="19" t="s">
        <v>7</v>
      </c>
      <c r="C22" s="24"/>
      <c r="D22" s="21"/>
      <c r="E22" s="25">
        <f>E21-E20</f>
        <v>-36367.08750000014</v>
      </c>
    </row>
    <row r="23" spans="1:5">
      <c r="A23" s="13">
        <f t="shared" si="0"/>
        <v>12</v>
      </c>
      <c r="B23" s="1"/>
      <c r="C23" s="18"/>
      <c r="D23" s="18" t="s">
        <v>2</v>
      </c>
      <c r="E23" s="18" t="s">
        <v>2</v>
      </c>
    </row>
    <row r="24" spans="1:5">
      <c r="A24" s="13">
        <f t="shared" si="0"/>
        <v>13</v>
      </c>
      <c r="B24" s="19" t="s">
        <v>8</v>
      </c>
      <c r="C24" s="26">
        <v>0.21</v>
      </c>
      <c r="D24" s="1"/>
      <c r="E24" s="27">
        <f>E22*C24</f>
        <v>-7637.0883750000294</v>
      </c>
    </row>
    <row r="25" spans="1:5">
      <c r="A25" s="13">
        <f t="shared" si="0"/>
        <v>14</v>
      </c>
      <c r="B25" s="19" t="s">
        <v>9</v>
      </c>
      <c r="C25" s="28"/>
      <c r="D25" s="29"/>
      <c r="E25" s="30">
        <f>E22-E24</f>
        <v>-28729.999125000111</v>
      </c>
    </row>
    <row r="26" spans="1:5">
      <c r="A26" s="31"/>
      <c r="B26" s="1"/>
      <c r="C26" s="1"/>
      <c r="D26" s="1"/>
      <c r="E26" s="1"/>
    </row>
    <row r="27" spans="1:5">
      <c r="A27" s="33"/>
      <c r="B27" s="32"/>
      <c r="C27" s="32"/>
      <c r="D27" s="32"/>
      <c r="E27" s="32"/>
    </row>
  </sheetData>
  <mergeCells count="1">
    <mergeCell ref="A7:E7"/>
  </mergeCells>
  <phoneticPr fontId="13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B38" sqref="B38"/>
    </sheetView>
  </sheetViews>
  <sheetFormatPr defaultRowHeight="12.75"/>
  <cols>
    <col min="1" max="1" width="33.5703125" customWidth="1"/>
    <col min="2" max="2" width="12.28515625" bestFit="1" customWidth="1"/>
    <col min="3" max="4" width="11.28515625" bestFit="1" customWidth="1"/>
    <col min="5" max="5" width="12.85546875" bestFit="1" customWidth="1"/>
    <col min="6" max="13" width="11.28515625" bestFit="1" customWidth="1"/>
    <col min="14" max="14" width="11.85546875" bestFit="1" customWidth="1"/>
    <col min="16" max="16" width="11.7109375" bestFit="1" customWidth="1"/>
  </cols>
  <sheetData>
    <row r="1" spans="1:16" ht="38.25">
      <c r="A1" s="57" t="s">
        <v>34</v>
      </c>
      <c r="B1" s="57" t="s">
        <v>35</v>
      </c>
      <c r="C1" s="63" t="s">
        <v>36</v>
      </c>
      <c r="D1" s="57" t="s">
        <v>37</v>
      </c>
      <c r="E1" s="57" t="s">
        <v>38</v>
      </c>
      <c r="F1" s="63" t="s">
        <v>39</v>
      </c>
      <c r="G1" s="57" t="s">
        <v>40</v>
      </c>
      <c r="H1" s="57" t="s">
        <v>41</v>
      </c>
      <c r="I1" s="57" t="s">
        <v>42</v>
      </c>
      <c r="J1" s="63" t="s">
        <v>43</v>
      </c>
      <c r="K1" s="57" t="s">
        <v>44</v>
      </c>
      <c r="L1" s="63" t="s">
        <v>45</v>
      </c>
      <c r="M1" s="57" t="s">
        <v>46</v>
      </c>
      <c r="N1" s="57" t="s">
        <v>47</v>
      </c>
      <c r="O1" s="57" t="s">
        <v>48</v>
      </c>
      <c r="P1" s="57" t="s">
        <v>49</v>
      </c>
    </row>
    <row r="2" spans="1:16">
      <c r="A2" s="56" t="s">
        <v>50</v>
      </c>
      <c r="B2" s="56" t="s">
        <v>51</v>
      </c>
      <c r="C2" s="56" t="s">
        <v>52</v>
      </c>
      <c r="D2" s="56" t="s">
        <v>53</v>
      </c>
      <c r="E2" s="58">
        <v>69500</v>
      </c>
      <c r="F2" s="56" t="s">
        <v>54</v>
      </c>
      <c r="G2" s="56" t="s">
        <v>55</v>
      </c>
      <c r="H2" s="56" t="s">
        <v>56</v>
      </c>
      <c r="I2" s="56" t="s">
        <v>57</v>
      </c>
      <c r="J2" s="56" t="s">
        <v>57</v>
      </c>
      <c r="K2" s="56" t="s">
        <v>58</v>
      </c>
      <c r="L2" s="56" t="s">
        <v>59</v>
      </c>
      <c r="M2" s="56" t="s">
        <v>60</v>
      </c>
      <c r="N2" s="56" t="s">
        <v>61</v>
      </c>
      <c r="O2" s="56" t="s">
        <v>62</v>
      </c>
      <c r="P2" s="59">
        <v>44951</v>
      </c>
    </row>
    <row r="3" spans="1:16">
      <c r="A3" s="56" t="s">
        <v>50</v>
      </c>
      <c r="B3" s="56" t="s">
        <v>51</v>
      </c>
      <c r="C3" s="56" t="s">
        <v>52</v>
      </c>
      <c r="D3" s="56" t="s">
        <v>53</v>
      </c>
      <c r="E3" s="58">
        <v>3948.8</v>
      </c>
      <c r="F3" s="56" t="s">
        <v>54</v>
      </c>
      <c r="G3" s="56" t="s">
        <v>55</v>
      </c>
      <c r="H3" s="56" t="s">
        <v>63</v>
      </c>
      <c r="I3" s="56" t="s">
        <v>57</v>
      </c>
      <c r="J3" s="56" t="s">
        <v>57</v>
      </c>
      <c r="K3" s="56" t="s">
        <v>58</v>
      </c>
      <c r="L3" s="56" t="s">
        <v>59</v>
      </c>
      <c r="M3" s="56" t="s">
        <v>60</v>
      </c>
      <c r="N3" s="56" t="s">
        <v>61</v>
      </c>
      <c r="O3" s="56" t="s">
        <v>62</v>
      </c>
      <c r="P3" s="59">
        <v>44957</v>
      </c>
    </row>
    <row r="4" spans="1:16">
      <c r="A4" s="56" t="s">
        <v>50</v>
      </c>
      <c r="B4" s="56" t="s">
        <v>51</v>
      </c>
      <c r="C4" s="56" t="s">
        <v>52</v>
      </c>
      <c r="D4" s="56" t="s">
        <v>53</v>
      </c>
      <c r="E4" s="58">
        <v>69500</v>
      </c>
      <c r="F4" s="56" t="s">
        <v>54</v>
      </c>
      <c r="G4" s="56" t="s">
        <v>55</v>
      </c>
      <c r="H4" s="56" t="s">
        <v>56</v>
      </c>
      <c r="I4" s="56" t="s">
        <v>64</v>
      </c>
      <c r="J4" s="56" t="s">
        <v>57</v>
      </c>
      <c r="K4" s="56" t="s">
        <v>58</v>
      </c>
      <c r="L4" s="56" t="s">
        <v>59</v>
      </c>
      <c r="M4" s="56" t="s">
        <v>60</v>
      </c>
      <c r="N4" s="56" t="s">
        <v>61</v>
      </c>
      <c r="O4" s="56" t="s">
        <v>62</v>
      </c>
      <c r="P4" s="59">
        <v>44982</v>
      </c>
    </row>
    <row r="5" spans="1:16">
      <c r="A5" s="56" t="s">
        <v>50</v>
      </c>
      <c r="B5" s="56" t="s">
        <v>51</v>
      </c>
      <c r="C5" s="56" t="s">
        <v>52</v>
      </c>
      <c r="D5" s="56" t="s">
        <v>53</v>
      </c>
      <c r="E5" s="58">
        <v>69500</v>
      </c>
      <c r="F5" s="56" t="s">
        <v>54</v>
      </c>
      <c r="G5" s="56" t="s">
        <v>55</v>
      </c>
      <c r="H5" s="56" t="s">
        <v>56</v>
      </c>
      <c r="I5" s="56" t="s">
        <v>65</v>
      </c>
      <c r="J5" s="56" t="s">
        <v>57</v>
      </c>
      <c r="K5" s="56" t="s">
        <v>58</v>
      </c>
      <c r="L5" s="56" t="s">
        <v>59</v>
      </c>
      <c r="M5" s="56" t="s">
        <v>60</v>
      </c>
      <c r="N5" s="56" t="s">
        <v>61</v>
      </c>
      <c r="O5" s="56" t="s">
        <v>62</v>
      </c>
      <c r="P5" s="59">
        <v>45010</v>
      </c>
    </row>
    <row r="6" spans="1:16">
      <c r="A6" s="56" t="s">
        <v>50</v>
      </c>
      <c r="B6" s="56" t="s">
        <v>51</v>
      </c>
      <c r="C6" s="56" t="s">
        <v>52</v>
      </c>
      <c r="D6" s="56" t="s">
        <v>53</v>
      </c>
      <c r="E6" s="58">
        <v>69500</v>
      </c>
      <c r="F6" s="56" t="s">
        <v>54</v>
      </c>
      <c r="G6" s="56" t="s">
        <v>55</v>
      </c>
      <c r="H6" s="56" t="s">
        <v>56</v>
      </c>
      <c r="I6" s="56" t="s">
        <v>66</v>
      </c>
      <c r="J6" s="56" t="s">
        <v>57</v>
      </c>
      <c r="K6" s="56" t="s">
        <v>58</v>
      </c>
      <c r="L6" s="56" t="s">
        <v>59</v>
      </c>
      <c r="M6" s="56" t="s">
        <v>60</v>
      </c>
      <c r="N6" s="56" t="s">
        <v>61</v>
      </c>
      <c r="O6" s="56" t="s">
        <v>62</v>
      </c>
      <c r="P6" s="59">
        <v>45041</v>
      </c>
    </row>
    <row r="7" spans="1:16">
      <c r="A7" s="56" t="s">
        <v>50</v>
      </c>
      <c r="B7" s="56" t="s">
        <v>51</v>
      </c>
      <c r="C7" s="56" t="s">
        <v>52</v>
      </c>
      <c r="D7" s="56" t="s">
        <v>53</v>
      </c>
      <c r="E7" s="58">
        <v>42066.01</v>
      </c>
      <c r="F7" s="56" t="s">
        <v>54</v>
      </c>
      <c r="G7" s="56" t="s">
        <v>55</v>
      </c>
      <c r="H7" s="56" t="s">
        <v>67</v>
      </c>
      <c r="I7" s="56" t="s">
        <v>66</v>
      </c>
      <c r="J7" s="56" t="s">
        <v>57</v>
      </c>
      <c r="K7" s="56" t="s">
        <v>58</v>
      </c>
      <c r="L7" s="56" t="s">
        <v>59</v>
      </c>
      <c r="M7" s="56" t="s">
        <v>60</v>
      </c>
      <c r="N7" s="56" t="s">
        <v>61</v>
      </c>
      <c r="O7" s="56" t="s">
        <v>62</v>
      </c>
      <c r="P7" s="59">
        <v>45041</v>
      </c>
    </row>
    <row r="8" spans="1:16">
      <c r="A8" s="56" t="s">
        <v>50</v>
      </c>
      <c r="B8" s="56" t="s">
        <v>51</v>
      </c>
      <c r="C8" s="56" t="s">
        <v>52</v>
      </c>
      <c r="D8" s="56" t="s">
        <v>53</v>
      </c>
      <c r="E8" s="58">
        <v>69500</v>
      </c>
      <c r="F8" s="56" t="s">
        <v>54</v>
      </c>
      <c r="G8" s="56" t="s">
        <v>55</v>
      </c>
      <c r="H8" s="56" t="s">
        <v>56</v>
      </c>
      <c r="I8" s="56" t="s">
        <v>68</v>
      </c>
      <c r="J8" s="56" t="s">
        <v>57</v>
      </c>
      <c r="K8" s="56" t="s">
        <v>58</v>
      </c>
      <c r="L8" s="56" t="s">
        <v>59</v>
      </c>
      <c r="M8" s="56" t="s">
        <v>60</v>
      </c>
      <c r="N8" s="56" t="s">
        <v>61</v>
      </c>
      <c r="O8" s="56" t="s">
        <v>62</v>
      </c>
      <c r="P8" s="59">
        <v>45071</v>
      </c>
    </row>
    <row r="9" spans="1:16">
      <c r="A9" s="56" t="s">
        <v>50</v>
      </c>
      <c r="B9" s="56" t="s">
        <v>51</v>
      </c>
      <c r="C9" s="56" t="s">
        <v>52</v>
      </c>
      <c r="D9" s="56" t="s">
        <v>53</v>
      </c>
      <c r="E9" s="58">
        <v>69500</v>
      </c>
      <c r="F9" s="56" t="s">
        <v>54</v>
      </c>
      <c r="G9" s="56" t="s">
        <v>55</v>
      </c>
      <c r="H9" s="56" t="s">
        <v>56</v>
      </c>
      <c r="I9" s="56" t="s">
        <v>69</v>
      </c>
      <c r="J9" s="56" t="s">
        <v>57</v>
      </c>
      <c r="K9" s="56" t="s">
        <v>58</v>
      </c>
      <c r="L9" s="56" t="s">
        <v>59</v>
      </c>
      <c r="M9" s="56" t="s">
        <v>60</v>
      </c>
      <c r="N9" s="56" t="s">
        <v>61</v>
      </c>
      <c r="O9" s="56" t="s">
        <v>62</v>
      </c>
      <c r="P9" s="59">
        <v>45102</v>
      </c>
    </row>
    <row r="10" spans="1:16">
      <c r="A10" s="56" t="s">
        <v>50</v>
      </c>
      <c r="B10" s="56" t="s">
        <v>51</v>
      </c>
      <c r="C10" s="56" t="s">
        <v>52</v>
      </c>
      <c r="D10" s="56" t="s">
        <v>53</v>
      </c>
      <c r="E10" s="58">
        <v>-45461.15</v>
      </c>
      <c r="F10" s="56" t="s">
        <v>54</v>
      </c>
      <c r="G10" s="56" t="s">
        <v>55</v>
      </c>
      <c r="H10" s="56" t="s">
        <v>67</v>
      </c>
      <c r="I10" s="56" t="s">
        <v>70</v>
      </c>
      <c r="J10" s="56" t="s">
        <v>57</v>
      </c>
      <c r="K10" s="56" t="s">
        <v>58</v>
      </c>
      <c r="L10" s="56" t="s">
        <v>59</v>
      </c>
      <c r="M10" s="56" t="s">
        <v>60</v>
      </c>
      <c r="N10" s="56" t="s">
        <v>61</v>
      </c>
      <c r="O10" s="56" t="s">
        <v>62</v>
      </c>
      <c r="P10" s="59">
        <v>45124</v>
      </c>
    </row>
    <row r="11" spans="1:16">
      <c r="A11" s="56" t="s">
        <v>50</v>
      </c>
      <c r="B11" s="56" t="s">
        <v>51</v>
      </c>
      <c r="C11" s="56" t="s">
        <v>52</v>
      </c>
      <c r="D11" s="56" t="s">
        <v>53</v>
      </c>
      <c r="E11" s="58">
        <v>69500</v>
      </c>
      <c r="F11" s="56" t="s">
        <v>54</v>
      </c>
      <c r="G11" s="56" t="s">
        <v>55</v>
      </c>
      <c r="H11" s="56" t="s">
        <v>56</v>
      </c>
      <c r="I11" s="56" t="s">
        <v>70</v>
      </c>
      <c r="J11" s="56" t="s">
        <v>57</v>
      </c>
      <c r="K11" s="56" t="s">
        <v>58</v>
      </c>
      <c r="L11" s="56" t="s">
        <v>59</v>
      </c>
      <c r="M11" s="56" t="s">
        <v>60</v>
      </c>
      <c r="N11" s="56" t="s">
        <v>61</v>
      </c>
      <c r="O11" s="56" t="s">
        <v>62</v>
      </c>
      <c r="P11" s="59">
        <v>45132</v>
      </c>
    </row>
    <row r="12" spans="1:16">
      <c r="A12" s="56" t="s">
        <v>50</v>
      </c>
      <c r="B12" s="56" t="s">
        <v>51</v>
      </c>
      <c r="C12" s="56" t="s">
        <v>52</v>
      </c>
      <c r="D12" s="56" t="s">
        <v>53</v>
      </c>
      <c r="E12" s="58">
        <v>69500</v>
      </c>
      <c r="F12" s="56" t="s">
        <v>54</v>
      </c>
      <c r="G12" s="56" t="s">
        <v>55</v>
      </c>
      <c r="H12" s="56" t="s">
        <v>56</v>
      </c>
      <c r="I12" s="56" t="s">
        <v>71</v>
      </c>
      <c r="J12" s="56" t="s">
        <v>57</v>
      </c>
      <c r="K12" s="56" t="s">
        <v>58</v>
      </c>
      <c r="L12" s="56" t="s">
        <v>59</v>
      </c>
      <c r="M12" s="56" t="s">
        <v>60</v>
      </c>
      <c r="N12" s="56" t="s">
        <v>61</v>
      </c>
      <c r="O12" s="56" t="s">
        <v>62</v>
      </c>
      <c r="P12" s="59">
        <v>45163</v>
      </c>
    </row>
    <row r="13" spans="1:16">
      <c r="A13" s="56" t="s">
        <v>50</v>
      </c>
      <c r="B13" s="56" t="s">
        <v>51</v>
      </c>
      <c r="C13" s="56" t="s">
        <v>52</v>
      </c>
      <c r="D13" s="56" t="s">
        <v>53</v>
      </c>
      <c r="E13" s="58">
        <v>69500</v>
      </c>
      <c r="F13" s="56" t="s">
        <v>54</v>
      </c>
      <c r="G13" s="56" t="s">
        <v>55</v>
      </c>
      <c r="H13" s="56" t="s">
        <v>56</v>
      </c>
      <c r="I13" s="56" t="s">
        <v>72</v>
      </c>
      <c r="J13" s="56" t="s">
        <v>57</v>
      </c>
      <c r="K13" s="56" t="s">
        <v>58</v>
      </c>
      <c r="L13" s="56" t="s">
        <v>59</v>
      </c>
      <c r="M13" s="56" t="s">
        <v>60</v>
      </c>
      <c r="N13" s="56" t="s">
        <v>61</v>
      </c>
      <c r="O13" s="56" t="s">
        <v>62</v>
      </c>
      <c r="P13" s="59">
        <v>45194</v>
      </c>
    </row>
    <row r="14" spans="1:16">
      <c r="A14" s="56" t="s">
        <v>50</v>
      </c>
      <c r="B14" s="56" t="s">
        <v>51</v>
      </c>
      <c r="C14" s="56" t="s">
        <v>52</v>
      </c>
      <c r="D14" s="56" t="s">
        <v>53</v>
      </c>
      <c r="E14" s="58">
        <v>44811.57</v>
      </c>
      <c r="F14" s="56" t="s">
        <v>54</v>
      </c>
      <c r="G14" s="56" t="s">
        <v>55</v>
      </c>
      <c r="H14" s="56" t="s">
        <v>67</v>
      </c>
      <c r="I14" s="56" t="s">
        <v>73</v>
      </c>
      <c r="J14" s="56" t="s">
        <v>57</v>
      </c>
      <c r="K14" s="56" t="s">
        <v>58</v>
      </c>
      <c r="L14" s="56" t="s">
        <v>59</v>
      </c>
      <c r="M14" s="56" t="s">
        <v>60</v>
      </c>
      <c r="N14" s="56" t="s">
        <v>61</v>
      </c>
      <c r="O14" s="56" t="s">
        <v>62</v>
      </c>
      <c r="P14" s="59">
        <v>45217</v>
      </c>
    </row>
    <row r="15" spans="1:16">
      <c r="A15" s="56" t="s">
        <v>50</v>
      </c>
      <c r="B15" s="56" t="s">
        <v>51</v>
      </c>
      <c r="C15" s="56" t="s">
        <v>52</v>
      </c>
      <c r="D15" s="56" t="s">
        <v>53</v>
      </c>
      <c r="E15" s="58">
        <v>69500</v>
      </c>
      <c r="F15" s="56" t="s">
        <v>54</v>
      </c>
      <c r="G15" s="56" t="s">
        <v>55</v>
      </c>
      <c r="H15" s="56" t="s">
        <v>56</v>
      </c>
      <c r="I15" s="56" t="s">
        <v>73</v>
      </c>
      <c r="J15" s="56" t="s">
        <v>57</v>
      </c>
      <c r="K15" s="56" t="s">
        <v>58</v>
      </c>
      <c r="L15" s="56" t="s">
        <v>59</v>
      </c>
      <c r="M15" s="56" t="s">
        <v>60</v>
      </c>
      <c r="N15" s="56" t="s">
        <v>61</v>
      </c>
      <c r="O15" s="56" t="s">
        <v>62</v>
      </c>
      <c r="P15" s="59">
        <v>45224</v>
      </c>
    </row>
    <row r="16" spans="1:16">
      <c r="A16" s="56" t="s">
        <v>50</v>
      </c>
      <c r="B16" s="56" t="s">
        <v>51</v>
      </c>
      <c r="C16" s="56" t="s">
        <v>52</v>
      </c>
      <c r="D16" s="56" t="s">
        <v>53</v>
      </c>
      <c r="E16" s="58">
        <v>69500</v>
      </c>
      <c r="F16" s="56" t="s">
        <v>54</v>
      </c>
      <c r="G16" s="56" t="s">
        <v>55</v>
      </c>
      <c r="H16" s="56" t="s">
        <v>56</v>
      </c>
      <c r="I16" s="56" t="s">
        <v>74</v>
      </c>
      <c r="J16" s="56" t="s">
        <v>57</v>
      </c>
      <c r="K16" s="56" t="s">
        <v>58</v>
      </c>
      <c r="L16" s="56" t="s">
        <v>59</v>
      </c>
      <c r="M16" s="56" t="s">
        <v>60</v>
      </c>
      <c r="N16" s="56" t="s">
        <v>61</v>
      </c>
      <c r="O16" s="56" t="s">
        <v>62</v>
      </c>
      <c r="P16" s="59">
        <v>45255</v>
      </c>
    </row>
    <row r="17" spans="1:16">
      <c r="A17" s="56" t="s">
        <v>50</v>
      </c>
      <c r="B17" s="56" t="s">
        <v>51</v>
      </c>
      <c r="C17" s="56" t="s">
        <v>52</v>
      </c>
      <c r="D17" s="56" t="s">
        <v>53</v>
      </c>
      <c r="E17" s="58">
        <v>69500</v>
      </c>
      <c r="F17" s="56" t="s">
        <v>54</v>
      </c>
      <c r="G17" s="56" t="s">
        <v>55</v>
      </c>
      <c r="H17" s="56" t="s">
        <v>56</v>
      </c>
      <c r="I17" s="56" t="s">
        <v>75</v>
      </c>
      <c r="J17" s="56" t="s">
        <v>57</v>
      </c>
      <c r="K17" s="56" t="s">
        <v>58</v>
      </c>
      <c r="L17" s="56" t="s">
        <v>59</v>
      </c>
      <c r="M17" s="56" t="s">
        <v>60</v>
      </c>
      <c r="N17" s="56" t="s">
        <v>61</v>
      </c>
      <c r="O17" s="56" t="s">
        <v>62</v>
      </c>
      <c r="P17" s="59">
        <v>45285</v>
      </c>
    </row>
    <row r="18" spans="1:16">
      <c r="A18" s="60" t="s">
        <v>53</v>
      </c>
      <c r="B18" s="60" t="s">
        <v>53</v>
      </c>
      <c r="C18" s="60" t="s">
        <v>53</v>
      </c>
      <c r="D18" s="60" t="s">
        <v>53</v>
      </c>
      <c r="E18" s="61">
        <v>879365.23</v>
      </c>
      <c r="F18" s="60" t="s">
        <v>53</v>
      </c>
      <c r="G18" s="60" t="s">
        <v>53</v>
      </c>
      <c r="H18" s="60" t="s">
        <v>53</v>
      </c>
      <c r="I18" s="60" t="s">
        <v>53</v>
      </c>
      <c r="J18" s="60" t="s">
        <v>53</v>
      </c>
      <c r="K18" s="60" t="s">
        <v>53</v>
      </c>
      <c r="L18" s="60" t="s">
        <v>53</v>
      </c>
      <c r="M18" s="60" t="s">
        <v>53</v>
      </c>
      <c r="N18" s="60" t="s">
        <v>53</v>
      </c>
      <c r="O18" s="60" t="s">
        <v>53</v>
      </c>
      <c r="P18" s="62"/>
    </row>
    <row r="19" spans="1:16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6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6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</sheetData>
  <pageMargins left="0.75" right="0.75" top="1" bottom="1" header="0.5" footer="0.5"/>
  <headerFooter alignWithMargins="0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opLeftCell="B1" workbookViewId="0">
      <selection activeCell="M10" sqref="M10 W10"/>
    </sheetView>
  </sheetViews>
  <sheetFormatPr defaultRowHeight="12.75"/>
  <cols>
    <col min="2" max="2" width="2.140625" bestFit="1" customWidth="1"/>
    <col min="3" max="3" width="8.140625" customWidth="1"/>
    <col min="4" max="4" width="2.5703125" bestFit="1" customWidth="1"/>
  </cols>
  <sheetData>
    <row r="1" spans="1:23">
      <c r="A1" t="s">
        <v>17</v>
      </c>
      <c r="G1" t="s">
        <v>26</v>
      </c>
    </row>
    <row r="2" spans="1:23">
      <c r="A2">
        <v>1.4999999999999999E-4</v>
      </c>
      <c r="B2" s="38" t="s">
        <v>16</v>
      </c>
      <c r="C2">
        <v>2.0000000000000001E-4</v>
      </c>
      <c r="D2" t="s">
        <v>18</v>
      </c>
      <c r="E2">
        <f>+C2+A2</f>
        <v>3.5E-4</v>
      </c>
      <c r="G2">
        <v>0.05</v>
      </c>
    </row>
    <row r="3" spans="1:23">
      <c r="B3" s="38"/>
    </row>
    <row r="4" spans="1:23">
      <c r="A4" s="36" t="s">
        <v>14</v>
      </c>
    </row>
    <row r="5" spans="1:23">
      <c r="A5" s="36" t="s">
        <v>19</v>
      </c>
    </row>
    <row r="6" spans="1:23" ht="15.75">
      <c r="A6" s="37"/>
    </row>
    <row r="7" spans="1:23">
      <c r="A7" s="36" t="s">
        <v>15</v>
      </c>
    </row>
    <row r="8" spans="1:23">
      <c r="A8" s="36" t="s">
        <v>20</v>
      </c>
    </row>
    <row r="9" spans="1:23" ht="13.5" thickBot="1"/>
    <row r="10" spans="1:23" ht="13.5" thickBot="1">
      <c r="L10" s="41" t="s">
        <v>33</v>
      </c>
      <c r="M10" s="43" t="s">
        <v>28</v>
      </c>
      <c r="V10" s="41" t="s">
        <v>33</v>
      </c>
      <c r="W10" s="43" t="s">
        <v>28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I15" sqref="I15"/>
    </sheetView>
  </sheetViews>
  <sheetFormatPr defaultRowHeight="15"/>
  <cols>
    <col min="1" max="1" width="13.5703125" style="44" customWidth="1"/>
    <col min="2" max="13" width="15.42578125" style="44" bestFit="1" customWidth="1"/>
    <col min="14" max="14" width="20" style="44" bestFit="1" customWidth="1"/>
    <col min="15" max="15" width="13.28515625" style="44" bestFit="1" customWidth="1"/>
    <col min="16" max="16384" width="9.140625" style="44"/>
  </cols>
  <sheetData>
    <row r="1" spans="1:14" s="53" customFormat="1">
      <c r="A1" s="53" t="s">
        <v>29</v>
      </c>
      <c r="B1" s="54">
        <v>44927</v>
      </c>
      <c r="C1" s="54">
        <v>44958</v>
      </c>
      <c r="D1" s="54">
        <v>44986</v>
      </c>
      <c r="E1" s="54">
        <v>45017</v>
      </c>
      <c r="F1" s="54">
        <v>45047</v>
      </c>
      <c r="G1" s="54">
        <v>45078</v>
      </c>
      <c r="H1" s="54">
        <v>45108</v>
      </c>
      <c r="I1" s="54">
        <v>45139</v>
      </c>
      <c r="J1" s="54">
        <v>45170</v>
      </c>
      <c r="K1" s="54">
        <v>45200</v>
      </c>
      <c r="L1" s="54">
        <v>45231</v>
      </c>
      <c r="M1" s="54">
        <v>45261</v>
      </c>
      <c r="N1" s="53" t="s">
        <v>30</v>
      </c>
    </row>
    <row r="2" spans="1:14">
      <c r="A2" s="50" t="s">
        <v>31</v>
      </c>
      <c r="B2" s="52">
        <v>0</v>
      </c>
      <c r="C2" s="52">
        <v>0</v>
      </c>
      <c r="D2" s="52">
        <v>0</v>
      </c>
      <c r="E2" s="52">
        <v>0</v>
      </c>
      <c r="F2" s="52">
        <v>0</v>
      </c>
      <c r="G2" s="52">
        <v>0</v>
      </c>
      <c r="H2" s="52">
        <v>0</v>
      </c>
      <c r="I2" s="52">
        <v>0</v>
      </c>
      <c r="J2" s="52">
        <v>0</v>
      </c>
      <c r="K2" s="52">
        <v>0</v>
      </c>
      <c r="L2" s="52">
        <v>0</v>
      </c>
      <c r="M2" s="52">
        <v>0</v>
      </c>
      <c r="N2" s="51">
        <f>SUM(B2:M2)</f>
        <v>0</v>
      </c>
    </row>
    <row r="3" spans="1:14">
      <c r="A3" s="49" t="s">
        <v>32</v>
      </c>
      <c r="B3" s="48">
        <v>222566</v>
      </c>
      <c r="C3" s="48">
        <v>235900</v>
      </c>
      <c r="D3" s="48">
        <v>273113</v>
      </c>
      <c r="E3" s="48">
        <v>225779</v>
      </c>
      <c r="F3" s="48">
        <v>101581</v>
      </c>
      <c r="G3" s="48">
        <v>148667</v>
      </c>
      <c r="H3" s="48">
        <v>263919</v>
      </c>
      <c r="I3" s="48">
        <v>246796</v>
      </c>
      <c r="J3" s="48">
        <v>228882</v>
      </c>
      <c r="K3" s="48">
        <v>206858</v>
      </c>
      <c r="L3" s="48">
        <v>251192</v>
      </c>
      <c r="M3" s="48">
        <v>268418</v>
      </c>
      <c r="N3" s="47">
        <f>SUM(B3:M3)</f>
        <v>2673671</v>
      </c>
    </row>
    <row r="4" spans="1:14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>
      <c r="N5" s="45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F3787D-EEB5-4672-8CB8-694AE587D67F}"/>
</file>

<file path=customXml/itemProps2.xml><?xml version="1.0" encoding="utf-8"?>
<ds:datastoreItem xmlns:ds="http://schemas.openxmlformats.org/officeDocument/2006/customXml" ds:itemID="{DDFD3D2F-1913-497F-8642-236005A9E327}"/>
</file>

<file path=customXml/itemProps3.xml><?xml version="1.0" encoding="utf-8"?>
<ds:datastoreItem xmlns:ds="http://schemas.openxmlformats.org/officeDocument/2006/customXml" ds:itemID="{8B02E059-534D-4D6E-A169-4CA0A7DED010}"/>
</file>

<file path=customXml/itemProps4.xml><?xml version="1.0" encoding="utf-8"?>
<ds:datastoreItem xmlns:ds="http://schemas.openxmlformats.org/officeDocument/2006/customXml" ds:itemID="{CB49D86C-9725-4EB5-AD4C-C489987CF1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3.13</vt:lpstr>
      <vt:lpstr>SAP 12MOE Dec 2023</vt:lpstr>
      <vt:lpstr>Montana Energy Tax</vt:lpstr>
      <vt:lpstr>Colstrip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Pham, Linh</cp:lastModifiedBy>
  <cp:lastPrinted>2010-05-10T16:31:27Z</cp:lastPrinted>
  <dcterms:created xsi:type="dcterms:W3CDTF">2003-08-20T16:45:04Z</dcterms:created>
  <dcterms:modified xsi:type="dcterms:W3CDTF">2024-03-06T20:18:36Z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0x0101006E56B4D1795A2E4DB2F0B01679ED314A000A863F1F3F84D34DA9D1C0B7B6EF12CC</vt:lpwstr>
  </property>
  <property fmtid="{D5CDD505-2E9C-101B-9397-08002B2CF9AE}" pid="3" name="_docset_NoMedatataSyncRequired">
    <vt:lpwstr>False</vt:lpwstr>
  </property>
</Properties>
</file>