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92" yWindow="2832" windowWidth="16332" windowHeight="4476" tabRatio="883"/>
  </bookViews>
  <sheets>
    <sheet name="Pg 1 CofCap" sheetId="3" r:id="rId1"/>
  </sheets>
  <calcPr calcId="145621" calcMode="manual" iterate="1" calcCompleted="0" calcOnSave="0"/>
</workbook>
</file>

<file path=xl/calcChain.xml><?xml version="1.0" encoding="utf-8"?>
<calcChain xmlns="http://schemas.openxmlformats.org/spreadsheetml/2006/main">
  <c r="F22" i="3" l="1"/>
  <c r="D18" i="3"/>
  <c r="D21" i="3" s="1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F18" i="3" l="1"/>
  <c r="F20" i="3" s="1"/>
  <c r="F14" i="3" l="1"/>
  <c r="F17" i="3" s="1"/>
  <c r="F21" i="3" s="1"/>
  <c r="F23" i="3" l="1"/>
  <c r="E21" i="3"/>
</calcChain>
</file>

<file path=xl/sharedStrings.xml><?xml version="1.0" encoding="utf-8"?>
<sst xmlns="http://schemas.openxmlformats.org/spreadsheetml/2006/main" count="27" uniqueCount="27">
  <si>
    <t>PUGET SOUND ENERGY, INC.</t>
  </si>
  <si>
    <t>(A)</t>
  </si>
  <si>
    <t>Utility Capital Structure</t>
  </si>
  <si>
    <t>Cost of</t>
  </si>
  <si>
    <t>Description</t>
  </si>
  <si>
    <t>Ratio</t>
  </si>
  <si>
    <t>Cost</t>
  </si>
  <si>
    <t>Capital</t>
  </si>
  <si>
    <t>(B)</t>
  </si>
  <si>
    <t>(C)</t>
  </si>
  <si>
    <t>Commitment Fees</t>
  </si>
  <si>
    <t>(D)</t>
  </si>
  <si>
    <t>(E)</t>
  </si>
  <si>
    <t xml:space="preserve">Amortization of Short-Term Debt Issue Cost </t>
  </si>
  <si>
    <t>Amortization of Reacquired Debt</t>
  </si>
  <si>
    <t>Total Debt</t>
  </si>
  <si>
    <t>Common Equity</t>
  </si>
  <si>
    <t xml:space="preserve">Total </t>
  </si>
  <si>
    <t>Rates</t>
  </si>
  <si>
    <t>Requested For Rate Year January 2018 through December 2018</t>
  </si>
  <si>
    <t>General Rate Case Request</t>
  </si>
  <si>
    <t>Weighted Short-Term Debt Rate</t>
  </si>
  <si>
    <t>Marginal Short-Term Debt Rate</t>
  </si>
  <si>
    <t>Marginal Long-Term Debt Rate</t>
  </si>
  <si>
    <t>Weighted Long-Term Debt Rate</t>
  </si>
  <si>
    <t>Settlement Cost of Capital and Rate of Return</t>
  </si>
  <si>
    <t>Adapted from Exhibit No. BJL-04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</si>
</sst>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%"/>
    <numFmt numFmtId="166" formatCode="&quot; As of &quot;mmmm\ d\,\ yyyy"/>
    <numFmt numFmtId="167" formatCode="0.00_);\(0.00\)"/>
    <numFmt numFmtId="168" formatCode="&quot;$&quot;#,##0\ ;\(&quot;$&quot;#,##0\)"/>
  </numFmts>
  <fonts count="31">
    <font>
      <sz val="8"/>
      <name val="Arial"/>
      <family val="2"/>
    </font>
    <font>
      <sz val="10"/>
      <name val="Arial"/>
      <family val="2"/>
    </font>
    <font>
      <sz val="10"/>
      <name val="Geneva"/>
    </font>
    <font>
      <sz val="10"/>
      <name val="Times New Roman"/>
      <family val="1"/>
    </font>
    <font>
      <sz val="10"/>
      <name val="Arial"/>
      <family val="2"/>
    </font>
    <font>
      <sz val="10"/>
      <color indexed="2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u val="double"/>
      <sz val="10"/>
      <name val="Arial"/>
      <family val="2"/>
    </font>
    <font>
      <b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rgb="FFFF000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2">
    <xf numFmtId="37" fontId="0" fillId="0" borderId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1" applyNumberFormat="0" applyAlignment="0" applyProtection="0"/>
    <xf numFmtId="0" fontId="17" fillId="16" borderId="1" applyNumberFormat="0" applyAlignment="0" applyProtection="0"/>
    <xf numFmtId="0" fontId="18" fillId="17" borderId="2" applyNumberFormat="0" applyAlignment="0" applyProtection="0"/>
    <xf numFmtId="0" fontId="18" fillId="17" borderId="2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1" fillId="0" borderId="3" applyNumberFormat="0" applyFill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4" fillId="7" borderId="1" applyNumberFormat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167" fontId="9" fillId="0" borderId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1" fillId="0" borderId="0"/>
    <xf numFmtId="0" fontId="4" fillId="0" borderId="0"/>
    <xf numFmtId="0" fontId="4" fillId="0" borderId="0"/>
    <xf numFmtId="37" fontId="9" fillId="0" borderId="0"/>
    <xf numFmtId="37" fontId="7" fillId="0" borderId="0"/>
    <xf numFmtId="0" fontId="2" fillId="0" borderId="0"/>
    <xf numFmtId="37" fontId="2" fillId="0" borderId="0"/>
    <xf numFmtId="10" fontId="2" fillId="0" borderId="0"/>
    <xf numFmtId="0" fontId="7" fillId="4" borderId="7" applyNumberFormat="0" applyFont="0" applyAlignment="0" applyProtection="0"/>
    <xf numFmtId="0" fontId="7" fillId="4" borderId="7" applyNumberFormat="0" applyFont="0" applyAlignment="0" applyProtection="0"/>
    <xf numFmtId="0" fontId="27" fillId="16" borderId="8" applyNumberFormat="0" applyAlignment="0" applyProtection="0"/>
    <xf numFmtId="0" fontId="27" fillId="16" borderId="8" applyNumberForma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54">
    <xf numFmtId="37" fontId="0" fillId="0" borderId="0" xfId="0"/>
    <xf numFmtId="10" fontId="3" fillId="0" borderId="0" xfId="88" applyFont="1"/>
    <xf numFmtId="10" fontId="3" fillId="0" borderId="0" xfId="88" applyFont="1" applyAlignment="1">
      <alignment horizontal="centerContinuous"/>
    </xf>
    <xf numFmtId="1" fontId="3" fillId="0" borderId="0" xfId="88" applyNumberFormat="1" applyFont="1" applyAlignment="1" applyProtection="1">
      <alignment horizontal="center"/>
    </xf>
    <xf numFmtId="37" fontId="3" fillId="0" borderId="0" xfId="0" applyFont="1"/>
    <xf numFmtId="5" fontId="3" fillId="0" borderId="0" xfId="88" applyNumberFormat="1" applyFont="1" applyProtection="1"/>
    <xf numFmtId="164" fontId="3" fillId="0" borderId="0" xfId="88" applyNumberFormat="1" applyFont="1" applyProtection="1"/>
    <xf numFmtId="10" fontId="3" fillId="0" borderId="0" xfId="88" applyNumberFormat="1" applyFont="1" applyProtection="1"/>
    <xf numFmtId="10" fontId="6" fillId="0" borderId="0" xfId="88" applyFont="1" applyAlignment="1">
      <alignment horizontal="centerContinuous"/>
    </xf>
    <xf numFmtId="10" fontId="4" fillId="0" borderId="0" xfId="88" applyFont="1"/>
    <xf numFmtId="10" fontId="6" fillId="0" borderId="0" xfId="88" applyFont="1" applyAlignment="1">
      <alignment horizontal="center"/>
    </xf>
    <xf numFmtId="10" fontId="6" fillId="0" borderId="0" xfId="88" applyFont="1" applyAlignment="1" applyProtection="1">
      <alignment horizontal="center"/>
    </xf>
    <xf numFmtId="10" fontId="10" fillId="0" borderId="0" xfId="88" applyFont="1" applyAlignment="1" applyProtection="1">
      <alignment horizontal="center"/>
    </xf>
    <xf numFmtId="10" fontId="4" fillId="0" borderId="0" xfId="88" applyFont="1" applyAlignment="1" applyProtection="1">
      <alignment horizontal="left"/>
    </xf>
    <xf numFmtId="10" fontId="6" fillId="0" borderId="0" xfId="88" applyFont="1" applyAlignment="1" applyProtection="1">
      <alignment horizontal="left"/>
    </xf>
    <xf numFmtId="37" fontId="8" fillId="0" borderId="0" xfId="87" applyFont="1" applyAlignment="1" applyProtection="1">
      <alignment horizontal="center"/>
    </xf>
    <xf numFmtId="5" fontId="4" fillId="0" borderId="0" xfId="88" applyNumberFormat="1" applyFont="1" applyAlignment="1" applyProtection="1"/>
    <xf numFmtId="5" fontId="12" fillId="0" borderId="0" xfId="88" applyNumberFormat="1" applyFont="1" applyBorder="1" applyAlignment="1" applyProtection="1"/>
    <xf numFmtId="10" fontId="4" fillId="0" borderId="0" xfId="88" applyNumberFormat="1" applyFont="1" applyAlignment="1" applyProtection="1"/>
    <xf numFmtId="1" fontId="9" fillId="0" borderId="0" xfId="88" applyNumberFormat="1" applyFont="1" applyAlignment="1" applyProtection="1">
      <alignment horizontal="center"/>
    </xf>
    <xf numFmtId="37" fontId="3" fillId="0" borderId="0" xfId="88" applyNumberFormat="1" applyFont="1"/>
    <xf numFmtId="165" fontId="3" fillId="0" borderId="0" xfId="88" applyNumberFormat="1" applyFont="1"/>
    <xf numFmtId="0" fontId="11" fillId="0" borderId="0" xfId="86" applyFont="1" applyBorder="1" applyAlignment="1" applyProtection="1">
      <alignment horizontal="centerContinuous" vertical="center" wrapText="1"/>
    </xf>
    <xf numFmtId="10" fontId="6" fillId="0" borderId="0" xfId="88" applyFont="1" applyFill="1" applyBorder="1" applyAlignment="1" applyProtection="1">
      <alignment horizontal="center" wrapText="1"/>
    </xf>
    <xf numFmtId="10" fontId="10" fillId="0" borderId="0" xfId="88" applyFont="1" applyAlignment="1" applyProtection="1">
      <alignment horizontal="left"/>
    </xf>
    <xf numFmtId="10" fontId="12" fillId="0" borderId="0" xfId="88" applyNumberFormat="1" applyFont="1" applyBorder="1" applyAlignment="1" applyProtection="1">
      <alignment horizontal="right"/>
    </xf>
    <xf numFmtId="166" fontId="6" fillId="0" borderId="0" xfId="88" applyNumberFormat="1" applyFont="1" applyBorder="1" applyAlignment="1" applyProtection="1">
      <alignment horizontal="centerContinuous" vertical="center" wrapText="1"/>
    </xf>
    <xf numFmtId="10" fontId="3" fillId="0" borderId="0" xfId="88" applyFont="1" applyBorder="1" applyAlignment="1">
      <alignment horizontal="centerContinuous" vertical="center" wrapText="1"/>
    </xf>
    <xf numFmtId="10" fontId="3" fillId="0" borderId="0" xfId="93" applyNumberFormat="1" applyFont="1"/>
    <xf numFmtId="164" fontId="4" fillId="0" borderId="0" xfId="88" applyNumberFormat="1" applyFont="1" applyAlignment="1" applyProtection="1"/>
    <xf numFmtId="10" fontId="6" fillId="0" borderId="11" xfId="88" applyNumberFormat="1" applyFont="1" applyBorder="1" applyAlignment="1" applyProtection="1"/>
    <xf numFmtId="10" fontId="4" fillId="0" borderId="10" xfId="88" applyFont="1" applyBorder="1" applyAlignment="1">
      <alignment horizontal="left" indent="2"/>
    </xf>
    <xf numFmtId="10" fontId="6" fillId="0" borderId="11" xfId="88" applyFont="1" applyBorder="1" applyAlignment="1" applyProtection="1">
      <alignment horizontal="left" indent="1"/>
    </xf>
    <xf numFmtId="164" fontId="6" fillId="0" borderId="0" xfId="88" applyNumberFormat="1" applyFont="1" applyAlignment="1" applyProtection="1"/>
    <xf numFmtId="164" fontId="10" fillId="0" borderId="0" xfId="88" applyNumberFormat="1" applyFont="1" applyAlignment="1" applyProtection="1"/>
    <xf numFmtId="10" fontId="13" fillId="0" borderId="0" xfId="88" applyNumberFormat="1" applyFont="1" applyFill="1" applyBorder="1" applyAlignment="1" applyProtection="1">
      <alignment horizontal="right"/>
    </xf>
    <xf numFmtId="164" fontId="12" fillId="0" borderId="0" xfId="88" applyNumberFormat="1" applyFont="1" applyBorder="1" applyAlignment="1" applyProtection="1">
      <alignment horizontal="right"/>
    </xf>
    <xf numFmtId="10" fontId="10" fillId="0" borderId="0" xfId="88" applyNumberFormat="1" applyFont="1" applyAlignment="1" applyProtection="1"/>
    <xf numFmtId="10" fontId="4" fillId="0" borderId="0" xfId="88" applyFont="1" applyAlignment="1" applyProtection="1">
      <alignment horizontal="left" indent="2"/>
    </xf>
    <xf numFmtId="10" fontId="4" fillId="0" borderId="0" xfId="88" applyFont="1" applyAlignment="1">
      <alignment horizontal="left" indent="2"/>
    </xf>
    <xf numFmtId="10" fontId="6" fillId="0" borderId="0" xfId="88" applyNumberFormat="1" applyFont="1" applyAlignment="1" applyProtection="1"/>
    <xf numFmtId="10" fontId="4" fillId="0" borderId="11" xfId="88" applyNumberFormat="1" applyFont="1" applyBorder="1" applyAlignment="1" applyProtection="1"/>
    <xf numFmtId="164" fontId="4" fillId="0" borderId="11" xfId="88" applyNumberFormat="1" applyFont="1" applyBorder="1" applyAlignment="1" applyProtection="1"/>
    <xf numFmtId="37" fontId="8" fillId="0" borderId="11" xfId="87" applyFont="1" applyBorder="1" applyAlignment="1" applyProtection="1">
      <alignment horizontal="center"/>
    </xf>
    <xf numFmtId="10" fontId="4" fillId="0" borderId="10" xfId="88" applyNumberFormat="1" applyFont="1" applyBorder="1" applyAlignment="1" applyProtection="1"/>
    <xf numFmtId="164" fontId="4" fillId="0" borderId="10" xfId="88" applyNumberFormat="1" applyFont="1" applyBorder="1" applyAlignment="1" applyProtection="1"/>
    <xf numFmtId="37" fontId="8" fillId="0" borderId="10" xfId="87" applyFont="1" applyBorder="1" applyAlignment="1" applyProtection="1">
      <alignment horizontal="center"/>
    </xf>
    <xf numFmtId="10" fontId="6" fillId="0" borderId="0" xfId="88" applyFont="1" applyAlignment="1" applyProtection="1">
      <alignment horizontal="left" indent="1"/>
    </xf>
    <xf numFmtId="10" fontId="30" fillId="0" borderId="0" xfId="88" applyFont="1"/>
    <xf numFmtId="10" fontId="6" fillId="0" borderId="12" xfId="88" applyFont="1" applyFill="1" applyBorder="1" applyAlignment="1" applyProtection="1">
      <alignment horizontal="center" wrapText="1"/>
    </xf>
    <xf numFmtId="10" fontId="6" fillId="0" borderId="11" xfId="88" applyFont="1" applyFill="1" applyBorder="1" applyAlignment="1" applyProtection="1">
      <alignment horizontal="center" wrapText="1"/>
    </xf>
    <xf numFmtId="10" fontId="6" fillId="0" borderId="13" xfId="88" applyFont="1" applyFill="1" applyBorder="1" applyAlignment="1" applyProtection="1">
      <alignment horizontal="center" wrapText="1"/>
    </xf>
    <xf numFmtId="10" fontId="11" fillId="0" borderId="0" xfId="88" applyFont="1" applyAlignment="1" applyProtection="1">
      <alignment horizontal="center"/>
    </xf>
    <xf numFmtId="166" fontId="11" fillId="0" borderId="0" xfId="88" applyNumberFormat="1" applyFont="1" applyAlignment="1" applyProtection="1">
      <alignment horizontal="center"/>
    </xf>
  </cellXfs>
  <cellStyles count="10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 2" xfId="55"/>
    <cellStyle name="Comma 3" xfId="56"/>
    <cellStyle name="Comma0" xfId="57"/>
    <cellStyle name="Currency 2" xfId="58"/>
    <cellStyle name="Currency 3" xfId="59"/>
    <cellStyle name="Currency0" xfId="60"/>
    <cellStyle name="Date" xfId="61"/>
    <cellStyle name="Explanatory Text" xfId="62" builtinId="53" customBuiltin="1"/>
    <cellStyle name="Explanatory Text 2" xfId="63"/>
    <cellStyle name="Good" xfId="64" builtinId="26" customBuiltin="1"/>
    <cellStyle name="Good 2" xfId="65"/>
    <cellStyle name="Heading 1" xfId="66" builtinId="16" customBuiltin="1"/>
    <cellStyle name="Heading 1 2" xfId="67"/>
    <cellStyle name="Heading 2" xfId="68" builtinId="17" customBuiltin="1"/>
    <cellStyle name="Heading 2 2" xfId="69"/>
    <cellStyle name="Heading 3" xfId="70" builtinId="18" customBuiltin="1"/>
    <cellStyle name="Heading 3 2" xfId="71"/>
    <cellStyle name="Heading 4" xfId="72" builtinId="19" customBuiltin="1"/>
    <cellStyle name="Heading 4 2" xfId="73"/>
    <cellStyle name="Input" xfId="74" builtinId="20" customBuiltin="1"/>
    <cellStyle name="Input 2" xfId="75"/>
    <cellStyle name="Linked Cell" xfId="76" builtinId="24" customBuiltin="1"/>
    <cellStyle name="Linked Cell 2" xfId="77"/>
    <cellStyle name="Lisa" xfId="78"/>
    <cellStyle name="Neutral" xfId="79" builtinId="28" customBuiltin="1"/>
    <cellStyle name="Neutral 2" xfId="80"/>
    <cellStyle name="Normal" xfId="0" builtinId="0"/>
    <cellStyle name="Normal 2" xfId="81"/>
    <cellStyle name="Normal 2 2" xfId="82"/>
    <cellStyle name="Normal 2 2 2" xfId="83"/>
    <cellStyle name="Normal 2 3" xfId="84"/>
    <cellStyle name="Normal 3" xfId="85"/>
    <cellStyle name="Normal_AMACAPST" xfId="86"/>
    <cellStyle name="Normal_COSTOF" xfId="87"/>
    <cellStyle name="Normal_RATEOFRE" xfId="88"/>
    <cellStyle name="Note" xfId="89" builtinId="10" customBuiltin="1"/>
    <cellStyle name="Note 2" xfId="90"/>
    <cellStyle name="Output" xfId="91" builtinId="21" customBuiltin="1"/>
    <cellStyle name="Output 2" xfId="92"/>
    <cellStyle name="Percent" xfId="93" builtinId="5"/>
    <cellStyle name="Percent 2" xfId="94"/>
    <cellStyle name="Percent 3" xfId="95"/>
    <cellStyle name="Title" xfId="96" builtinId="15" customBuiltin="1"/>
    <cellStyle name="Title 2" xfId="97"/>
    <cellStyle name="Total" xfId="98" builtinId="25" customBuiltin="1"/>
    <cellStyle name="Total 2" xfId="99"/>
    <cellStyle name="Warning Text" xfId="100" builtinId="11" customBuiltin="1"/>
    <cellStyle name="Warning Text 2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6"/>
  <sheetViews>
    <sheetView tabSelected="1" zoomScaleNormal="100" workbookViewId="0">
      <selection activeCell="B5" sqref="B5"/>
    </sheetView>
  </sheetViews>
  <sheetFormatPr defaultColWidth="11.42578125" defaultRowHeight="13.2"/>
  <cols>
    <col min="1" max="1" width="3.85546875" style="1" customWidth="1"/>
    <col min="2" max="2" width="52.140625" style="1" bestFit="1" customWidth="1"/>
    <col min="3" max="3" width="18.140625" style="1" customWidth="1"/>
    <col min="4" max="4" width="13.42578125" style="1" customWidth="1"/>
    <col min="5" max="5" width="13.140625" style="1" customWidth="1"/>
    <col min="6" max="6" width="13.42578125" style="1" customWidth="1"/>
    <col min="7" max="7" width="11.42578125" style="1" customWidth="1"/>
    <col min="8" max="8" width="13.85546875" style="1" customWidth="1"/>
    <col min="9" max="9" width="11.140625" style="1" customWidth="1"/>
    <col min="10" max="10" width="10" style="1" customWidth="1"/>
    <col min="11" max="11" width="9" style="1" customWidth="1"/>
    <col min="12" max="12" width="8.7109375" style="1" customWidth="1"/>
    <col min="13" max="16384" width="11.42578125" style="1"/>
  </cols>
  <sheetData>
    <row r="1" spans="1:12" ht="15.6">
      <c r="B1" s="22" t="s">
        <v>0</v>
      </c>
      <c r="C1" s="22"/>
      <c r="D1" s="22"/>
      <c r="E1" s="22"/>
      <c r="F1" s="22"/>
    </row>
    <row r="2" spans="1:12">
      <c r="A2" s="8"/>
      <c r="B2" s="2"/>
      <c r="C2" s="2"/>
      <c r="D2" s="2"/>
      <c r="E2" s="2"/>
      <c r="F2" s="2"/>
    </row>
    <row r="3" spans="1:12" ht="15.6">
      <c r="B3" s="52" t="s">
        <v>2</v>
      </c>
      <c r="C3" s="52"/>
      <c r="D3" s="52"/>
      <c r="E3" s="52"/>
      <c r="F3" s="52"/>
    </row>
    <row r="4" spans="1:12" ht="15.6" customHeight="1">
      <c r="B4" s="53" t="s">
        <v>25</v>
      </c>
      <c r="C4" s="53"/>
      <c r="D4" s="53"/>
      <c r="E4" s="53"/>
      <c r="F4" s="53"/>
      <c r="H4" s="20"/>
      <c r="L4" s="21"/>
    </row>
    <row r="5" spans="1:12">
      <c r="A5" s="26" t="s">
        <v>19</v>
      </c>
      <c r="B5" s="27"/>
      <c r="C5" s="26"/>
      <c r="D5" s="26"/>
      <c r="E5" s="26"/>
      <c r="F5" s="26"/>
      <c r="H5" s="20"/>
      <c r="L5" s="21"/>
    </row>
    <row r="6" spans="1:12">
      <c r="A6" s="3"/>
      <c r="C6" s="4"/>
      <c r="H6" s="20"/>
      <c r="L6" s="21"/>
    </row>
    <row r="7" spans="1:12">
      <c r="A7" s="3"/>
      <c r="B7" s="9"/>
      <c r="C7" s="9"/>
      <c r="D7" s="9"/>
      <c r="E7" s="9"/>
      <c r="F7" s="9"/>
      <c r="H7" s="20"/>
      <c r="L7" s="21"/>
    </row>
    <row r="8" spans="1:12">
      <c r="A8" s="19">
        <v>1</v>
      </c>
      <c r="B8" s="15" t="s">
        <v>1</v>
      </c>
      <c r="C8" s="15" t="s">
        <v>8</v>
      </c>
      <c r="D8" s="15" t="s">
        <v>9</v>
      </c>
      <c r="E8" s="15" t="s">
        <v>11</v>
      </c>
      <c r="F8" s="15" t="s">
        <v>12</v>
      </c>
      <c r="H8" s="20"/>
      <c r="L8" s="21"/>
    </row>
    <row r="9" spans="1:12">
      <c r="A9" s="19">
        <f>A8+1</f>
        <v>2</v>
      </c>
      <c r="B9" s="49" t="s">
        <v>20</v>
      </c>
      <c r="C9" s="50"/>
      <c r="D9" s="50"/>
      <c r="E9" s="50"/>
      <c r="F9" s="51"/>
      <c r="H9" s="20"/>
      <c r="L9" s="21"/>
    </row>
    <row r="10" spans="1:12">
      <c r="A10" s="19">
        <f>A9+1</f>
        <v>3</v>
      </c>
      <c r="B10" s="23"/>
      <c r="C10" s="23"/>
      <c r="D10" s="23"/>
      <c r="E10" s="23"/>
      <c r="F10" s="23"/>
      <c r="H10" s="20"/>
      <c r="L10" s="21"/>
    </row>
    <row r="11" spans="1:12">
      <c r="A11" s="19">
        <f>A10+1</f>
        <v>4</v>
      </c>
      <c r="B11" s="15"/>
      <c r="C11" s="15"/>
      <c r="D11" s="10"/>
      <c r="E11" s="11" t="s">
        <v>6</v>
      </c>
      <c r="F11" s="11" t="s">
        <v>3</v>
      </c>
      <c r="H11" s="20"/>
      <c r="L11" s="21"/>
    </row>
    <row r="12" spans="1:12">
      <c r="A12" s="19">
        <f t="shared" ref="A12:A23" si="0">A11+1</f>
        <v>5</v>
      </c>
      <c r="B12" s="24" t="s">
        <v>4</v>
      </c>
      <c r="C12" s="12"/>
      <c r="D12" s="12" t="s">
        <v>5</v>
      </c>
      <c r="E12" s="12" t="s">
        <v>18</v>
      </c>
      <c r="F12" s="12" t="s">
        <v>7</v>
      </c>
      <c r="H12" s="20"/>
      <c r="L12" s="21"/>
    </row>
    <row r="13" spans="1:12">
      <c r="A13" s="19">
        <f t="shared" si="0"/>
        <v>6</v>
      </c>
      <c r="B13" s="13"/>
      <c r="C13" s="15"/>
      <c r="D13" s="15"/>
      <c r="E13" s="15"/>
      <c r="F13" s="15"/>
      <c r="H13" s="20"/>
      <c r="L13" s="21"/>
    </row>
    <row r="14" spans="1:12">
      <c r="A14" s="19">
        <f t="shared" si="0"/>
        <v>7</v>
      </c>
      <c r="B14" s="38" t="s">
        <v>22</v>
      </c>
      <c r="C14" s="15"/>
      <c r="D14" s="29">
        <v>0.01</v>
      </c>
      <c r="E14" s="18">
        <v>3.0599999999999999E-2</v>
      </c>
      <c r="F14" s="18">
        <f>ROUND(D14*E14,4)</f>
        <v>2.9999999999999997E-4</v>
      </c>
      <c r="H14" s="20"/>
      <c r="L14" s="21"/>
    </row>
    <row r="15" spans="1:12">
      <c r="A15" s="19">
        <f t="shared" si="0"/>
        <v>8</v>
      </c>
      <c r="B15" s="39" t="s">
        <v>10</v>
      </c>
      <c r="C15" s="15"/>
      <c r="D15" s="29"/>
      <c r="E15" s="18"/>
      <c r="F15" s="18">
        <v>2.0000000000000001E-4</v>
      </c>
      <c r="H15" s="20"/>
      <c r="L15" s="21"/>
    </row>
    <row r="16" spans="1:12">
      <c r="A16" s="19">
        <f t="shared" si="0"/>
        <v>9</v>
      </c>
      <c r="B16" s="31" t="s">
        <v>13</v>
      </c>
      <c r="C16" s="46"/>
      <c r="D16" s="45"/>
      <c r="E16" s="44"/>
      <c r="F16" s="44">
        <v>1E-4</v>
      </c>
      <c r="H16" s="20"/>
      <c r="L16" s="21"/>
    </row>
    <row r="17" spans="1:12">
      <c r="A17" s="19">
        <f t="shared" si="0"/>
        <v>10</v>
      </c>
      <c r="B17" s="47" t="s">
        <v>21</v>
      </c>
      <c r="C17" s="15"/>
      <c r="D17" s="29"/>
      <c r="E17" s="18"/>
      <c r="F17" s="40">
        <f>SUM(F14:F16)</f>
        <v>6.0000000000000006E-4</v>
      </c>
      <c r="H17" s="20"/>
      <c r="L17" s="21"/>
    </row>
    <row r="18" spans="1:12">
      <c r="A18" s="19">
        <f t="shared" si="0"/>
        <v>11</v>
      </c>
      <c r="B18" s="38" t="s">
        <v>23</v>
      </c>
      <c r="C18" s="16"/>
      <c r="D18" s="29">
        <f>D23-D22-D14</f>
        <v>0.505</v>
      </c>
      <c r="E18" s="18">
        <v>5.7332756117079067E-2</v>
      </c>
      <c r="F18" s="18">
        <f>ROUND(D18*E18,4)</f>
        <v>2.9000000000000001E-2</v>
      </c>
      <c r="H18" s="20"/>
      <c r="L18" s="21"/>
    </row>
    <row r="19" spans="1:12">
      <c r="A19" s="19">
        <f t="shared" si="0"/>
        <v>12</v>
      </c>
      <c r="B19" s="31" t="s">
        <v>14</v>
      </c>
      <c r="C19" s="46"/>
      <c r="D19" s="45"/>
      <c r="E19" s="44"/>
      <c r="F19" s="44">
        <v>2.9999999999999997E-4</v>
      </c>
      <c r="H19" s="20"/>
      <c r="L19" s="21"/>
    </row>
    <row r="20" spans="1:12">
      <c r="A20" s="19">
        <f t="shared" si="0"/>
        <v>13</v>
      </c>
      <c r="B20" s="32" t="s">
        <v>24</v>
      </c>
      <c r="C20" s="43"/>
      <c r="D20" s="42"/>
      <c r="E20" s="41"/>
      <c r="F20" s="30">
        <f>F18+F19</f>
        <v>2.9300000000000003E-2</v>
      </c>
      <c r="H20" s="20"/>
      <c r="L20" s="21"/>
    </row>
    <row r="21" spans="1:12">
      <c r="A21" s="19">
        <f t="shared" si="0"/>
        <v>14</v>
      </c>
      <c r="B21" s="14" t="s">
        <v>15</v>
      </c>
      <c r="C21" s="15"/>
      <c r="D21" s="33">
        <f>D14+D18</f>
        <v>0.51500000000000001</v>
      </c>
      <c r="E21" s="18">
        <f>F21/D21</f>
        <v>5.8058252427184473E-2</v>
      </c>
      <c r="F21" s="40">
        <f>F17+F20</f>
        <v>2.9900000000000003E-2</v>
      </c>
      <c r="H21" s="20"/>
      <c r="L21" s="21"/>
    </row>
    <row r="22" spans="1:12">
      <c r="A22" s="19">
        <f t="shared" si="0"/>
        <v>15</v>
      </c>
      <c r="B22" s="14" t="s">
        <v>16</v>
      </c>
      <c r="C22" s="15"/>
      <c r="D22" s="34">
        <v>0.48499999999999999</v>
      </c>
      <c r="E22" s="35">
        <v>9.5000000000000001E-2</v>
      </c>
      <c r="F22" s="37">
        <f>ROUND(D22*E22,4)</f>
        <v>4.6100000000000002E-2</v>
      </c>
      <c r="H22" s="20"/>
      <c r="J22" s="28"/>
      <c r="L22" s="21"/>
    </row>
    <row r="23" spans="1:12">
      <c r="A23" s="19">
        <f t="shared" si="0"/>
        <v>16</v>
      </c>
      <c r="B23" s="14" t="s">
        <v>17</v>
      </c>
      <c r="C23" s="17"/>
      <c r="D23" s="36">
        <v>1</v>
      </c>
      <c r="E23" s="18"/>
      <c r="F23" s="25">
        <f>F21+F22</f>
        <v>7.6000000000000012E-2</v>
      </c>
      <c r="H23" s="20"/>
      <c r="J23" s="28"/>
      <c r="L23" s="21"/>
    </row>
    <row r="24" spans="1:12">
      <c r="D24" s="6"/>
    </row>
    <row r="25" spans="1:12">
      <c r="B25" s="48" t="s">
        <v>26</v>
      </c>
      <c r="C25" s="5"/>
      <c r="D25" s="6"/>
    </row>
    <row r="26" spans="1:12">
      <c r="D26" s="7"/>
    </row>
  </sheetData>
  <mergeCells count="3">
    <mergeCell ref="B9:F9"/>
    <mergeCell ref="B3:F3"/>
    <mergeCell ref="B4:F4"/>
  </mergeCells>
  <phoneticPr fontId="9" type="noConversion"/>
  <printOptions horizontalCentered="1"/>
  <pageMargins left="0.6" right="0.75" top="0.75" bottom="0.62" header="0.5" footer="0.28000000000000003"/>
  <pageSetup scale="91" orientation="portrait" r:id="rId1"/>
  <headerFooter alignWithMargins="0">
    <oddFooter>&amp;C&amp;A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B1C0B5F8656C439C5C7064E9DFDAD6" ma:contentTypeVersion="76" ma:contentTypeDescription="" ma:contentTypeScope="" ma:versionID="0c92366b775e7c93c8132563858433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FE3B081-97FC-4419-B6A4-A380ECD1E719}"/>
</file>

<file path=customXml/itemProps2.xml><?xml version="1.0" encoding="utf-8"?>
<ds:datastoreItem xmlns:ds="http://schemas.openxmlformats.org/officeDocument/2006/customXml" ds:itemID="{ACA60E29-D706-4C02-98C5-A22078C63907}"/>
</file>

<file path=customXml/itemProps3.xml><?xml version="1.0" encoding="utf-8"?>
<ds:datastoreItem xmlns:ds="http://schemas.openxmlformats.org/officeDocument/2006/customXml" ds:itemID="{9D53C636-5E4F-4268-BB03-95E3B6835A28}"/>
</file>

<file path=customXml/itemProps4.xml><?xml version="1.0" encoding="utf-8"?>
<ds:datastoreItem xmlns:ds="http://schemas.openxmlformats.org/officeDocument/2006/customXml" ds:itemID="{E5E1BD8B-9A63-468D-A974-0A12448DD3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 1 CofCap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</dc:creator>
  <cp:lastModifiedBy>kbarnard</cp:lastModifiedBy>
  <cp:lastPrinted>2016-12-09T22:56:57Z</cp:lastPrinted>
  <dcterms:created xsi:type="dcterms:W3CDTF">2001-12-28T16:42:36Z</dcterms:created>
  <dcterms:modified xsi:type="dcterms:W3CDTF">2018-04-05T15:29:16Z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0x0101006E56B4D1795A2E4DB2F0B01679ED314A001FB1C0B5F8656C439C5C7064E9DFDAD6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