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020" firstSheet="2" activeTab="6"/>
  </bookViews>
  <sheets>
    <sheet name="Exhibit 1, page 1" sheetId="1" r:id="rId1"/>
    <sheet name="Exhibit 1, page 2" sheetId="2" r:id="rId2"/>
    <sheet name="Exhibit 1, Page 3" sheetId="6" r:id="rId3"/>
    <sheet name="Exhibit 1, Page 4" sheetId="7" r:id="rId4"/>
    <sheet name="Exhibit 1, Page 5 " sheetId="4" r:id="rId5"/>
    <sheet name="Exhibit 1, Page 6" sheetId="5" r:id="rId6"/>
    <sheet name="Exhibit 2" sheetId="3" r:id="rId7"/>
  </sheets>
  <externalReferences>
    <externalReference r:id="rId8"/>
    <externalReference r:id="rId9"/>
    <externalReference r:id="rId10"/>
    <externalReference r:id="rId11"/>
    <externalReference r:id="rId12"/>
    <externalReference r:id="rId13"/>
  </externalReferences>
  <definedNames>
    <definedName name="________________________OM1" localSheetId="2" hidden="1">{#N/A,#N/A,FALSE,"Summary";#N/A,#N/A,FALSE,"SmPlants";#N/A,#N/A,FALSE,"Utah";#N/A,#N/A,FALSE,"Idaho";#N/A,#N/A,FALSE,"Lewis River";#N/A,#N/A,FALSE,"NrthUmpq";#N/A,#N/A,FALSE,"KlamRog"}</definedName>
    <definedName name="________________________OM1" localSheetId="3" hidden="1">{#N/A,#N/A,FALSE,"Summary";#N/A,#N/A,FALSE,"SmPlants";#N/A,#N/A,FALSE,"Utah";#N/A,#N/A,FALSE,"Idaho";#N/A,#N/A,FALSE,"Lewis River";#N/A,#N/A,FALSE,"NrthUmpq";#N/A,#N/A,FALSE,"KlamRog"}</definedName>
    <definedName name="________________________OM1" localSheetId="5"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localSheetId="3" hidden="1">{#N/A,#N/A,FALSE,"Summary";#N/A,#N/A,FALSE,"SmPlants";#N/A,#N/A,FALSE,"Utah";#N/A,#N/A,FALSE,"Idaho";#N/A,#N/A,FALSE,"Lewis River";#N/A,#N/A,FALSE,"NrthUmpq";#N/A,#N/A,FALSE,"KlamRog"}</definedName>
    <definedName name="______________________OM1" localSheetId="5"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localSheetId="3" hidden="1">{#N/A,#N/A,FALSE,"Summary";#N/A,#N/A,FALSE,"SmPlants";#N/A,#N/A,FALSE,"Utah";#N/A,#N/A,FALSE,"Idaho";#N/A,#N/A,FALSE,"Lewis River";#N/A,#N/A,FALSE,"NrthUmpq";#N/A,#N/A,FALSE,"KlamRog"}</definedName>
    <definedName name="____________________OM1" localSheetId="5"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localSheetId="3" hidden="1">{#N/A,#N/A,FALSE,"Summary";#N/A,#N/A,FALSE,"SmPlants";#N/A,#N/A,FALSE,"Utah";#N/A,#N/A,FALSE,"Idaho";#N/A,#N/A,FALSE,"Lewis River";#N/A,#N/A,FALSE,"NrthUmpq";#N/A,#N/A,FALSE,"KlamRog"}</definedName>
    <definedName name="___________________OM1" localSheetId="5"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localSheetId="3" hidden="1">{#N/A,#N/A,FALSE,"Summary";#N/A,#N/A,FALSE,"SmPlants";#N/A,#N/A,FALSE,"Utah";#N/A,#N/A,FALSE,"Idaho";#N/A,#N/A,FALSE,"Lewis River";#N/A,#N/A,FALSE,"NrthUmpq";#N/A,#N/A,FALSE,"KlamRog"}</definedName>
    <definedName name="_________________OM1" localSheetId="5"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localSheetId="3" hidden="1">{#N/A,#N/A,FALSE,"Summary";#N/A,#N/A,FALSE,"SmPlants";#N/A,#N/A,FALSE,"Utah";#N/A,#N/A,FALSE,"Idaho";#N/A,#N/A,FALSE,"Lewis River";#N/A,#N/A,FALSE,"NrthUmpq";#N/A,#N/A,FALSE,"KlamRog"}</definedName>
    <definedName name="______________OM1" localSheetId="5"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localSheetId="3" hidden="1">{#N/A,#N/A,FALSE,"Summary";#N/A,#N/A,FALSE,"SmPlants";#N/A,#N/A,FALSE,"Utah";#N/A,#N/A,FALSE,"Idaho";#N/A,#N/A,FALSE,"Lewis River";#N/A,#N/A,FALSE,"NrthUmpq";#N/A,#N/A,FALSE,"KlamRog"}</definedName>
    <definedName name="____________OM1" localSheetId="5"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localSheetId="3" hidden="1">{#N/A,#N/A,FALSE,"Summary";#N/A,#N/A,FALSE,"SmPlants";#N/A,#N/A,FALSE,"Utah";#N/A,#N/A,FALSE,"Idaho";#N/A,#N/A,FALSE,"Lewis River";#N/A,#N/A,FALSE,"NrthUmpq";#N/A,#N/A,FALSE,"KlamRog"}</definedName>
    <definedName name="___________OM1" localSheetId="5"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localSheetId="3" hidden="1">{"PRINT",#N/A,TRUE,"APPA";"PRINT",#N/A,TRUE,"APS";"PRINT",#N/A,TRUE,"BHPL";"PRINT",#N/A,TRUE,"BHPL2";"PRINT",#N/A,TRUE,"CDWR";"PRINT",#N/A,TRUE,"EWEB";"PRINT",#N/A,TRUE,"LADWP";"PRINT",#N/A,TRUE,"NEVBASE"}</definedName>
    <definedName name="_________j1" localSheetId="5"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localSheetId="3" hidden="1">{"PRINT",#N/A,TRUE,"APPA";"PRINT",#N/A,TRUE,"APS";"PRINT",#N/A,TRUE,"BHPL";"PRINT",#N/A,TRUE,"BHPL2";"PRINT",#N/A,TRUE,"CDWR";"PRINT",#N/A,TRUE,"EWEB";"PRINT",#N/A,TRUE,"LADWP";"PRINT",#N/A,TRUE,"NEVBASE"}</definedName>
    <definedName name="_________j2" localSheetId="5"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localSheetId="3" hidden="1">{"PRINT",#N/A,TRUE,"APPA";"PRINT",#N/A,TRUE,"APS";"PRINT",#N/A,TRUE,"BHPL";"PRINT",#N/A,TRUE,"BHPL2";"PRINT",#N/A,TRUE,"CDWR";"PRINT",#N/A,TRUE,"EWEB";"PRINT",#N/A,TRUE,"LADWP";"PRINT",#N/A,TRUE,"NEVBASE"}</definedName>
    <definedName name="_________j3" localSheetId="5"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localSheetId="3" hidden="1">{"PRINT",#N/A,TRUE,"APPA";"PRINT",#N/A,TRUE,"APS";"PRINT",#N/A,TRUE,"BHPL";"PRINT",#N/A,TRUE,"BHPL2";"PRINT",#N/A,TRUE,"CDWR";"PRINT",#N/A,TRUE,"EWEB";"PRINT",#N/A,TRUE,"LADWP";"PRINT",#N/A,TRUE,"NEVBASE"}</definedName>
    <definedName name="_________j4" localSheetId="5"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localSheetId="3" hidden="1">{"PRINT",#N/A,TRUE,"APPA";"PRINT",#N/A,TRUE,"APS";"PRINT",#N/A,TRUE,"BHPL";"PRINT",#N/A,TRUE,"BHPL2";"PRINT",#N/A,TRUE,"CDWR";"PRINT",#N/A,TRUE,"EWEB";"PRINT",#N/A,TRUE,"LADWP";"PRINT",#N/A,TRUE,"NEVBASE"}</definedName>
    <definedName name="_________j5" localSheetId="5"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localSheetId="3" hidden="1">{#N/A,#N/A,FALSE,"Summary";#N/A,#N/A,FALSE,"SmPlants";#N/A,#N/A,FALSE,"Utah";#N/A,#N/A,FALSE,"Idaho";#N/A,#N/A,FALSE,"Lewis River";#N/A,#N/A,FALSE,"NrthUmpq";#N/A,#N/A,FALSE,"KlamRog"}</definedName>
    <definedName name="_________OM1" localSheetId="5"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2" hidden="1">{"PRINT",#N/A,TRUE,"APPA";"PRINT",#N/A,TRUE,"APS";"PRINT",#N/A,TRUE,"BHPL";"PRINT",#N/A,TRUE,"BHPL2";"PRINT",#N/A,TRUE,"CDWR";"PRINT",#N/A,TRUE,"EWEB";"PRINT",#N/A,TRUE,"LADWP";"PRINT",#N/A,TRUE,"NEVBASE"}</definedName>
    <definedName name="________j1" localSheetId="3" hidden="1">{"PRINT",#N/A,TRUE,"APPA";"PRINT",#N/A,TRUE,"APS";"PRINT",#N/A,TRUE,"BHPL";"PRINT",#N/A,TRUE,"BHPL2";"PRINT",#N/A,TRUE,"CDWR";"PRINT",#N/A,TRUE,"EWEB";"PRINT",#N/A,TRUE,"LADWP";"PRINT",#N/A,TRUE,"NEVBASE"}</definedName>
    <definedName name="________j1" localSheetId="5"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2" hidden="1">{"PRINT",#N/A,TRUE,"APPA";"PRINT",#N/A,TRUE,"APS";"PRINT",#N/A,TRUE,"BHPL";"PRINT",#N/A,TRUE,"BHPL2";"PRINT",#N/A,TRUE,"CDWR";"PRINT",#N/A,TRUE,"EWEB";"PRINT",#N/A,TRUE,"LADWP";"PRINT",#N/A,TRUE,"NEVBASE"}</definedName>
    <definedName name="________j2" localSheetId="3" hidden="1">{"PRINT",#N/A,TRUE,"APPA";"PRINT",#N/A,TRUE,"APS";"PRINT",#N/A,TRUE,"BHPL";"PRINT",#N/A,TRUE,"BHPL2";"PRINT",#N/A,TRUE,"CDWR";"PRINT",#N/A,TRUE,"EWEB";"PRINT",#N/A,TRUE,"LADWP";"PRINT",#N/A,TRUE,"NEVBASE"}</definedName>
    <definedName name="________j2" localSheetId="5"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2" hidden="1">{"PRINT",#N/A,TRUE,"APPA";"PRINT",#N/A,TRUE,"APS";"PRINT",#N/A,TRUE,"BHPL";"PRINT",#N/A,TRUE,"BHPL2";"PRINT",#N/A,TRUE,"CDWR";"PRINT",#N/A,TRUE,"EWEB";"PRINT",#N/A,TRUE,"LADWP";"PRINT",#N/A,TRUE,"NEVBASE"}</definedName>
    <definedName name="________j3" localSheetId="3" hidden="1">{"PRINT",#N/A,TRUE,"APPA";"PRINT",#N/A,TRUE,"APS";"PRINT",#N/A,TRUE,"BHPL";"PRINT",#N/A,TRUE,"BHPL2";"PRINT",#N/A,TRUE,"CDWR";"PRINT",#N/A,TRUE,"EWEB";"PRINT",#N/A,TRUE,"LADWP";"PRINT",#N/A,TRUE,"NEVBASE"}</definedName>
    <definedName name="________j3" localSheetId="5"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2" hidden="1">{"PRINT",#N/A,TRUE,"APPA";"PRINT",#N/A,TRUE,"APS";"PRINT",#N/A,TRUE,"BHPL";"PRINT",#N/A,TRUE,"BHPL2";"PRINT",#N/A,TRUE,"CDWR";"PRINT",#N/A,TRUE,"EWEB";"PRINT",#N/A,TRUE,"LADWP";"PRINT",#N/A,TRUE,"NEVBASE"}</definedName>
    <definedName name="________j4" localSheetId="3" hidden="1">{"PRINT",#N/A,TRUE,"APPA";"PRINT",#N/A,TRUE,"APS";"PRINT",#N/A,TRUE,"BHPL";"PRINT",#N/A,TRUE,"BHPL2";"PRINT",#N/A,TRUE,"CDWR";"PRINT",#N/A,TRUE,"EWEB";"PRINT",#N/A,TRUE,"LADWP";"PRINT",#N/A,TRUE,"NEVBASE"}</definedName>
    <definedName name="________j4" localSheetId="5"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2" hidden="1">{"PRINT",#N/A,TRUE,"APPA";"PRINT",#N/A,TRUE,"APS";"PRINT",#N/A,TRUE,"BHPL";"PRINT",#N/A,TRUE,"BHPL2";"PRINT",#N/A,TRUE,"CDWR";"PRINT",#N/A,TRUE,"EWEB";"PRINT",#N/A,TRUE,"LADWP";"PRINT",#N/A,TRUE,"NEVBASE"}</definedName>
    <definedName name="________j5" localSheetId="3" hidden="1">{"PRINT",#N/A,TRUE,"APPA";"PRINT",#N/A,TRUE,"APS";"PRINT",#N/A,TRUE,"BHPL";"PRINT",#N/A,TRUE,"BHPL2";"PRINT",#N/A,TRUE,"CDWR";"PRINT",#N/A,TRUE,"EWEB";"PRINT",#N/A,TRUE,"LADWP";"PRINT",#N/A,TRUE,"NEVBASE"}</definedName>
    <definedName name="________j5" localSheetId="5"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2" hidden="1">{"PRINT",#N/A,TRUE,"APPA";"PRINT",#N/A,TRUE,"APS";"PRINT",#N/A,TRUE,"BHPL";"PRINT",#N/A,TRUE,"BHPL2";"PRINT",#N/A,TRUE,"CDWR";"PRINT",#N/A,TRUE,"EWEB";"PRINT",#N/A,TRUE,"LADWP";"PRINT",#N/A,TRUE,"NEVBASE"}</definedName>
    <definedName name="_______j1" localSheetId="3" hidden="1">{"PRINT",#N/A,TRUE,"APPA";"PRINT",#N/A,TRUE,"APS";"PRINT",#N/A,TRUE,"BHPL";"PRINT",#N/A,TRUE,"BHPL2";"PRINT",#N/A,TRUE,"CDWR";"PRINT",#N/A,TRUE,"EWEB";"PRINT",#N/A,TRUE,"LADWP";"PRINT",#N/A,TRUE,"NEVBASE"}</definedName>
    <definedName name="_______j1" localSheetId="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localSheetId="3" hidden="1">{"PRINT",#N/A,TRUE,"APPA";"PRINT",#N/A,TRUE,"APS";"PRINT",#N/A,TRUE,"BHPL";"PRINT",#N/A,TRUE,"BHPL2";"PRINT",#N/A,TRUE,"CDWR";"PRINT",#N/A,TRUE,"EWEB";"PRINT",#N/A,TRUE,"LADWP";"PRINT",#N/A,TRUE,"NEVBASE"}</definedName>
    <definedName name="_______j2" localSheetId="5"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localSheetId="3" hidden="1">{"PRINT",#N/A,TRUE,"APPA";"PRINT",#N/A,TRUE,"APS";"PRINT",#N/A,TRUE,"BHPL";"PRINT",#N/A,TRUE,"BHPL2";"PRINT",#N/A,TRUE,"CDWR";"PRINT",#N/A,TRUE,"EWEB";"PRINT",#N/A,TRUE,"LADWP";"PRINT",#N/A,TRUE,"NEVBASE"}</definedName>
    <definedName name="_______j3" localSheetId="5"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localSheetId="3" hidden="1">{"PRINT",#N/A,TRUE,"APPA";"PRINT",#N/A,TRUE,"APS";"PRINT",#N/A,TRUE,"BHPL";"PRINT",#N/A,TRUE,"BHPL2";"PRINT",#N/A,TRUE,"CDWR";"PRINT",#N/A,TRUE,"EWEB";"PRINT",#N/A,TRUE,"LADWP";"PRINT",#N/A,TRUE,"NEVBASE"}</definedName>
    <definedName name="_______j4" localSheetId="5"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localSheetId="3" hidden="1">{"PRINT",#N/A,TRUE,"APPA";"PRINT",#N/A,TRUE,"APS";"PRINT",#N/A,TRUE,"BHPL";"PRINT",#N/A,TRUE,"BHPL2";"PRINT",#N/A,TRUE,"CDWR";"PRINT",#N/A,TRUE,"EWEB";"PRINT",#N/A,TRUE,"LADWP";"PRINT",#N/A,TRUE,"NEVBASE"}</definedName>
    <definedName name="_______j5" localSheetId="5"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localSheetId="3" hidden="1">{#N/A,#N/A,FALSE,"Summary";#N/A,#N/A,FALSE,"SmPlants";#N/A,#N/A,FALSE,"Utah";#N/A,#N/A,FALSE,"Idaho";#N/A,#N/A,FALSE,"Lewis River";#N/A,#N/A,FALSE,"NrthUmpq";#N/A,#N/A,FALSE,"KlamRog"}</definedName>
    <definedName name="_______OM1" localSheetId="5"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localSheetId="3" hidden="1">{"PRINT",#N/A,TRUE,"APPA";"PRINT",#N/A,TRUE,"APS";"PRINT",#N/A,TRUE,"BHPL";"PRINT",#N/A,TRUE,"BHPL2";"PRINT",#N/A,TRUE,"CDWR";"PRINT",#N/A,TRUE,"EWEB";"PRINT",#N/A,TRUE,"LADWP";"PRINT",#N/A,TRUE,"NEVBASE"}</definedName>
    <definedName name="______j1" localSheetId="5"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localSheetId="3" hidden="1">{"PRINT",#N/A,TRUE,"APPA";"PRINT",#N/A,TRUE,"APS";"PRINT",#N/A,TRUE,"BHPL";"PRINT",#N/A,TRUE,"BHPL2";"PRINT",#N/A,TRUE,"CDWR";"PRINT",#N/A,TRUE,"EWEB";"PRINT",#N/A,TRUE,"LADWP";"PRINT",#N/A,TRUE,"NEVBASE"}</definedName>
    <definedName name="______j2" localSheetId="5"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localSheetId="3" hidden="1">{"PRINT",#N/A,TRUE,"APPA";"PRINT",#N/A,TRUE,"APS";"PRINT",#N/A,TRUE,"BHPL";"PRINT",#N/A,TRUE,"BHPL2";"PRINT",#N/A,TRUE,"CDWR";"PRINT",#N/A,TRUE,"EWEB";"PRINT",#N/A,TRUE,"LADWP";"PRINT",#N/A,TRUE,"NEVBASE"}</definedName>
    <definedName name="______j3" localSheetId="5"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localSheetId="3" hidden="1">{"PRINT",#N/A,TRUE,"APPA";"PRINT",#N/A,TRUE,"APS";"PRINT",#N/A,TRUE,"BHPL";"PRINT",#N/A,TRUE,"BHPL2";"PRINT",#N/A,TRUE,"CDWR";"PRINT",#N/A,TRUE,"EWEB";"PRINT",#N/A,TRUE,"LADWP";"PRINT",#N/A,TRUE,"NEVBASE"}</definedName>
    <definedName name="______j4" localSheetId="5"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localSheetId="3" hidden="1">{"PRINT",#N/A,TRUE,"APPA";"PRINT",#N/A,TRUE,"APS";"PRINT",#N/A,TRUE,"BHPL";"PRINT",#N/A,TRUE,"BHPL2";"PRINT",#N/A,TRUE,"CDWR";"PRINT",#N/A,TRUE,"EWEB";"PRINT",#N/A,TRUE,"LADWP";"PRINT",#N/A,TRUE,"NEVBASE"}</definedName>
    <definedName name="______j5" localSheetId="5"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localSheetId="3" hidden="1">{#N/A,#N/A,FALSE,"Summary";#N/A,#N/A,FALSE,"SmPlants";#N/A,#N/A,FALSE,"Utah";#N/A,#N/A,FALSE,"Idaho";#N/A,#N/A,FALSE,"Lewis River";#N/A,#N/A,FALSE,"NrthUmpq";#N/A,#N/A,FALSE,"KlamRog"}</definedName>
    <definedName name="______OM1" localSheetId="5"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localSheetId="3" hidden="1">{"PRINT",#N/A,TRUE,"APPA";"PRINT",#N/A,TRUE,"APS";"PRINT",#N/A,TRUE,"BHPL";"PRINT",#N/A,TRUE,"BHPL2";"PRINT",#N/A,TRUE,"CDWR";"PRINT",#N/A,TRUE,"EWEB";"PRINT",#N/A,TRUE,"LADWP";"PRINT",#N/A,TRUE,"NEVBASE"}</definedName>
    <definedName name="_____j1" localSheetId="5"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localSheetId="3" hidden="1">{"PRINT",#N/A,TRUE,"APPA";"PRINT",#N/A,TRUE,"APS";"PRINT",#N/A,TRUE,"BHPL";"PRINT",#N/A,TRUE,"BHPL2";"PRINT",#N/A,TRUE,"CDWR";"PRINT",#N/A,TRUE,"EWEB";"PRINT",#N/A,TRUE,"LADWP";"PRINT",#N/A,TRUE,"NEVBASE"}</definedName>
    <definedName name="_____j2" localSheetId="5"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localSheetId="3" hidden="1">{"PRINT",#N/A,TRUE,"APPA";"PRINT",#N/A,TRUE,"APS";"PRINT",#N/A,TRUE,"BHPL";"PRINT",#N/A,TRUE,"BHPL2";"PRINT",#N/A,TRUE,"CDWR";"PRINT",#N/A,TRUE,"EWEB";"PRINT",#N/A,TRUE,"LADWP";"PRINT",#N/A,TRUE,"NEVBASE"}</definedName>
    <definedName name="_____j3" localSheetId="5"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localSheetId="3" hidden="1">{"PRINT",#N/A,TRUE,"APPA";"PRINT",#N/A,TRUE,"APS";"PRINT",#N/A,TRUE,"BHPL";"PRINT",#N/A,TRUE,"BHPL2";"PRINT",#N/A,TRUE,"CDWR";"PRINT",#N/A,TRUE,"EWEB";"PRINT",#N/A,TRUE,"LADWP";"PRINT",#N/A,TRUE,"NEVBASE"}</definedName>
    <definedName name="_____j4" localSheetId="5"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localSheetId="3" hidden="1">{"PRINT",#N/A,TRUE,"APPA";"PRINT",#N/A,TRUE,"APS";"PRINT",#N/A,TRUE,"BHPL";"PRINT",#N/A,TRUE,"BHPL2";"PRINT",#N/A,TRUE,"CDWR";"PRINT",#N/A,TRUE,"EWEB";"PRINT",#N/A,TRUE,"LADWP";"PRINT",#N/A,TRUE,"NEVBASE"}</definedName>
    <definedName name="_____j5" localSheetId="5"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localSheetId="3" hidden="1">{#N/A,#N/A,FALSE,"Summary";#N/A,#N/A,FALSE,"SmPlants";#N/A,#N/A,FALSE,"Utah";#N/A,#N/A,FALSE,"Idaho";#N/A,#N/A,FALSE,"Lewis River";#N/A,#N/A,FALSE,"NrthUmpq";#N/A,#N/A,FALSE,"KlamRog"}</definedName>
    <definedName name="_____OM1" localSheetId="5"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localSheetId="3" hidden="1">{"PRINT",#N/A,TRUE,"APPA";"PRINT",#N/A,TRUE,"APS";"PRINT",#N/A,TRUE,"BHPL";"PRINT",#N/A,TRUE,"BHPL2";"PRINT",#N/A,TRUE,"CDWR";"PRINT",#N/A,TRUE,"EWEB";"PRINT",#N/A,TRUE,"LADWP";"PRINT",#N/A,TRUE,"NEVBASE"}</definedName>
    <definedName name="____j1" localSheetId="5"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localSheetId="3" hidden="1">{"PRINT",#N/A,TRUE,"APPA";"PRINT",#N/A,TRUE,"APS";"PRINT",#N/A,TRUE,"BHPL";"PRINT",#N/A,TRUE,"BHPL2";"PRINT",#N/A,TRUE,"CDWR";"PRINT",#N/A,TRUE,"EWEB";"PRINT",#N/A,TRUE,"LADWP";"PRINT",#N/A,TRUE,"NEVBASE"}</definedName>
    <definedName name="____j2" localSheetId="5"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localSheetId="3" hidden="1">{"PRINT",#N/A,TRUE,"APPA";"PRINT",#N/A,TRUE,"APS";"PRINT",#N/A,TRUE,"BHPL";"PRINT",#N/A,TRUE,"BHPL2";"PRINT",#N/A,TRUE,"CDWR";"PRINT",#N/A,TRUE,"EWEB";"PRINT",#N/A,TRUE,"LADWP";"PRINT",#N/A,TRUE,"NEVBASE"}</definedName>
    <definedName name="____j3" localSheetId="5"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localSheetId="3" hidden="1">{"PRINT",#N/A,TRUE,"APPA";"PRINT",#N/A,TRUE,"APS";"PRINT",#N/A,TRUE,"BHPL";"PRINT",#N/A,TRUE,"BHPL2";"PRINT",#N/A,TRUE,"CDWR";"PRINT",#N/A,TRUE,"EWEB";"PRINT",#N/A,TRUE,"LADWP";"PRINT",#N/A,TRUE,"NEVBASE"}</definedName>
    <definedName name="____j4" localSheetId="5"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localSheetId="3" hidden="1">{"PRINT",#N/A,TRUE,"APPA";"PRINT",#N/A,TRUE,"APS";"PRINT",#N/A,TRUE,"BHPL";"PRINT",#N/A,TRUE,"BHPL2";"PRINT",#N/A,TRUE,"CDWR";"PRINT",#N/A,TRUE,"EWEB";"PRINT",#N/A,TRUE,"LADWP";"PRINT",#N/A,TRUE,"NEVBASE"}</definedName>
    <definedName name="____j5" localSheetId="5"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localSheetId="3" hidden="1">{#N/A,#N/A,FALSE,"Summary";#N/A,#N/A,FALSE,"SmPlants";#N/A,#N/A,FALSE,"Utah";#N/A,#N/A,FALSE,"Idaho";#N/A,#N/A,FALSE,"Lewis River";#N/A,#N/A,FALSE,"NrthUmpq";#N/A,#N/A,FALSE,"KlamRog"}</definedName>
    <definedName name="____OM1" localSheetId="5"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localSheetId="3" hidden="1">{"PRINT",#N/A,TRUE,"APPA";"PRINT",#N/A,TRUE,"APS";"PRINT",#N/A,TRUE,"BHPL";"PRINT",#N/A,TRUE,"BHPL2";"PRINT",#N/A,TRUE,"CDWR";"PRINT",#N/A,TRUE,"EWEB";"PRINT",#N/A,TRUE,"LADWP";"PRINT",#N/A,TRUE,"NEVBASE"}</definedName>
    <definedName name="___j1" localSheetId="5"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localSheetId="3" hidden="1">{"PRINT",#N/A,TRUE,"APPA";"PRINT",#N/A,TRUE,"APS";"PRINT",#N/A,TRUE,"BHPL";"PRINT",#N/A,TRUE,"BHPL2";"PRINT",#N/A,TRUE,"CDWR";"PRINT",#N/A,TRUE,"EWEB";"PRINT",#N/A,TRUE,"LADWP";"PRINT",#N/A,TRUE,"NEVBASE"}</definedName>
    <definedName name="___j2" localSheetId="5"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localSheetId="3" hidden="1">{"PRINT",#N/A,TRUE,"APPA";"PRINT",#N/A,TRUE,"APS";"PRINT",#N/A,TRUE,"BHPL";"PRINT",#N/A,TRUE,"BHPL2";"PRINT",#N/A,TRUE,"CDWR";"PRINT",#N/A,TRUE,"EWEB";"PRINT",#N/A,TRUE,"LADWP";"PRINT",#N/A,TRUE,"NEVBASE"}</definedName>
    <definedName name="___j3" localSheetId="5"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localSheetId="3" hidden="1">{"PRINT",#N/A,TRUE,"APPA";"PRINT",#N/A,TRUE,"APS";"PRINT",#N/A,TRUE,"BHPL";"PRINT",#N/A,TRUE,"BHPL2";"PRINT",#N/A,TRUE,"CDWR";"PRINT",#N/A,TRUE,"EWEB";"PRINT",#N/A,TRUE,"LADWP";"PRINT",#N/A,TRUE,"NEVBASE"}</definedName>
    <definedName name="___j4" localSheetId="5"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localSheetId="3" hidden="1">{"PRINT",#N/A,TRUE,"APPA";"PRINT",#N/A,TRUE,"APS";"PRINT",#N/A,TRUE,"BHPL";"PRINT",#N/A,TRUE,"BHPL2";"PRINT",#N/A,TRUE,"CDWR";"PRINT",#N/A,TRUE,"EWEB";"PRINT",#N/A,TRUE,"LADWP";"PRINT",#N/A,TRUE,"NEVBASE"}</definedName>
    <definedName name="___j5" localSheetId="5"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localSheetId="3" hidden="1">{#N/A,#N/A,FALSE,"Summary";#N/A,#N/A,FALSE,"SmPlants";#N/A,#N/A,FALSE,"Utah";#N/A,#N/A,FALSE,"Idaho";#N/A,#N/A,FALSE,"Lewis River";#N/A,#N/A,FALSE,"NrthUmpq";#N/A,#N/A,FALSE,"KlamRog"}</definedName>
    <definedName name="___OM1" localSheetId="5"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2" hidden="1">[1]Inputs!#REF!</definedName>
    <definedName name="__123Graph_A" localSheetId="3" hidden="1">[1]Inputs!#REF!</definedName>
    <definedName name="__123Graph_A" localSheetId="4" hidden="1">[1]Inputs!#REF!</definedName>
    <definedName name="__123Graph_A" localSheetId="5" hidden="1">[1]Inputs!#REF!</definedName>
    <definedName name="__123Graph_A" hidden="1">[1]Inputs!#REF!</definedName>
    <definedName name="__123Graph_AB06" localSheetId="2" hidden="1">[2]WORKD!#REF!</definedName>
    <definedName name="__123Graph_AB06" localSheetId="3" hidden="1">[2]WORKD!#REF!</definedName>
    <definedName name="__123Graph_AB06" localSheetId="4" hidden="1">[2]WORKD!#REF!</definedName>
    <definedName name="__123Graph_AB06" localSheetId="5" hidden="1">[2]WORKD!#REF!</definedName>
    <definedName name="__123Graph_AB06" hidden="1">[2]WORKD!#REF!</definedName>
    <definedName name="__123Graph_B" localSheetId="2" hidden="1">[1]Inputs!#REF!</definedName>
    <definedName name="__123Graph_B" localSheetId="3" hidden="1">[1]Inputs!#REF!</definedName>
    <definedName name="__123Graph_B" localSheetId="4" hidden="1">[1]Inputs!#REF!</definedName>
    <definedName name="__123Graph_B" localSheetId="5" hidden="1">[1]Inputs!#REF!</definedName>
    <definedName name="__123Graph_B" hidden="1">[1]Inputs!#REF!</definedName>
    <definedName name="__123Graph_D" localSheetId="2" hidden="1">[1]Inputs!#REF!</definedName>
    <definedName name="__123Graph_D" localSheetId="3" hidden="1">[1]Inputs!#REF!</definedName>
    <definedName name="__123Graph_D" localSheetId="4" hidden="1">[1]Inputs!#REF!</definedName>
    <definedName name="__123Graph_D" localSheetId="5" hidden="1">[1]Inputs!#REF!</definedName>
    <definedName name="__123Graph_D" hidden="1">[1]Inputs!#REF!</definedName>
    <definedName name="__123Graph_E" hidden="1">[3]Input!$E$22:$E$37</definedName>
    <definedName name="__123Graph_F" hidden="1">[3]Input!$D$22:$D$37</definedName>
    <definedName name="__j1" localSheetId="2" hidden="1">{"PRINT",#N/A,TRUE,"APPA";"PRINT",#N/A,TRUE,"APS";"PRINT",#N/A,TRUE,"BHPL";"PRINT",#N/A,TRUE,"BHPL2";"PRINT",#N/A,TRUE,"CDWR";"PRINT",#N/A,TRUE,"EWEB";"PRINT",#N/A,TRUE,"LADWP";"PRINT",#N/A,TRUE,"NEVBASE"}</definedName>
    <definedName name="__j1" localSheetId="3" hidden="1">{"PRINT",#N/A,TRUE,"APPA";"PRINT",#N/A,TRUE,"APS";"PRINT",#N/A,TRUE,"BHPL";"PRINT",#N/A,TRUE,"BHPL2";"PRINT",#N/A,TRUE,"CDWR";"PRINT",#N/A,TRUE,"EWEB";"PRINT",#N/A,TRUE,"LADWP";"PRINT",#N/A,TRUE,"NEVBASE"}</definedName>
    <definedName name="__j1" localSheetId="5"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localSheetId="3" hidden="1">{"PRINT",#N/A,TRUE,"APPA";"PRINT",#N/A,TRUE,"APS";"PRINT",#N/A,TRUE,"BHPL";"PRINT",#N/A,TRUE,"BHPL2";"PRINT",#N/A,TRUE,"CDWR";"PRINT",#N/A,TRUE,"EWEB";"PRINT",#N/A,TRUE,"LADWP";"PRINT",#N/A,TRUE,"NEVBASE"}</definedName>
    <definedName name="__j2" localSheetId="5"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localSheetId="3" hidden="1">{"PRINT",#N/A,TRUE,"APPA";"PRINT",#N/A,TRUE,"APS";"PRINT",#N/A,TRUE,"BHPL";"PRINT",#N/A,TRUE,"BHPL2";"PRINT",#N/A,TRUE,"CDWR";"PRINT",#N/A,TRUE,"EWEB";"PRINT",#N/A,TRUE,"LADWP";"PRINT",#N/A,TRUE,"NEVBASE"}</definedName>
    <definedName name="__j3" localSheetId="5"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localSheetId="3" hidden="1">{"PRINT",#N/A,TRUE,"APPA";"PRINT",#N/A,TRUE,"APS";"PRINT",#N/A,TRUE,"BHPL";"PRINT",#N/A,TRUE,"BHPL2";"PRINT",#N/A,TRUE,"CDWR";"PRINT",#N/A,TRUE,"EWEB";"PRINT",#N/A,TRUE,"LADWP";"PRINT",#N/A,TRUE,"NEVBASE"}</definedName>
    <definedName name="__j4" localSheetId="5"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localSheetId="3" hidden="1">{"PRINT",#N/A,TRUE,"APPA";"PRINT",#N/A,TRUE,"APS";"PRINT",#N/A,TRUE,"BHPL";"PRINT",#N/A,TRUE,"BHPL2";"PRINT",#N/A,TRUE,"CDWR";"PRINT",#N/A,TRUE,"EWEB";"PRINT",#N/A,TRUE,"LADWP";"PRINT",#N/A,TRUE,"NEVBASE"}</definedName>
    <definedName name="__j5" localSheetId="5"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localSheetId="3" hidden="1">{#N/A,#N/A,FALSE,"Summary";#N/A,#N/A,FALSE,"SmPlants";#N/A,#N/A,FALSE,"Utah";#N/A,#N/A,FALSE,"Idaho";#N/A,#N/A,FALSE,"Lewis River";#N/A,#N/A,FALSE,"NrthUmpq";#N/A,#N/A,FALSE,"KlamRog"}</definedName>
    <definedName name="__OM1" localSheetId="5"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2" hidden="1">#REF!</definedName>
    <definedName name="_Fill" localSheetId="3" hidden="1">#REF!</definedName>
    <definedName name="_Fill" localSheetId="4" hidden="1">#REF!</definedName>
    <definedName name="_Fill" localSheetId="5" hidden="1">#REF!</definedName>
    <definedName name="_Fill" hidden="1">#REF!</definedName>
    <definedName name="_xlnm._FilterDatabase" localSheetId="2" hidden="1">'Exhibit 1, Page 3'!$A$1:$J$61</definedName>
    <definedName name="_xlnm._FilterDatabase" localSheetId="3" hidden="1">'Exhibit 1, Page 4'!$A$1:$J$61</definedName>
    <definedName name="_xlnm._FilterDatabase" localSheetId="4" hidden="1">'Exhibit 1, Page 5 '!$A$1:$J$61</definedName>
    <definedName name="_xlnm._FilterDatabase" localSheetId="5" hidden="1">'Exhibit 1, Page 6'!$A$1:$J$61</definedName>
    <definedName name="_xlnm._FilterDatabase" hidden="1">#REF!</definedName>
    <definedName name="_j1" localSheetId="2" hidden="1">{"PRINT",#N/A,TRUE,"APPA";"PRINT",#N/A,TRUE,"APS";"PRINT",#N/A,TRUE,"BHPL";"PRINT",#N/A,TRUE,"BHPL2";"PRINT",#N/A,TRUE,"CDWR";"PRINT",#N/A,TRUE,"EWEB";"PRINT",#N/A,TRUE,"LADWP";"PRINT",#N/A,TRUE,"NEVBASE"}</definedName>
    <definedName name="_j1" localSheetId="3" hidden="1">{"PRINT",#N/A,TRUE,"APPA";"PRINT",#N/A,TRUE,"APS";"PRINT",#N/A,TRUE,"BHPL";"PRINT",#N/A,TRUE,"BHPL2";"PRINT",#N/A,TRUE,"CDWR";"PRINT",#N/A,TRUE,"EWEB";"PRINT",#N/A,TRUE,"LADWP";"PRINT",#N/A,TRUE,"NEVBASE"}</definedName>
    <definedName name="_j1" localSheetId="5"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localSheetId="3" hidden="1">{"PRINT",#N/A,TRUE,"APPA";"PRINT",#N/A,TRUE,"APS";"PRINT",#N/A,TRUE,"BHPL";"PRINT",#N/A,TRUE,"BHPL2";"PRINT",#N/A,TRUE,"CDWR";"PRINT",#N/A,TRUE,"EWEB";"PRINT",#N/A,TRUE,"LADWP";"PRINT",#N/A,TRUE,"NEVBASE"}</definedName>
    <definedName name="_j2" localSheetId="5"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localSheetId="3" hidden="1">{"PRINT",#N/A,TRUE,"APPA";"PRINT",#N/A,TRUE,"APS";"PRINT",#N/A,TRUE,"BHPL";"PRINT",#N/A,TRUE,"BHPL2";"PRINT",#N/A,TRUE,"CDWR";"PRINT",#N/A,TRUE,"EWEB";"PRINT",#N/A,TRUE,"LADWP";"PRINT",#N/A,TRUE,"NEVBASE"}</definedName>
    <definedName name="_j3" localSheetId="5"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localSheetId="3" hidden="1">{"PRINT",#N/A,TRUE,"APPA";"PRINT",#N/A,TRUE,"APS";"PRINT",#N/A,TRUE,"BHPL";"PRINT",#N/A,TRUE,"BHPL2";"PRINT",#N/A,TRUE,"CDWR";"PRINT",#N/A,TRUE,"EWEB";"PRINT",#N/A,TRUE,"LADWP";"PRINT",#N/A,TRUE,"NEVBASE"}</definedName>
    <definedName name="_j4" localSheetId="5"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localSheetId="3" hidden="1">{"PRINT",#N/A,TRUE,"APPA";"PRINT",#N/A,TRUE,"APS";"PRINT",#N/A,TRUE,"BHPL";"PRINT",#N/A,TRUE,"BHPL2";"PRINT",#N/A,TRUE,"CDWR";"PRINT",#N/A,TRUE,"EWEB";"PRINT",#N/A,TRUE,"LADWP";"PRINT",#N/A,TRUE,"NEVBASE"}</definedName>
    <definedName name="_j5" localSheetId="5"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Key2" localSheetId="2" hidden="1">#REF!</definedName>
    <definedName name="_Key2" localSheetId="3" hidden="1">#REF!</definedName>
    <definedName name="_Key2" localSheetId="4" hidden="1">#REF!</definedName>
    <definedName name="_Key2" localSheetId="5" hidden="1">#REF!</definedName>
    <definedName name="_Key2" hidden="1">#REF!</definedName>
    <definedName name="_nofill" localSheetId="2" hidden="1">[4]A!#REF!</definedName>
    <definedName name="_nofill" localSheetId="3" hidden="1">[4]A!#REF!</definedName>
    <definedName name="_nofill" localSheetId="4" hidden="1">[4]A!#REF!</definedName>
    <definedName name="_nofill" localSheetId="5" hidden="1">[4]A!#REF!</definedName>
    <definedName name="_nofill" hidden="1">[4]A!#REF!</definedName>
    <definedName name="_OM1" localSheetId="2" hidden="1">{#N/A,#N/A,FALSE,"Summary";#N/A,#N/A,FALSE,"SmPlants";#N/A,#N/A,FALSE,"Utah";#N/A,#N/A,FALSE,"Idaho";#N/A,#N/A,FALSE,"Lewis River";#N/A,#N/A,FALSE,"NrthUmpq";#N/A,#N/A,FALSE,"KlamRog"}</definedName>
    <definedName name="_OM1" localSheetId="3" hidden="1">{#N/A,#N/A,FALSE,"Summary";#N/A,#N/A,FALSE,"SmPlants";#N/A,#N/A,FALSE,"Utah";#N/A,#N/A,FALSE,"Idaho";#N/A,#N/A,FALSE,"Lewis River";#N/A,#N/A,FALSE,"NrthUmpq";#N/A,#N/A,FALSE,"KlamRog"}</definedName>
    <definedName name="_OM1" localSheetId="5"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2" hidden="1">#REF!</definedName>
    <definedName name="_Regression_Out" localSheetId="3" hidden="1">#REF!</definedName>
    <definedName name="_Regression_Out" localSheetId="4" hidden="1">#REF!</definedName>
    <definedName name="_Regression_Out" localSheetId="5" hidden="1">#REF!</definedName>
    <definedName name="_Regression_Out" hidden="1">#REF!</definedName>
    <definedName name="_Regression_X" localSheetId="2" hidden="1">#REF!</definedName>
    <definedName name="_Regression_X" localSheetId="3" hidden="1">#REF!</definedName>
    <definedName name="_Regression_X" localSheetId="4" hidden="1">#REF!</definedName>
    <definedName name="_Regression_X" localSheetId="5" hidden="1">#REF!</definedName>
    <definedName name="_Regression_X" hidden="1">#REF!</definedName>
    <definedName name="_Regression_Y" localSheetId="2" hidden="1">#REF!</definedName>
    <definedName name="_Regression_Y" localSheetId="3" hidden="1">#REF!</definedName>
    <definedName name="_Regression_Y" localSheetId="4" hidden="1">#REF!</definedName>
    <definedName name="_Regression_Y" localSheetId="5" hidden="1">#REF!</definedName>
    <definedName name="_Regression_Y" hidden="1">#REF!</definedName>
    <definedName name="_Sort" localSheetId="2" hidden="1">#REF!</definedName>
    <definedName name="_Sort" localSheetId="3" hidden="1">#REF!</definedName>
    <definedName name="_Sort" localSheetId="4" hidden="1">#REF!</definedName>
    <definedName name="_Sort" localSheetId="5" hidden="1">#REF!</definedName>
    <definedName name="_Sort" hidden="1">#REF!</definedName>
    <definedName name="a" localSheetId="2" hidden="1">#REF!</definedName>
    <definedName name="a" localSheetId="3" hidden="1">#REF!</definedName>
    <definedName name="a" localSheetId="4" hidden="1">#REF!</definedName>
    <definedName name="a" localSheetId="5" hidden="1">#REF!</definedName>
    <definedName name="a" hidden="1">#REF!</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localSheetId="3" hidden="1">{"Factors Pages 1-2",#N/A,FALSE,"Factors";"Factors Page 3",#N/A,FALSE,"Factors";"Factors Page 4",#N/A,FALSE,"Factors";"Factors Page 5",#N/A,FALSE,"Factors";"Factors Pages 8-27",#N/A,FALSE,"Factors"}</definedName>
    <definedName name="asa" localSheetId="5"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2" hidden="1">{#N/A,#N/A,FALSE,"Bgt";#N/A,#N/A,FALSE,"Act";#N/A,#N/A,FALSE,"Chrt Data";#N/A,#N/A,FALSE,"Bus Result";#N/A,#N/A,FALSE,"Main Charts";#N/A,#N/A,FALSE,"P&amp;L Ttl";#N/A,#N/A,FALSE,"P&amp;L C_Ttl";#N/A,#N/A,FALSE,"P&amp;L C_Oct";#N/A,#N/A,FALSE,"P&amp;L C_Sep";#N/A,#N/A,FALSE,"1996";#N/A,#N/A,FALSE,"Data"}</definedName>
    <definedName name="asdf" localSheetId="3" hidden="1">{#N/A,#N/A,FALSE,"Bgt";#N/A,#N/A,FALSE,"Act";#N/A,#N/A,FALSE,"Chrt Data";#N/A,#N/A,FALSE,"Bus Result";#N/A,#N/A,FALSE,"Main Charts";#N/A,#N/A,FALSE,"P&amp;L Ttl";#N/A,#N/A,FALSE,"P&amp;L C_Ttl";#N/A,#N/A,FALSE,"P&amp;L C_Oct";#N/A,#N/A,FALSE,"P&amp;L C_Sep";#N/A,#N/A,FALSE,"1996";#N/A,#N/A,FALSE,"Data"}</definedName>
    <definedName name="asdf" localSheetId="5"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Camas" localSheetId="2" hidden="1">{#N/A,#N/A,FALSE,"Summary";#N/A,#N/A,FALSE,"SmPlants";#N/A,#N/A,FALSE,"Utah";#N/A,#N/A,FALSE,"Idaho";#N/A,#N/A,FALSE,"Lewis River";#N/A,#N/A,FALSE,"NrthUmpq";#N/A,#N/A,FALSE,"KlamRog"}</definedName>
    <definedName name="Camas" localSheetId="3" hidden="1">{#N/A,#N/A,FALSE,"Summary";#N/A,#N/A,FALSE,"SmPlants";#N/A,#N/A,FALSE,"Utah";#N/A,#N/A,FALSE,"Idaho";#N/A,#N/A,FALSE,"Lewis River";#N/A,#N/A,FALSE,"NrthUmpq";#N/A,#N/A,FALSE,"KlamRog"}</definedName>
    <definedName name="Camas" localSheetId="5"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localSheetId="3" hidden="1">{"PRINT",#N/A,TRUE,"APPA";"PRINT",#N/A,TRUE,"APS";"PRINT",#N/A,TRUE,"BHPL";"PRINT",#N/A,TRUE,"BHPL2";"PRINT",#N/A,TRUE,"CDWR";"PRINT",#N/A,TRUE,"EWEB";"PRINT",#N/A,TRUE,"LADWP";"PRINT",#N/A,TRUE,"NEVBASE"}</definedName>
    <definedName name="cgf" localSheetId="5"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localSheetId="2" hidden="1">{#N/A,#N/A,FALSE,"NI Sum";#N/A,#N/A,FALSE,"EBITDA";#N/A,#N/A,FALSE,"Cap Ex";#N/A,#N/A,FALSE,"Op CFLO Sum";#N/A,#N/A,FALSE,"NI MEC";#N/A,#N/A,FALSE,"EBITDA MEC";#N/A,#N/A,FALSE,"Cap Ex MEC";#N/A,#N/A,FALSE,"Op CFLO MEC Sum";#N/A,#N/A,FALSE,"NI CE";#N/A,#N/A,FALSE,"EBITDA CE";#N/A,#N/A,FALSE,"Cap Ex CE";#N/A,#N/A,FALSE,"Op CFLO CE"}</definedName>
    <definedName name="cogs" localSheetId="3" hidden="1">{#N/A,#N/A,FALSE,"NI Sum";#N/A,#N/A,FALSE,"EBITDA";#N/A,#N/A,FALSE,"Cap Ex";#N/A,#N/A,FALSE,"Op CFLO Sum";#N/A,#N/A,FALSE,"NI MEC";#N/A,#N/A,FALSE,"EBITDA MEC";#N/A,#N/A,FALSE,"Cap Ex MEC";#N/A,#N/A,FALSE,"Op CFLO MEC Sum";#N/A,#N/A,FALSE,"NI CE";#N/A,#N/A,FALSE,"EBITDA CE";#N/A,#N/A,FALSE,"Cap Ex CE";#N/A,#N/A,FALSE,"Op CFLO CE"}</definedName>
    <definedName name="cogs" localSheetId="5"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2" hidden="1">{"YTD-Total",#N/A,TRUE,"Provision";"YTD-Utility",#N/A,TRUE,"Prov Utility";"YTD-NonUtility",#N/A,TRUE,"Prov NonUtility"}</definedName>
    <definedName name="combined1" localSheetId="3" hidden="1">{"YTD-Total",#N/A,TRUE,"Provision";"YTD-Utility",#N/A,TRUE,"Prov Utility";"YTD-NonUtility",#N/A,TRUE,"Prov NonUtility"}</definedName>
    <definedName name="combined1" localSheetId="5" hidden="1">{"YTD-Total",#N/A,TRUE,"Provision";"YTD-Utility",#N/A,TRUE,"Prov Utility";"YTD-NonUtility",#N/A,TRUE,"Prov NonUtility"}</definedName>
    <definedName name="combined1" hidden="1">{"YTD-Total",#N/A,TRUE,"Provision";"YTD-Utility",#N/A,TRUE,"Prov Utility";"YTD-NonUtility",#N/A,TRUE,"Prov NonUtility"}</definedName>
    <definedName name="copy" localSheetId="2" hidden="1">#REF!</definedName>
    <definedName name="copy" localSheetId="3" hidden="1">#REF!</definedName>
    <definedName name="copy" localSheetId="4" hidden="1">#REF!</definedName>
    <definedName name="copy" localSheetId="5" hidden="1">#REF!</definedName>
    <definedName name="copy" hidden="1">#REF!</definedName>
    <definedName name="dana" localSheetId="2" hidden="1">{#N/A,#N/A,FALSE,"Summary EPS";#N/A,#N/A,FALSE,"1st Qtr Electric";#N/A,#N/A,FALSE,"1st Qtr Australia";#N/A,#N/A,FALSE,"1st Qtr Telecom";#N/A,#N/A,FALSE,"1st QTR Other"}</definedName>
    <definedName name="dana" localSheetId="3" hidden="1">{#N/A,#N/A,FALSE,"Summary EPS";#N/A,#N/A,FALSE,"1st Qtr Electric";#N/A,#N/A,FALSE,"1st Qtr Australia";#N/A,#N/A,FALSE,"1st Qtr Telecom";#N/A,#N/A,FALSE,"1st QTR Other"}</definedName>
    <definedName name="dana" localSheetId="5"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2" hidden="1">{#N/A,#N/A,FALSE,"Summary 1";#N/A,#N/A,FALSE,"Domestic";#N/A,#N/A,FALSE,"Australia";#N/A,#N/A,FALSE,"Other"}</definedName>
    <definedName name="dana1" localSheetId="3" hidden="1">{#N/A,#N/A,FALSE,"Summary 1";#N/A,#N/A,FALSE,"Domestic";#N/A,#N/A,FALSE,"Australia";#N/A,#N/A,FALSE,"Other"}</definedName>
    <definedName name="dana1" localSheetId="5" hidden="1">{#N/A,#N/A,FALSE,"Summary 1";#N/A,#N/A,FALSE,"Domestic";#N/A,#N/A,FALSE,"Australia";#N/A,#N/A,FALSE,"Other"}</definedName>
    <definedName name="dana1" hidden="1">{#N/A,#N/A,FALSE,"Summary 1";#N/A,#N/A,FALSE,"Domestic";#N/A,#N/A,FALSE,"Australia";#N/A,#N/A,FALSE,"Other"}</definedName>
    <definedName name="dfd" localSheetId="2" hidden="1">{#N/A,#N/A,FALSE,"CHECKREQ"}</definedName>
    <definedName name="dfd" localSheetId="3" hidden="1">{#N/A,#N/A,FALSE,"CHECKREQ"}</definedName>
    <definedName name="dfd" localSheetId="5" hidden="1">{#N/A,#N/A,FALSE,"CHECKREQ"}</definedName>
    <definedName name="dfd" hidden="1">{#N/A,#N/A,FALSE,"CHECKREQ"}</definedName>
    <definedName name="dfdfdfd" localSheetId="2" hidden="1">{#N/A,#N/A,FALSE,"CHECKREQ"}</definedName>
    <definedName name="dfdfdfd" localSheetId="3" hidden="1">{#N/A,#N/A,FALSE,"CHECKREQ"}</definedName>
    <definedName name="dfdfdfd" localSheetId="5" hidden="1">{#N/A,#N/A,FALSE,"CHECKREQ"}</definedName>
    <definedName name="dfdfdfd" hidden="1">{#N/A,#N/A,FALSE,"CHECKREQ"}</definedName>
    <definedName name="dsd" localSheetId="2" hidden="1">[1]Inputs!#REF!</definedName>
    <definedName name="dsd" localSheetId="3" hidden="1">[1]Inputs!#REF!</definedName>
    <definedName name="dsd" localSheetId="4" hidden="1">[1]Inputs!#REF!</definedName>
    <definedName name="dsd" localSheetId="5" hidden="1">[1]Inputs!#REF!</definedName>
    <definedName name="dsd" hidden="1">[1]Inputs!#REF!</definedName>
    <definedName name="DUDE" localSheetId="2" hidden="1">#REF!</definedName>
    <definedName name="DUDE" localSheetId="3" hidden="1">#REF!</definedName>
    <definedName name="DUDE" localSheetId="4" hidden="1">#REF!</definedName>
    <definedName name="DUDE" localSheetId="5" hidden="1">#REF!</definedName>
    <definedName name="DUDE" hidden="1">#REF!</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localSheetId="3" hidden="1">{#N/A,#N/A,FALSE,"Loans";#N/A,#N/A,FALSE,"Program Costs";#N/A,#N/A,FALSE,"Measures";#N/A,#N/A,FALSE,"Net Lost Rev";#N/A,#N/A,FALSE,"Incentive"}</definedName>
    <definedName name="extra2" localSheetId="5"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localSheetId="3" hidden="1">{#N/A,#N/A,FALSE,"Loans";#N/A,#N/A,FALSE,"Program Costs";#N/A,#N/A,FALSE,"Measures";#N/A,#N/A,FALSE,"Net Lost Rev";#N/A,#N/A,FALSE,"Incentive"}</definedName>
    <definedName name="extra3" localSheetId="5"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localSheetId="3" hidden="1">{#N/A,#N/A,FALSE,"Loans";#N/A,#N/A,FALSE,"Program Costs";#N/A,#N/A,FALSE,"Measures";#N/A,#N/A,FALSE,"Net Lost Rev";#N/A,#N/A,FALSE,"Incentive"}</definedName>
    <definedName name="extra4" localSheetId="5"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localSheetId="3" hidden="1">{#N/A,#N/A,FALSE,"Loans";#N/A,#N/A,FALSE,"Program Costs";#N/A,#N/A,FALSE,"Measures";#N/A,#N/A,FALSE,"Net Lost Rev";#N/A,#N/A,FALSE,"Incentive"}</definedName>
    <definedName name="extra5" localSheetId="5" hidden="1">{#N/A,#N/A,FALSE,"Loans";#N/A,#N/A,FALSE,"Program Costs";#N/A,#N/A,FALSE,"Measures";#N/A,#N/A,FALSE,"Net Lost Rev";#N/A,#N/A,FALSE,"Incentive"}</definedName>
    <definedName name="extra5" hidden="1">{#N/A,#N/A,FALSE,"Loans";#N/A,#N/A,FALSE,"Program Costs";#N/A,#N/A,FALSE,"Measures";#N/A,#N/A,FALSE,"Net Lost Rev";#N/A,#N/A,FALSE,"Incentive"}</definedName>
    <definedName name="f" localSheetId="2" hidden="1">{#N/A,#N/A,FALSE,"CHECKREQ"}</definedName>
    <definedName name="f" localSheetId="3" hidden="1">{#N/A,#N/A,FALSE,"CHECKREQ"}</definedName>
    <definedName name="f" localSheetId="5" hidden="1">{#N/A,#N/A,FALSE,"CHECKREQ"}</definedName>
    <definedName name="f" hidden="1">{#N/A,#N/A,FALSE,"CHECKREQ"}</definedName>
    <definedName name="fdf" localSheetId="2" hidden="1">{#N/A,#N/A,FALSE,"CHECKREQ"}</definedName>
    <definedName name="fdf" localSheetId="3" hidden="1">{#N/A,#N/A,FALSE,"CHECKREQ"}</definedName>
    <definedName name="fdf" localSheetId="5" hidden="1">{#N/A,#N/A,FALSE,"CHECKREQ"}</definedName>
    <definedName name="fdf" hidden="1">{#N/A,#N/A,FALSE,"CHECKREQ"}</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localSheetId="3" hidden="1">{"PRINT",#N/A,TRUE,"APPA";"PRINT",#N/A,TRUE,"APS";"PRINT",#N/A,TRUE,"BHPL";"PRINT",#N/A,TRUE,"BHPL2";"PRINT",#N/A,TRUE,"CDWR";"PRINT",#N/A,TRUE,"EWEB";"PRINT",#N/A,TRUE,"LADWP";"PRINT",#N/A,TRUE,"NEVBASE"}</definedName>
    <definedName name="friend" localSheetId="5"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localSheetId="3" hidden="1">{#N/A,#N/A,FALSE,"Summary";#N/A,#N/A,FALSE,"SmPlants";#N/A,#N/A,FALSE,"Utah";#N/A,#N/A,FALSE,"Idaho";#N/A,#N/A,FALSE,"Lewis River";#N/A,#N/A,FALSE,"NrthUmpq";#N/A,#N/A,FALSE,"KlamRog"}</definedName>
    <definedName name="HROptim" localSheetId="5"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localSheetId="3" hidden="1">{#N/A,#N/A,FALSE,"Summary";#N/A,#N/A,FALSE,"SmPlants";#N/A,#N/A,FALSE,"Utah";#N/A,#N/A,FALSE,"Idaho";#N/A,#N/A,FALSE,"Lewis River";#N/A,#N/A,FALSE,"NrthUmpq";#N/A,#N/A,FALSE,"KlamRog"}</definedName>
    <definedName name="inventory" localSheetId="5"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localSheetId="3" hidden="1">{"PRINT",#N/A,TRUE,"APPA";"PRINT",#N/A,TRUE,"APS";"PRINT",#N/A,TRUE,"BHPL";"PRINT",#N/A,TRUE,"BHPL2";"PRINT",#N/A,TRUE,"CDWR";"PRINT",#N/A,TRUE,"EWEB";"PRINT",#N/A,TRUE,"LADWP";"PRINT",#N/A,TRUE,"NEVBASE"}</definedName>
    <definedName name="junk" localSheetId="5"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localSheetId="3" hidden="1">{"PRINT",#N/A,TRUE,"APPA";"PRINT",#N/A,TRUE,"APS";"PRINT",#N/A,TRUE,"BHPL";"PRINT",#N/A,TRUE,"BHPL2";"PRINT",#N/A,TRUE,"CDWR";"PRINT",#N/A,TRUE,"EWEB";"PRINT",#N/A,TRUE,"LADWP";"PRINT",#N/A,TRUE,"NEVBASE"}</definedName>
    <definedName name="junk1" localSheetId="5"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localSheetId="3" hidden="1">{"PRINT",#N/A,TRUE,"APPA";"PRINT",#N/A,TRUE,"APS";"PRINT",#N/A,TRUE,"BHPL";"PRINT",#N/A,TRUE,"BHPL2";"PRINT",#N/A,TRUE,"CDWR";"PRINT",#N/A,TRUE,"EWEB";"PRINT",#N/A,TRUE,"LADWP";"PRINT",#N/A,TRUE,"NEVBASE"}</definedName>
    <definedName name="junk2" localSheetId="5"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localSheetId="3" hidden="1">{"PRINT",#N/A,TRUE,"APPA";"PRINT",#N/A,TRUE,"APS";"PRINT",#N/A,TRUE,"BHPL";"PRINT",#N/A,TRUE,"BHPL2";"PRINT",#N/A,TRUE,"CDWR";"PRINT",#N/A,TRUE,"EWEB";"PRINT",#N/A,TRUE,"LADWP";"PRINT",#N/A,TRUE,"NEVBASE"}</definedName>
    <definedName name="junk3" localSheetId="5"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localSheetId="3" hidden="1">{"PRINT",#N/A,TRUE,"APPA";"PRINT",#N/A,TRUE,"APS";"PRINT",#N/A,TRUE,"BHPL";"PRINT",#N/A,TRUE,"BHPL2";"PRINT",#N/A,TRUE,"CDWR";"PRINT",#N/A,TRUE,"EWEB";"PRINT",#N/A,TRUE,"LADWP";"PRINT",#N/A,TRUE,"NEVBASE"}</definedName>
    <definedName name="junk4" localSheetId="5"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localSheetId="3" hidden="1">{"PRINT",#N/A,TRUE,"APPA";"PRINT",#N/A,TRUE,"APS";"PRINT",#N/A,TRUE,"BHPL";"PRINT",#N/A,TRUE,"BHPL2";"PRINT",#N/A,TRUE,"CDWR";"PRINT",#N/A,TRUE,"EWEB";"PRINT",#N/A,TRUE,"LADWP";"PRINT",#N/A,TRUE,"NEVBASE"}</definedName>
    <definedName name="junk5" localSheetId="5"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localSheetId="3" hidden="1">{#N/A,#N/A,FALSE,"Actual";#N/A,#N/A,FALSE,"Normalized";#N/A,#N/A,FALSE,"Electric Actual";#N/A,#N/A,FALSE,"Electric Normalized"}</definedName>
    <definedName name="Master" localSheetId="5"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localSheetId="3" hidden="1">{"PRINT",#N/A,TRUE,"APPA";"PRINT",#N/A,TRUE,"APS";"PRINT",#N/A,TRUE,"BHPL";"PRINT",#N/A,TRUE,"BHPL2";"PRINT",#N/A,TRUE,"CDWR";"PRINT",#N/A,TRUE,"EWEB";"PRINT",#N/A,TRUE,"LADWP";"PRINT",#N/A,TRUE,"NEVBASE"}</definedName>
    <definedName name="mmm" localSheetId="5"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localSheetId="2" hidden="1">[4]A!#REF!</definedName>
    <definedName name="n" localSheetId="3" hidden="1">[4]A!#REF!</definedName>
    <definedName name="n" localSheetId="4" hidden="1">[4]A!#REF!</definedName>
    <definedName name="n" localSheetId="5" hidden="1">[4]A!#REF!</definedName>
    <definedName name="n" hidden="1">[4]A!#REF!</definedName>
    <definedName name="new" localSheetId="2" hidden="1">{#N/A,#N/A,TRUE,"Section6";#N/A,#N/A,TRUE,"OHcycles";#N/A,#N/A,TRUE,"OHtiming";#N/A,#N/A,TRUE,"OHcosts";#N/A,#N/A,TRUE,"GTdegradation";#N/A,#N/A,TRUE,"GTperformance";#N/A,#N/A,TRUE,"GraphEquip"}</definedName>
    <definedName name="new" localSheetId="3" hidden="1">{#N/A,#N/A,TRUE,"Section6";#N/A,#N/A,TRUE,"OHcycles";#N/A,#N/A,TRUE,"OHtiming";#N/A,#N/A,TRUE,"OHcosts";#N/A,#N/A,TRUE,"GTdegradation";#N/A,#N/A,TRUE,"GTperformance";#N/A,#N/A,TRUE,"GraphEquip"}</definedName>
    <definedName name="new" localSheetId="5"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2" hidden="1">{#N/A,#N/A,FALSE,"NI Sum";#N/A,#N/A,FALSE,"EBITDA";#N/A,#N/A,FALSE,"Cap Ex";#N/A,#N/A,FALSE,"Op CFLO Sum";#N/A,#N/A,FALSE,"NI MEC";#N/A,#N/A,FALSE,"EBITDA MEC";#N/A,#N/A,FALSE,"Cap Ex MEC";#N/A,#N/A,FALSE,"Op CFLO MEC Sum";#N/A,#N/A,FALSE,"NI CE";#N/A,#N/A,FALSE,"EBITDA CE";#N/A,#N/A,FALSE,"Cap Ex CE";#N/A,#N/A,FALSE,"Op CFLO CE"}</definedName>
    <definedName name="newcogs" localSheetId="3" hidden="1">{#N/A,#N/A,FALSE,"NI Sum";#N/A,#N/A,FALSE,"EBITDA";#N/A,#N/A,FALSE,"Cap Ex";#N/A,#N/A,FALSE,"Op CFLO Sum";#N/A,#N/A,FALSE,"NI MEC";#N/A,#N/A,FALSE,"EBITDA MEC";#N/A,#N/A,FALSE,"Cap Ex MEC";#N/A,#N/A,FALSE,"Op CFLO MEC Sum";#N/A,#N/A,FALSE,"NI CE";#N/A,#N/A,FALSE,"EBITDA CE";#N/A,#N/A,FALSE,"Cap Ex CE";#N/A,#N/A,FALSE,"Op CFLO CE"}</definedName>
    <definedName name="newcogs" localSheetId="5"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2" hidden="1">{#N/A,#N/A,FALSE,"Summary";#N/A,#N/A,FALSE,"SmPlants";#N/A,#N/A,FALSE,"Utah";#N/A,#N/A,FALSE,"Idaho";#N/A,#N/A,FALSE,"Lewis River";#N/A,#N/A,FALSE,"NrthUmpq";#N/A,#N/A,FALSE,"KlamRog"}</definedName>
    <definedName name="OHSch10YR" localSheetId="3" hidden="1">{#N/A,#N/A,FALSE,"Summary";#N/A,#N/A,FALSE,"SmPlants";#N/A,#N/A,FALSE,"Utah";#N/A,#N/A,FALSE,"Idaho";#N/A,#N/A,FALSE,"Lewis River";#N/A,#N/A,FALSE,"NrthUmpq";#N/A,#N/A,FALSE,"KlamRog"}</definedName>
    <definedName name="OHSch10YR" localSheetId="5"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localSheetId="3" hidden="1">{#N/A,#N/A,FALSE,"Summary";#N/A,#N/A,FALSE,"SmPlants";#N/A,#N/A,FALSE,"Utah";#N/A,#N/A,FALSE,"Idaho";#N/A,#N/A,FALSE,"Lewis River";#N/A,#N/A,FALSE,"NrthUmpq";#N/A,#N/A,FALSE,"KlamRog"}</definedName>
    <definedName name="om" localSheetId="5"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localSheetId="2" hidden="1">{#N/A,#N/A,FALSE,"Wld 2";#N/A,#N/A,FALSE,"MAFunding 2";#N/A,#N/A,FALSE,"MEC 2"}</definedName>
    <definedName name="Option3" localSheetId="3" hidden="1">{#N/A,#N/A,FALSE,"Wld 2";#N/A,#N/A,FALSE,"MAFunding 2";#N/A,#N/A,FALSE,"MEC 2"}</definedName>
    <definedName name="Option3" localSheetId="5" hidden="1">{#N/A,#N/A,FALSE,"Wld 2";#N/A,#N/A,FALSE,"MAFunding 2";#N/A,#N/A,FALSE,"MEC 2"}</definedName>
    <definedName name="Option3" hidden="1">{#N/A,#N/A,FALSE,"Wld 2";#N/A,#N/A,FALSE,"MAFunding 2";#N/A,#N/A,FALSE,"MEC 2"}</definedName>
    <definedName name="others" localSheetId="2" hidden="1">{"Factors Pages 1-2",#N/A,FALSE,"Factors";"Factors Page 3",#N/A,FALSE,"Factors";"Factors Page 4",#N/A,FALSE,"Factors";"Factors Page 5",#N/A,FALSE,"Factors";"Factors Pages 8-27",#N/A,FALSE,"Factors"}</definedName>
    <definedName name="others" localSheetId="3" hidden="1">{"Factors Pages 1-2",#N/A,FALSE,"Factors";"Factors Page 3",#N/A,FALSE,"Factors";"Factors Page 4",#N/A,FALSE,"Factors";"Factors Page 5",#N/A,FALSE,"Factors";"Factors Pages 8-27",#N/A,FALSE,"Factors"}</definedName>
    <definedName name="others" localSheetId="5"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localSheetId="3" hidden="1">{#N/A,#N/A,FALSE,"Bgt";#N/A,#N/A,FALSE,"Act";#N/A,#N/A,FALSE,"Chrt Data";#N/A,#N/A,FALSE,"Bus Result";#N/A,#N/A,FALSE,"Main Charts";#N/A,#N/A,FALSE,"P&amp;L Ttl";#N/A,#N/A,FALSE,"P&amp;L C_Ttl";#N/A,#N/A,FALSE,"P&amp;L C_Oct";#N/A,#N/A,FALSE,"P&amp;L C_Sep";#N/A,#N/A,FALSE,"1996";#N/A,#N/A,FALSE,"Data"}</definedName>
    <definedName name="pete" localSheetId="5"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2" hidden="1">[5]Inputs!#REF!</definedName>
    <definedName name="PricingInfo" localSheetId="3" hidden="1">[5]Inputs!#REF!</definedName>
    <definedName name="PricingInfo" localSheetId="4" hidden="1">[5]Inputs!#REF!</definedName>
    <definedName name="PricingInfo" localSheetId="5" hidden="1">[5]Inputs!#REF!</definedName>
    <definedName name="PricingInfo" hidden="1">[5]Inputs!#REF!</definedName>
    <definedName name="_xlnm.Print_Area" localSheetId="0">'Exhibit 1, page 1'!$A$1:$N$81</definedName>
    <definedName name="_xlnm.Print_Area" localSheetId="1">'Exhibit 1, page 2'!$A$1:$J$80</definedName>
    <definedName name="_xlnm.Print_Area" localSheetId="2">'Exhibit 1, Page 3'!$A$2:$J$61</definedName>
    <definedName name="_xlnm.Print_Area" localSheetId="3">'Exhibit 1, Page 4'!$A$2:$J$61</definedName>
    <definedName name="_xlnm.Print_Area" localSheetId="4">'Exhibit 1, Page 5 '!$A$2:$J$61</definedName>
    <definedName name="_xlnm.Print_Area" localSheetId="5">'Exhibit 1, Page 6'!$A$2:$J$61</definedName>
    <definedName name="retail" localSheetId="2" hidden="1">{#N/A,#N/A,FALSE,"Loans";#N/A,#N/A,FALSE,"Program Costs";#N/A,#N/A,FALSE,"Measures";#N/A,#N/A,FALSE,"Net Lost Rev";#N/A,#N/A,FALSE,"Incentive"}</definedName>
    <definedName name="retail" localSheetId="3" hidden="1">{#N/A,#N/A,FALSE,"Loans";#N/A,#N/A,FALSE,"Program Costs";#N/A,#N/A,FALSE,"Measures";#N/A,#N/A,FALSE,"Net Lost Rev";#N/A,#N/A,FALSE,"Incentive"}</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localSheetId="3" hidden="1">{"PRINT",#N/A,TRUE,"APPA";"PRINT",#N/A,TRUE,"APS";"PRINT",#N/A,TRUE,"BHPL";"PRINT",#N/A,TRUE,"BHPL2";"PRINT",#N/A,TRUE,"CDWR";"PRINT",#N/A,TRUE,"EWEB";"PRINT",#N/A,TRUE,"LADWP";"PRINT",#N/A,TRUE,"NEVBASE"}</definedName>
    <definedName name="rrr" localSheetId="5"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2"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localSheetId="5"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localSheetId="3" hidden="1">{#N/A,#N/A,FALSE,"Summary";#N/A,#N/A,FALSE,"SmPlants";#N/A,#N/A,FALSE,"Utah";#N/A,#N/A,FALSE,"Idaho";#N/A,#N/A,FALSE,"Lewis River";#N/A,#N/A,FALSE,"NrthUmpq";#N/A,#N/A,FALSE,"KlamRog"}</definedName>
    <definedName name="SpecMaint" localSheetId="5"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localSheetId="3" hidden="1">{#N/A,#N/A,FALSE,"Actual";#N/A,#N/A,FALSE,"Normalized";#N/A,#N/A,FALSE,"Electric Actual";#N/A,#N/A,FALSE,"Electric Normalized"}</definedName>
    <definedName name="spippw" localSheetId="5"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localSheetId="3" hidden="1">{"PRINT",#N/A,TRUE,"APPA";"PRINT",#N/A,TRUE,"APS";"PRINT",#N/A,TRUE,"BHPL";"PRINT",#N/A,TRUE,"BHPL2";"PRINT",#N/A,TRUE,"CDWR";"PRINT",#N/A,TRUE,"EWEB";"PRINT",#N/A,TRUE,"LADWP";"PRINT",#N/A,TRUE,"NEVBASE"}</definedName>
    <definedName name="ss" localSheetId="5"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localSheetId="3" hidden="1">{"YTD-Total",#N/A,FALSE,"Provision"}</definedName>
    <definedName name="standard1" localSheetId="5" hidden="1">{"YTD-Total",#N/A,FALSE,"Provision"}</definedName>
    <definedName name="standard1" hidden="1">{"YTD-Total",#N/A,FALSE,"Provision"}</definedName>
    <definedName name="test" localSheetId="2" hidden="1">#REF!</definedName>
    <definedName name="test" localSheetId="3" hidden="1">#REF!</definedName>
    <definedName name="test" localSheetId="4" hidden="1">#REF!</definedName>
    <definedName name="test" localSheetId="5"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2" hidden="1">[6]Inputs!#REF!</definedName>
    <definedName name="w" localSheetId="3" hidden="1">[6]Inputs!#REF!</definedName>
    <definedName name="w" localSheetId="4" hidden="1">[6]Inputs!#REF!</definedName>
    <definedName name="w" localSheetId="5" hidden="1">[6]Inputs!#REF!</definedName>
    <definedName name="w" hidden="1">[6]Inputs!#REF!</definedName>
    <definedName name="wrn.1996._.Hydro._.5._.Year._.Forecast._.Budget." localSheetId="2" hidden="1">{#N/A,#N/A,FALSE,"Summary";#N/A,#N/A,FALSE,"SmPlants";#N/A,#N/A,FALSE,"Utah";#N/A,#N/A,FALSE,"Idaho";#N/A,#N/A,FALSE,"Lewis River";#N/A,#N/A,FALSE,"NrthUmpq";#N/A,#N/A,FALSE,"KlamRog"}</definedName>
    <definedName name="wrn.1996._.Hydro._.5._.Year._.Forecast._.Budget." localSheetId="3" hidden="1">{#N/A,#N/A,FALSE,"Summary";#N/A,#N/A,FALSE,"SmPlants";#N/A,#N/A,FALSE,"Utah";#N/A,#N/A,FALSE,"Idaho";#N/A,#N/A,FALSE,"Lewis River";#N/A,#N/A,FALSE,"NrthUmpq";#N/A,#N/A,FALSE,"KlamRog"}</definedName>
    <definedName name="wrn.1996._.Hydro._.5._.Year._.Forecast._.Budget." localSheetId="5"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localSheetId="3" hidden="1">{"Page 3.4.1",#N/A,FALSE,"Totals";"Page 3.4.2",#N/A,FALSE,"Totals"}</definedName>
    <definedName name="wrn.Adj._.Back_Up." localSheetId="5"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localSheetId="3" hidden="1">{#N/A,#N/A,FALSE,"Summary EPS";#N/A,#N/A,FALSE,"1st Qtr Electric";#N/A,#N/A,FALSE,"1st Qtr Australia";#N/A,#N/A,FALSE,"1st Qtr Telecom";#N/A,#N/A,FALSE,"1st QTR Other"}</definedName>
    <definedName name="wrn.ALL." localSheetId="5"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localSheetId="3" hidden="1">{#N/A,#N/A,FALSE,"Top level";#N/A,#N/A,FALSE,"Top level JEs";#N/A,#N/A,FALSE,"PHI";#N/A,#N/A,FALSE,"PHI JEs";#N/A,#N/A,FALSE,"PacifiCorp";#N/A,#N/A,FALSE,"PacifiCorp JEs";#N/A,#N/A,FALSE,"PGHC";#N/A,#N/A,FALSE,"PGHC JEs";#N/A,#N/A,FALSE,"Domestic"}</definedName>
    <definedName name="wrn.All._.BSs._.and._.JEs." localSheetId="5"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localSheetId="3" hidden="1">{#N/A,#N/A,FALSE,"Top level MTD";#N/A,#N/A,FALSE,"PHI MTD";#N/A,#N/A,FALSE,"PacifiCorp MTD";#N/A,#N/A,FALSE,"PGHC MTD";#N/A,#N/A,FALSE,"Top level YTD";#N/A,#N/A,FALSE,"PHI YTD";#N/A,#N/A,FALSE,"PacifiCorp YTD";#N/A,#N/A,FALSE,"PGHC YTD"}</definedName>
    <definedName name="wrn.All._.other._.months." localSheetId="5"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2" hidden="1">{#N/A,#N/A,FALSE,"Summary 1";#N/A,#N/A,FALSE,"Domestic";#N/A,#N/A,FALSE,"Australia";#N/A,#N/A,FALSE,"Other"}</definedName>
    <definedName name="wrn.All._.pages." localSheetId="3" hidden="1">{#N/A,#N/A,FALSE,"Summary 1";#N/A,#N/A,FALSE,"Domestic";#N/A,#N/A,FALSE,"Australia";#N/A,#N/A,FALSE,"Other"}</definedName>
    <definedName name="wrn.All._.pages." localSheetId="5" hidden="1">{#N/A,#N/A,FALSE,"Summary 1";#N/A,#N/A,FALSE,"Domestic";#N/A,#N/A,FALSE,"Australia";#N/A,#N/A,FALSE,"Other"}</definedName>
    <definedName name="wrn.All._.pages." hidden="1">{#N/A,#N/A,FALSE,"Summary 1";#N/A,#N/A,FALSE,"Domestic";#N/A,#N/A,FALSE,"Australia";#N/A,#N/A,FALSE,"Other"}</definedName>
    <definedName name="wrn.Allocation._.factor." localSheetId="2" hidden="1">{#N/A,#N/A,TRUE,"11.1";#N/A,#N/A,TRUE,"11.2";#N/A,#N/A,TRUE,"11.3-.4";#N/A,#N/A,TRUE,"11.5-11.6";#N/A,#N/A,TRUE,"11.7-.10";#N/A,#N/A,TRUE,"11.11-11.22";#N/A,#N/A,TRUE,"11.23_ECD"}</definedName>
    <definedName name="wrn.Allocation._.factor." localSheetId="3" hidden="1">{#N/A,#N/A,TRUE,"11.1";#N/A,#N/A,TRUE,"11.2";#N/A,#N/A,TRUE,"11.3-.4";#N/A,#N/A,TRUE,"11.5-11.6";#N/A,#N/A,TRUE,"11.7-.10";#N/A,#N/A,TRUE,"11.11-11.22";#N/A,#N/A,TRUE,"11.23_ECD"}</definedName>
    <definedName name="wrn.Allocation._.factor." localSheetId="5"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BUS._.RPT." localSheetId="2" hidden="1">{#N/A,#N/A,FALSE,"P&amp;L Ttl";#N/A,#N/A,FALSE,"P&amp;L C_Ttl New";#N/A,#N/A,FALSE,"Bus Res";#N/A,#N/A,FALSE,"Chrts";#N/A,#N/A,FALSE,"pcf";#N/A,#N/A,FALSE,"pcr ";#N/A,#N/A,FALSE,"Exp Stmt ";#N/A,#N/A,FALSE,"Exp Stmt BU";#N/A,#N/A,FALSE,"Cap";#N/A,#N/A,FALSE,"IT Ytd"}</definedName>
    <definedName name="wrn.BUS._.RPT." localSheetId="3" hidden="1">{#N/A,#N/A,FALSE,"P&amp;L Ttl";#N/A,#N/A,FALSE,"P&amp;L C_Ttl New";#N/A,#N/A,FALSE,"Bus Res";#N/A,#N/A,FALSE,"Chrts";#N/A,#N/A,FALSE,"pcf";#N/A,#N/A,FALSE,"pcr ";#N/A,#N/A,FALSE,"Exp Stmt ";#N/A,#N/A,FALSE,"Exp Stmt BU";#N/A,#N/A,FALSE,"Cap";#N/A,#N/A,FALSE,"IT Ytd"}</definedName>
    <definedName name="wrn.BUS._.RPT." localSheetId="5"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HECK." localSheetId="2" hidden="1">{#N/A,#N/A,FALSE,"CHECKREQ"}</definedName>
    <definedName name="wrn.CHECK." localSheetId="3" hidden="1">{#N/A,#N/A,FALSE,"CHECKREQ"}</definedName>
    <definedName name="wrn.CHECK." localSheetId="5" hidden="1">{#N/A,#N/A,FALSE,"CHECKREQ"}</definedName>
    <definedName name="wrn.CHECK." hidden="1">{#N/A,#N/A,FALSE,"CHECKREQ"}</definedName>
    <definedName name="wrn.Combined._.YTD." localSheetId="2" hidden="1">{"YTD-Total",#N/A,TRUE,"Provision";"YTD-Utility",#N/A,TRUE,"Prov Utility";"YTD-NonUtility",#N/A,TRUE,"Prov NonUtility"}</definedName>
    <definedName name="wrn.Combined._.YTD." localSheetId="3" hidden="1">{"YTD-Total",#N/A,TRUE,"Provision";"YTD-Utility",#N/A,TRUE,"Prov Utility";"YTD-NonUtility",#N/A,TRUE,"Prov NonUtility"}</definedName>
    <definedName name="wrn.Combined._.YTD." localSheetId="5"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localSheetId="3" hidden="1">{"Conol gross povision grouped",#N/A,FALSE,"Consol Gross";"Consol Gross Grouped",#N/A,FALSE,"Consol Gross"}</definedName>
    <definedName name="wrn.ConsolGrossGrp." localSheetId="5"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2" hidden="1">{#N/A,#N/A,TRUE,"Cover";#N/A,#N/A,TRUE,"Contents"}</definedName>
    <definedName name="wrn.Cover." localSheetId="3" hidden="1">{#N/A,#N/A,TRUE,"Cover";#N/A,#N/A,TRUE,"Contents"}</definedName>
    <definedName name="wrn.Cover." localSheetId="5" hidden="1">{#N/A,#N/A,TRUE,"Cover";#N/A,#N/A,TRUE,"Contents"}</definedName>
    <definedName name="wrn.Cover." hidden="1">{#N/A,#N/A,TRUE,"Cover";#N/A,#N/A,TRUE,"Contents"}</definedName>
    <definedName name="wrn.CoverContents." localSheetId="2" hidden="1">{#N/A,#N/A,FALSE,"Cover";#N/A,#N/A,FALSE,"Contents"}</definedName>
    <definedName name="wrn.CoverContents." localSheetId="3" hidden="1">{#N/A,#N/A,FALSE,"Cover";#N/A,#N/A,FALSE,"Contents"}</definedName>
    <definedName name="wrn.CoverContents." localSheetId="5" hidden="1">{#N/A,#N/A,FALSE,"Cover";#N/A,#N/A,FALSE,"Contents"}</definedName>
    <definedName name="wrn.CoverContents." hidden="1">{#N/A,#N/A,FALSE,"Cover";#N/A,#N/A,FALSE,"Contents"}</definedName>
    <definedName name="wrn.El._.Paso._.Offshore." localSheetId="2" hidden="1">{#N/A,#N/A,TRUE,"EPEsum";#N/A,#N/A,TRUE,"Approve1";#N/A,#N/A,TRUE,"Approve2";#N/A,#N/A,TRUE,"Approve3";#N/A,#N/A,TRUE,"EPE1";#N/A,#N/A,TRUE,"EPE2";#N/A,#N/A,TRUE,"CashCompare";#N/A,#N/A,TRUE,"XIRR";#N/A,#N/A,TRUE,"EPEloan";#N/A,#N/A,TRUE,"GraphEPE";#N/A,#N/A,TRUE,"OrgChart";#N/A,#N/A,TRUE,"SA08B"}</definedName>
    <definedName name="wrn.El._.Paso._.Offshore." localSheetId="3" hidden="1">{#N/A,#N/A,TRUE,"EPEsum";#N/A,#N/A,TRUE,"Approve1";#N/A,#N/A,TRUE,"Approve2";#N/A,#N/A,TRUE,"Approve3";#N/A,#N/A,TRUE,"EPE1";#N/A,#N/A,TRUE,"EPE2";#N/A,#N/A,TRUE,"CashCompare";#N/A,#N/A,TRUE,"XIRR";#N/A,#N/A,TRUE,"EPEloan";#N/A,#N/A,TRUE,"GraphEPE";#N/A,#N/A,TRUE,"OrgChart";#N/A,#N/A,TRUE,"SA08B"}</definedName>
    <definedName name="wrn.El._.Paso._.Offshore." localSheetId="5"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2" hidden="1">{#N/A,#N/A,FALSE,"Output Ass";#N/A,#N/A,FALSE,"Sum Tot";#N/A,#N/A,FALSE,"Ex Sum Year";#N/A,#N/A,FALSE,"Sum Qtr"}</definedName>
    <definedName name="wrn.Exec._.Summary." localSheetId="3" hidden="1">{#N/A,#N/A,FALSE,"Output Ass";#N/A,#N/A,FALSE,"Sum Tot";#N/A,#N/A,FALSE,"Ex Sum Year";#N/A,#N/A,FALSE,"Sum Qtr"}</definedName>
    <definedName name="wrn.Exec._.Summary." localSheetId="5"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localSheetId="4" hidden="1">{"Factors Pages 1-2",#N/A,FALSE,"Factors";"Factors Page 3",#N/A,FALSE,"Factors";"Factors Page 4",#N/A,FALSE,"Factors";"Factors Page 5",#N/A,FALSE,"Factors";"Factors Pages 8-27",#N/A,FALSE,"Factors"}</definedName>
    <definedName name="wrn.Factors._.Tab._.10." localSheetId="5"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localSheetId="3" hidden="1">{"print_su",#N/A,TRUE,"bond_size1";"print_cf",#N/A,TRUE,"bond_size1";"print_sads",#N/A,TRUE,"bond_size1";"print_capi",#N/A,TRUE,"bond_size1";"print_ads",#N/A,TRUE,"bond_size1";"print_bp",#N/A,TRUE,"bond_size1";"print_nds",#N/A,TRUE,"bond_size1";"print_yield",#N/A,TRUE,"bond_size1"}</definedName>
    <definedName name="wrn.full._.report." localSheetId="5"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localSheetId="3" hidden="1">{"FullView",#N/A,FALSE,"Consltd-For contngcy"}</definedName>
    <definedName name="wrn.Full._.View." localSheetId="5"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3"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5"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localSheetId="3" hidden="1">{"life_te",#N/A,TRUE,"life";"duration_te",#N/A,TRUE,"duration";"life_ab",#N/A,TRUE,"life";"duration_ab",#N/A,TRUE,"duration";"life_fed_tax",#N/A,TRUE,"life";"duration_tax",#N/A,TRUE,"duration";"life_tax",#N/A,TRUE,"life";"life_fed",#N/A,TRUE,"life";"duration_cd_fed",#N/A,TRUE,"duration"}</definedName>
    <definedName name="wrn.life." localSheetId="5"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new." localSheetId="2" hidden="1">{#N/A,#N/A,TRUE,"Filing Back-Up Pages_4.8.4-7";#N/A,#N/A,TRUE,"GI Back-up Page_4.8.8"}</definedName>
    <definedName name="wrn.new." localSheetId="3" hidden="1">{#N/A,#N/A,TRUE,"Filing Back-Up Pages_4.8.4-7";#N/A,#N/A,TRUE,"GI Back-up Page_4.8.8"}</definedName>
    <definedName name="wrn.new." localSheetId="5" hidden="1">{#N/A,#N/A,TRUE,"Filing Back-Up Pages_4.8.4-7";#N/A,#N/A,TRUE,"GI Back-up Page_4.8.8"}</definedName>
    <definedName name="wrn.new." hidden="1">{#N/A,#N/A,TRUE,"Filing Back-Up Pages_4.8.4-7";#N/A,#N/A,TRUE,"GI Back-up Page_4.8.8"}</definedName>
    <definedName name="wrn.om." localSheetId="2" hidden="1">{#N/A,#N/A,TRUE,"Detail Lead Sheet_4.8.1-3";#N/A,#N/A,TRUE,"Filing Back-Up Pages_4.8.4-7";#N/A,#N/A,TRUE,"GI Back-up Page_4.8.8"}</definedName>
    <definedName name="wrn.om." localSheetId="3" hidden="1">{#N/A,#N/A,TRUE,"Detail Lead Sheet_4.8.1-3";#N/A,#N/A,TRUE,"Filing Back-Up Pages_4.8.4-7";#N/A,#N/A,TRUE,"GI Back-up Page_4.8.8"}</definedName>
    <definedName name="wrn.om." localSheetId="5"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2" hidden="1">{"Open issues Only",#N/A,FALSE,"TIMELINE"}</definedName>
    <definedName name="wrn.Open._.Issues._.Only." localSheetId="3" hidden="1">{"Open issues Only",#N/A,FALSE,"TIMELINE"}</definedName>
    <definedName name="wrn.Open._.Issues._.Only." localSheetId="5"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localSheetId="2" hidden="1">{#N/A,#N/A,TRUE,"10.1_Historical Cover Sheet";#N/A,#N/A,TRUE,"10.2-10.3_Historical";#N/A,#N/A,TRUE,"10.4_Historical";#N/A,#N/A,TRUE,"10.4.1_Historical";#N/A,#N/A,TRUE,"10.7-10.17_Historical"}</definedName>
    <definedName name="wrn.Oregon._.Rate._.case." localSheetId="3" hidden="1">{#N/A,#N/A,TRUE,"10.1_Historical Cover Sheet";#N/A,#N/A,TRUE,"10.2-10.3_Historical";#N/A,#N/A,TRUE,"10.4_Historical";#N/A,#N/A,TRUE,"10.4.1_Historical";#N/A,#N/A,TRUE,"10.7-10.17_Historical"}</definedName>
    <definedName name="wrn.Oregon._.Rate._.case." localSheetId="5"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3"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3"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5"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localSheetId="3" hidden="1">{#N/A,#N/A,FALSE,"Consltd-For contngcy";"PaymentView",#N/A,FALSE,"Consltd-For contngcy"}</definedName>
    <definedName name="wrn.Payment._.View." localSheetId="5"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localSheetId="3" hidden="1">{"PFS recon view",#N/A,FALSE,"Hyperion Proof"}</definedName>
    <definedName name="wrn.PFSreconview." localSheetId="5" hidden="1">{"PFS recon view",#N/A,FALSE,"Hyperion Proof"}</definedName>
    <definedName name="wrn.PFSreconview." hidden="1">{"PFS recon view",#N/A,FALSE,"Hyperion Proof"}</definedName>
    <definedName name="wrn.PGHCreconview." localSheetId="2" hidden="1">{"PGHC recon view",#N/A,FALSE,"Hyperion Proof"}</definedName>
    <definedName name="wrn.PGHCreconview." localSheetId="3" hidden="1">{"PGHC recon view",#N/A,FALSE,"Hyperion Proof"}</definedName>
    <definedName name="wrn.PGHCreconview." localSheetId="5"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localSheetId="3" hidden="1">{#N/A,#N/A,FALSE,"PHI MTD";#N/A,#N/A,FALSE,"PHI YTD"}</definedName>
    <definedName name="wrn.PHI._.all._.other._.months." localSheetId="5" hidden="1">{#N/A,#N/A,FALSE,"PHI MTD";#N/A,#N/A,FALSE,"PHI YTD"}</definedName>
    <definedName name="wrn.PHI._.all._.other._.months." hidden="1">{#N/A,#N/A,FALSE,"PHI MTD";#N/A,#N/A,FALSE,"PHI YTD"}</definedName>
    <definedName name="wrn.PHI._.only." localSheetId="2" hidden="1">{#N/A,#N/A,FALSE,"PHI"}</definedName>
    <definedName name="wrn.PHI._.only." localSheetId="3" hidden="1">{#N/A,#N/A,FALSE,"PHI"}</definedName>
    <definedName name="wrn.PHI._.only." localSheetId="5" hidden="1">{#N/A,#N/A,FALSE,"PHI"}</definedName>
    <definedName name="wrn.PHI._.only." hidden="1">{#N/A,#N/A,FALSE,"PHI"}</definedName>
    <definedName name="wrn.PHI._.Sept._.Dec._.March." localSheetId="2" hidden="1">{#N/A,#N/A,FALSE,"PHI MTD";#N/A,#N/A,FALSE,"PHI QTD";#N/A,#N/A,FALSE,"PHI YTD"}</definedName>
    <definedName name="wrn.PHI._.Sept._.Dec._.March." localSheetId="3" hidden="1">{#N/A,#N/A,FALSE,"PHI MTD";#N/A,#N/A,FALSE,"PHI QTD";#N/A,#N/A,FALSE,"PHI YTD"}</definedName>
    <definedName name="wrn.PHI._.Sept._.Dec._.March." localSheetId="5"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localSheetId="3" hidden="1">{"PPM Co Code View",#N/A,FALSE,"Comp Codes"}</definedName>
    <definedName name="wrn.PPMCoCodeView." localSheetId="5" hidden="1">{"PPM Co Code View",#N/A,FALSE,"Comp Codes"}</definedName>
    <definedName name="wrn.PPMCoCodeView." hidden="1">{"PPM Co Code View",#N/A,FALSE,"Comp Codes"}</definedName>
    <definedName name="wrn.PPMreconview." localSheetId="2" hidden="1">{"PPM Recon View",#N/A,FALSE,"Hyperion Proof"}</definedName>
    <definedName name="wrn.PPMreconview." localSheetId="3" hidden="1">{"PPM Recon View",#N/A,FALSE,"Hyperion Proof"}</definedName>
    <definedName name="wrn.PPMreconview." localSheetId="5" hidden="1">{"PPM Recon View",#N/A,FALSE,"Hyperion Proof"}</definedName>
    <definedName name="wrn.PPMreconview." hidden="1">{"PPM Recon View",#N/A,FALSE,"Hyperion Proof"}</definedName>
    <definedName name="wrn.Print." localSheetId="2" hidden="1">{"FC",#N/A,FALSE,"CALENDAR";"P",#N/A,FALSE,"CALENDAR"}</definedName>
    <definedName name="wrn.Print." localSheetId="3" hidden="1">{"FC",#N/A,FALSE,"CALENDAR";"P",#N/A,FALSE,"CALENDAR"}</definedName>
    <definedName name="wrn.Print." localSheetId="5" hidden="1">{"FC",#N/A,FALSE,"CALENDAR";"P",#N/A,FALSE,"CALENDAR"}</definedName>
    <definedName name="wrn.Print." hidden="1">{"FC",#N/A,FALSE,"CALENDAR";"P",#N/A,FALSE,"CALENDAR"}</definedName>
    <definedName name="wrn.Print._.Option._.1." localSheetId="2" hidden="1">{#N/A,#N/A,FALSE,"Wld 1";#N/A,#N/A,FALSE,"MAFunding 1";#N/A,#N/A,FALSE,"MEC 1"}</definedName>
    <definedName name="wrn.Print._.Option._.1." localSheetId="3" hidden="1">{#N/A,#N/A,FALSE,"Wld 1";#N/A,#N/A,FALSE,"MAFunding 1";#N/A,#N/A,FALSE,"MEC 1"}</definedName>
    <definedName name="wrn.Print._.Option._.1." localSheetId="5" hidden="1">{#N/A,#N/A,FALSE,"Wld 1";#N/A,#N/A,FALSE,"MAFunding 1";#N/A,#N/A,FALSE,"MEC 1"}</definedName>
    <definedName name="wrn.Print._.Option._.1." hidden="1">{#N/A,#N/A,FALSE,"Wld 1";#N/A,#N/A,FALSE,"MAFunding 1";#N/A,#N/A,FALSE,"MEC 1"}</definedName>
    <definedName name="wrn.Print._.Option._.2." localSheetId="2" hidden="1">{#N/A,#N/A,FALSE,"Wld 2";#N/A,#N/A,FALSE,"MAFunding 2";#N/A,#N/A,FALSE,"MEC 2"}</definedName>
    <definedName name="wrn.Print._.Option._.2." localSheetId="3" hidden="1">{#N/A,#N/A,FALSE,"Wld 2";#N/A,#N/A,FALSE,"MAFunding 2";#N/A,#N/A,FALSE,"MEC 2"}</definedName>
    <definedName name="wrn.Print._.Option._.2." localSheetId="5" hidden="1">{#N/A,#N/A,FALSE,"Wld 2";#N/A,#N/A,FALSE,"MAFunding 2";#N/A,#N/A,FALSE,"MEC 2"}</definedName>
    <definedName name="wrn.Print._.Option._.2." hidden="1">{#N/A,#N/A,FALSE,"Wld 2";#N/A,#N/A,FALSE,"MAFunding 2";#N/A,#N/A,FALSE,"MEC 2"}</definedName>
    <definedName name="wrn.print._.reports." localSheetId="2" hidden="1">{#N/A,#N/A,FALSE,"NI Sum";#N/A,#N/A,FALSE,"EBITDA";#N/A,#N/A,FALSE,"Cap Ex";#N/A,#N/A,FALSE,"Op CFLO Sum";#N/A,#N/A,FALSE,"NI MEC";#N/A,#N/A,FALSE,"EBITDA MEC";#N/A,#N/A,FALSE,"Cap Ex MEC";#N/A,#N/A,FALSE,"Op CFLO MEC Sum";#N/A,#N/A,FALSE,"NI CE";#N/A,#N/A,FALSE,"EBITDA CE";#N/A,#N/A,FALSE,"Cap Ex CE";#N/A,#N/A,FALSE,"Op CFLO CE"}</definedName>
    <definedName name="wrn.print._.reports." localSheetId="3" hidden="1">{#N/A,#N/A,FALSE,"NI Sum";#N/A,#N/A,FALSE,"EBITDA";#N/A,#N/A,FALSE,"Cap Ex";#N/A,#N/A,FALSE,"Op CFLO Sum";#N/A,#N/A,FALSE,"NI MEC";#N/A,#N/A,FALSE,"EBITDA MEC";#N/A,#N/A,FALSE,"Cap Ex MEC";#N/A,#N/A,FALSE,"Op CFLO MEC Sum";#N/A,#N/A,FALSE,"NI CE";#N/A,#N/A,FALSE,"EBITDA CE";#N/A,#N/A,FALSE,"Cap Ex CE";#N/A,#N/A,FALSE,"Op CFLO CE"}</definedName>
    <definedName name="wrn.print._.reports." localSheetId="5"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2" hidden="1">{"DATA_SET",#N/A,FALSE,"HOURLY SPREAD"}</definedName>
    <definedName name="wrn.PRINT._.SOURCE._.DATA." localSheetId="3" hidden="1">{"DATA_SET",#N/A,FALSE,"HOURLY SPREAD"}</definedName>
    <definedName name="wrn.PRINT._.SOURCE._.DATA." localSheetId="5" hidden="1">{"DATA_SET",#N/A,FALSE,"HOURLY SPREAD"}</definedName>
    <definedName name="wrn.PRINT._.SOURCE._.DATA." hidden="1">{"DATA_SET",#N/A,FALSE,"HOURLY SPREAD"}</definedName>
    <definedName name="wrn.PrintHistory." localSheetId="2"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3"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5"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2" hidden="1">{#N/A,#N/A,FALSE,"Cover";#N/A,#N/A,FALSE,"ProjectSelector";#N/A,#N/A,FALSE,"ProjectTable";#N/A,#N/A,FALSE,"SanGorgonio";#N/A,#N/A,FALSE,"Tehachapi";#N/A,#N/A,FALSE,"Results";#N/A,#N/A,FALSE,"ReplaceForecast"}</definedName>
    <definedName name="wrn.PrintOther." localSheetId="3" hidden="1">{#N/A,#N/A,FALSE,"Cover";#N/A,#N/A,FALSE,"ProjectSelector";#N/A,#N/A,FALSE,"ProjectTable";#N/A,#N/A,FALSE,"SanGorgonio";#N/A,#N/A,FALSE,"Tehachapi";#N/A,#N/A,FALSE,"Results";#N/A,#N/A,FALSE,"ReplaceForecast"}</definedName>
    <definedName name="wrn.PrintOther." localSheetId="5"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2" hidden="1">{"Electric Only",#N/A,FALSE,"Hyperion Proof"}</definedName>
    <definedName name="wrn.ProofElectricOnly." localSheetId="3" hidden="1">{"Electric Only",#N/A,FALSE,"Hyperion Proof"}</definedName>
    <definedName name="wrn.ProofElectricOnly." localSheetId="5" hidden="1">{"Electric Only",#N/A,FALSE,"Hyperion Proof"}</definedName>
    <definedName name="wrn.ProofElectricOnly." hidden="1">{"Electric Only",#N/A,FALSE,"Hyperion Proof"}</definedName>
    <definedName name="wrn.ProofTotal." localSheetId="2" hidden="1">{"Proof Total",#N/A,FALSE,"Hyperion Proof"}</definedName>
    <definedName name="wrn.ProofTotal." localSheetId="3" hidden="1">{"Proof Total",#N/A,FALSE,"Hyperion Proof"}</definedName>
    <definedName name="wrn.ProofTotal." localSheetId="5" hidden="1">{"Proof Total",#N/A,FALSE,"Hyperion Proof"}</definedName>
    <definedName name="wrn.ProofTotal." hidden="1">{"Proof Total",#N/A,FALSE,"Hyperion Proof"}</definedName>
    <definedName name="wrn.Reformat._.only." localSheetId="2" hidden="1">{#N/A,#N/A,FALSE,"Dec 1999 mapping"}</definedName>
    <definedName name="wrn.Reformat._.only." localSheetId="3" hidden="1">{#N/A,#N/A,FALSE,"Dec 1999 mapping"}</definedName>
    <definedName name="wrn.Reformat._.only." localSheetId="5" hidden="1">{#N/A,#N/A,FALSE,"Dec 1999 mapping"}</definedName>
    <definedName name="wrn.Reformat._.only." hidden="1">{#N/A,#N/A,FALSE,"Dec 1999 mapping"}</definedName>
    <definedName name="wrn.SALES._.VAR._.95._.BUDGET." localSheetId="2"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localSheetId="5"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2" hidden="1">{#N/A,#N/A,TRUE,"Section1";"SavingsTop",#N/A,TRUE,"SumSavings";#N/A,#N/A,TRUE,"GraphSum";"SavingsAll",#N/A,TRUE,"SumSavings";#N/A,#N/A,TRUE,"Inputs";#N/A,#N/A,TRUE,"Scenarios";#N/A,#N/A,TRUE,"LineLoss";#N/A,#N/A,TRUE,"Summary";#N/A,#N/A,TRUE,"TermSummary";#N/A,#N/A,TRUE,"NetRates";#N/A,#N/A,TRUE,"PPAtypes"}</definedName>
    <definedName name="wrn.Section1." localSheetId="3" hidden="1">{#N/A,#N/A,TRUE,"Section1";"SavingsTop",#N/A,TRUE,"SumSavings";#N/A,#N/A,TRUE,"GraphSum";"SavingsAll",#N/A,TRUE,"SumSavings";#N/A,#N/A,TRUE,"Inputs";#N/A,#N/A,TRUE,"Scenarios";#N/A,#N/A,TRUE,"LineLoss";#N/A,#N/A,TRUE,"Summary";#N/A,#N/A,TRUE,"TermSummary";#N/A,#N/A,TRUE,"NetRates";#N/A,#N/A,TRUE,"PPAtypes"}</definedName>
    <definedName name="wrn.Section1." localSheetId="5"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2" hidden="1">{#N/A,#N/A,TRUE,"Section1";#N/A,#N/A,TRUE,"SumF";#N/A,#N/A,TRUE,"FigExchange";#N/A,#N/A,TRUE,"Escalation";#N/A,#N/A,TRUE,"GraphEscalate";#N/A,#N/A,TRUE,"Scenarios"}</definedName>
    <definedName name="wrn.Section1Summaries." localSheetId="3" hidden="1">{#N/A,#N/A,TRUE,"Section1";#N/A,#N/A,TRUE,"SumF";#N/A,#N/A,TRUE,"FigExchange";#N/A,#N/A,TRUE,"Escalation";#N/A,#N/A,TRUE,"GraphEscalate";#N/A,#N/A,TRUE,"Scenarios"}</definedName>
    <definedName name="wrn.Section1Summaries." localSheetId="5"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2" hidden="1">{#N/A,#N/A,TRUE,"Section2";#N/A,#N/A,TRUE,"OverPymt";#N/A,#N/A,TRUE,"Energy";#N/A,#N/A,TRUE,"EnergyDiff1";#N/A,#N/A,TRUE,"EnergyDiff2";#N/A,#N/A,TRUE,"CapPerformance";#N/A,#N/A,TRUE,"BonusPerformance";#N/A,#N/A,TRUE,"BonusFormula";#N/A,#N/A,TRUE,"GraphPymt"}</definedName>
    <definedName name="wrn.Section2." localSheetId="3" hidden="1">{#N/A,#N/A,TRUE,"Section2";#N/A,#N/A,TRUE,"OverPymt";#N/A,#N/A,TRUE,"Energy";#N/A,#N/A,TRUE,"EnergyDiff1";#N/A,#N/A,TRUE,"EnergyDiff2";#N/A,#N/A,TRUE,"CapPerformance";#N/A,#N/A,TRUE,"BonusPerformance";#N/A,#N/A,TRUE,"BonusFormula";#N/A,#N/A,TRUE,"GraphPymt"}</definedName>
    <definedName name="wrn.Section2." localSheetId="5"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2" hidden="1">{#N/A,#N/A,TRUE,"Section2";#N/A,#N/A,TRUE,"TPCestimate";#N/A,#N/A,TRUE,"SumTPC";#N/A,#N/A,TRUE,"ConstrLoan";#N/A,#N/A,TRUE,"FigBalance";#N/A,#N/A,TRUE,"DEV27air";#N/A,#N/A,TRUE,"Graph27air";#N/A,#N/A,TRUE,"PreOp"}</definedName>
    <definedName name="wrn.Section2TotalProjectCost." localSheetId="3" hidden="1">{#N/A,#N/A,TRUE,"Section2";#N/A,#N/A,TRUE,"TPCestimate";#N/A,#N/A,TRUE,"SumTPC";#N/A,#N/A,TRUE,"ConstrLoan";#N/A,#N/A,TRUE,"FigBalance";#N/A,#N/A,TRUE,"DEV27air";#N/A,#N/A,TRUE,"Graph27air";#N/A,#N/A,TRUE,"PreOp"}</definedName>
    <definedName name="wrn.Section2TotalProjectCost." localSheetId="5"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2" hidden="1">{#N/A,#N/A,TRUE,"Section3";#N/A,#N/A,TRUE,"BaseYear";#N/A,#N/A,TRUE,"GenHistory";#N/A,#N/A,TRUE,"GenGraph";#N/A,#N/A,TRUE,"MonthCompare";#N/A,#N/A,TRUE,"HourHistory";#N/A,#N/A,TRUE,"PayHistory";#N/A,#N/A,TRUE,"PayGraphs";#N/A,#N/A,TRUE,"ReplaceForecast";#N/A,#N/A,TRUE,"PPAforecast";#N/A,#N/A,TRUE,"OLSier"}</definedName>
    <definedName name="wrn.Section3." localSheetId="3" hidden="1">{#N/A,#N/A,TRUE,"Section3";#N/A,#N/A,TRUE,"BaseYear";#N/A,#N/A,TRUE,"GenHistory";#N/A,#N/A,TRUE,"GenGraph";#N/A,#N/A,TRUE,"MonthCompare";#N/A,#N/A,TRUE,"HourHistory";#N/A,#N/A,TRUE,"PayHistory";#N/A,#N/A,TRUE,"PayGraphs";#N/A,#N/A,TRUE,"ReplaceForecast";#N/A,#N/A,TRUE,"PPAforecast";#N/A,#N/A,TRUE,"OLSier"}</definedName>
    <definedName name="wrn.Section3." localSheetId="5"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2" hidden="1">{#N/A,#N/A,TRUE,"Section3";#N/A,#N/A,TRUE,"Tax";#N/A,#N/A,TRUE,"Dividend";#N/A,#N/A,TRUE,"Depreciation";#N/A,#N/A,TRUE,"Balance";#N/A,#N/A,TRUE,"SaleGain";#N/A,#N/A,TRUE,"RevExp";#N/A,#N/A,TRUE,"PIG";#N/A,#N/A,TRUE,"GraphPlant"}</definedName>
    <definedName name="wrn.Section3PowerPlantCompany." localSheetId="3" hidden="1">{#N/A,#N/A,TRUE,"Section3";#N/A,#N/A,TRUE,"Tax";#N/A,#N/A,TRUE,"Dividend";#N/A,#N/A,TRUE,"Depreciation";#N/A,#N/A,TRUE,"Balance";#N/A,#N/A,TRUE,"SaleGain";#N/A,#N/A,TRUE,"RevExp";#N/A,#N/A,TRUE,"PIG";#N/A,#N/A,TRUE,"GraphPlant"}</definedName>
    <definedName name="wrn.Section3PowerPlantCompany." localSheetId="5"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2" hidden="1">{#N/A,#N/A,TRUE,"Section4";#N/A,#N/A,TRUE,"Tariffwksht";#N/A,#N/A,TRUE,"TariffINFO";#N/A,#N/A,TRUE,"Generation";#N/A,#N/A,TRUE,"PPAsum";#N/A,#N/A,TRUE,"PPApayments";#N/A,#N/A,TRUE,"RevExp";#N/A,#N/A,TRUE,"GraphRevenue";#N/A,#N/A,TRUE,"GraphRevExp"}</definedName>
    <definedName name="wrn.Section4." localSheetId="3" hidden="1">{#N/A,#N/A,TRUE,"Section4";#N/A,#N/A,TRUE,"Tariffwksht";#N/A,#N/A,TRUE,"TariffINFO";#N/A,#N/A,TRUE,"Generation";#N/A,#N/A,TRUE,"PPAsum";#N/A,#N/A,TRUE,"PPApayments";#N/A,#N/A,TRUE,"RevExp";#N/A,#N/A,TRUE,"GraphRevenue";#N/A,#N/A,TRUE,"GraphRevExp"}</definedName>
    <definedName name="wrn.Section4." localSheetId="5"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2" hidden="1">{#N/A,#N/A,TRUE,"Section4";#N/A,#N/A,TRUE,"PPAtable";#N/A,#N/A,TRUE,"RFPtable";#N/A,#N/A,TRUE,"RevCap";#N/A,#N/A,TRUE,"RevOther";#N/A,#N/A,TRUE,"RevGas";#N/A,#N/A,TRUE,"GraphRev"}</definedName>
    <definedName name="wrn.Section4Revenue." localSheetId="3" hidden="1">{#N/A,#N/A,TRUE,"Section4";#N/A,#N/A,TRUE,"PPAtable";#N/A,#N/A,TRUE,"RFPtable";#N/A,#N/A,TRUE,"RevCap";#N/A,#N/A,TRUE,"RevOther";#N/A,#N/A,TRUE,"RevGas";#N/A,#N/A,TRUE,"GraphRev"}</definedName>
    <definedName name="wrn.Section4Revenue." localSheetId="5"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2" hidden="1">{#N/A,#N/A,TRUE,"Section5";#N/A,#N/A,TRUE,"Coal";#N/A,#N/A,TRUE,"Fuel";#N/A,#N/A,TRUE,"OMwksht";#N/A,#N/A,TRUE,"VOM";#N/A,#N/A,TRUE,"FOM";#N/A,#N/A,TRUE,"Debt";#N/A,#N/A,TRUE,"LoanSchedules";#N/A,#N/A,TRUE,"GraphExp";#N/A,#N/A,TRUE,"Conversions"}</definedName>
    <definedName name="wrn.Section5." localSheetId="3" hidden="1">{#N/A,#N/A,TRUE,"Section5";#N/A,#N/A,TRUE,"Coal";#N/A,#N/A,TRUE,"Fuel";#N/A,#N/A,TRUE,"OMwksht";#N/A,#N/A,TRUE,"VOM";#N/A,#N/A,TRUE,"FOM";#N/A,#N/A,TRUE,"Debt";#N/A,#N/A,TRUE,"LoanSchedules";#N/A,#N/A,TRUE,"GraphExp";#N/A,#N/A,TRUE,"Conversions"}</definedName>
    <definedName name="wrn.Section5." localSheetId="5"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2" hidden="1">{#N/A,#N/A,TRUE,"Section6";#N/A,#N/A,TRUE,"OHcycles";#N/A,#N/A,TRUE,"OHtiming";#N/A,#N/A,TRUE,"OHcosts";#N/A,#N/A,TRUE,"GTdegradation";#N/A,#N/A,TRUE,"GTperformance";#N/A,#N/A,TRUE,"GraphEquip"}</definedName>
    <definedName name="wrn.Section6Equipment." localSheetId="3" hidden="1">{#N/A,#N/A,TRUE,"Section6";#N/A,#N/A,TRUE,"OHcycles";#N/A,#N/A,TRUE,"OHtiming";#N/A,#N/A,TRUE,"OHcosts";#N/A,#N/A,TRUE,"GTdegradation";#N/A,#N/A,TRUE,"GTperformance";#N/A,#N/A,TRUE,"GraphEquip"}</definedName>
    <definedName name="wrn.Section6Equipment." localSheetId="5"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2" hidden="1">{#N/A,#N/A,TRUE,"Section7";#N/A,#N/A,TRUE,"DebtService";#N/A,#N/A,TRUE,"LoanSchedules";#N/A,#N/A,TRUE,"GraphDebt"}</definedName>
    <definedName name="wrn.Section7DebtService." localSheetId="3" hidden="1">{#N/A,#N/A,TRUE,"Section7";#N/A,#N/A,TRUE,"DebtService";#N/A,#N/A,TRUE,"LoanSchedules";#N/A,#N/A,TRUE,"GraphDebt"}</definedName>
    <definedName name="wrn.Section7DebtService." localSheetId="5" hidden="1">{#N/A,#N/A,TRUE,"Section7";#N/A,#N/A,TRUE,"DebtService";#N/A,#N/A,TRUE,"LoanSchedules";#N/A,#N/A,TRUE,"GraphDebt"}</definedName>
    <definedName name="wrn.Section7DebtService." hidden="1">{#N/A,#N/A,TRUE,"Section7";#N/A,#N/A,TRUE,"DebtService";#N/A,#N/A,TRUE,"LoanSchedules";#N/A,#N/A,TRUE,"GraphDebt"}</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3"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2" hidden="1">{#N/A,#N/A,TRUE,"Cover";#N/A,#N/A,TRUE,"Contents";#N/A,#N/A,TRUE,"Organization";#N/A,#N/A,TRUE,"SumSponsor";#N/A,#N/A,TRUE,"Plant1";#N/A,#N/A,TRUE,"Plant2";#N/A,#N/A,TRUE,"Sponsors";#N/A,#N/A,TRUE,"ElPaso1";#N/A,#N/A,TRUE,"GraphSponsor"}</definedName>
    <definedName name="wrn.SponsorSection." localSheetId="3" hidden="1">{#N/A,#N/A,TRUE,"Cover";#N/A,#N/A,TRUE,"Contents";#N/A,#N/A,TRUE,"Organization";#N/A,#N/A,TRUE,"SumSponsor";#N/A,#N/A,TRUE,"Plant1";#N/A,#N/A,TRUE,"Plant2";#N/A,#N/A,TRUE,"Sponsors";#N/A,#N/A,TRUE,"ElPaso1";#N/A,#N/A,TRUE,"GraphSponsor"}</definedName>
    <definedName name="wrn.SponsorSection." localSheetId="5"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2" hidden="1">{"YTD-Total",#N/A,FALSE,"Provision"}</definedName>
    <definedName name="wrn.Standard." localSheetId="3" hidden="1">{"YTD-Total",#N/A,FALSE,"Provision"}</definedName>
    <definedName name="wrn.Standard." localSheetId="5" hidden="1">{"YTD-Total",#N/A,FALSE,"Provision"}</definedName>
    <definedName name="wrn.Standard." hidden="1">{"YTD-Total",#N/A,FALSE,"Provision"}</definedName>
    <definedName name="wrn.Standard._.NonUtility._.Only." localSheetId="2" hidden="1">{"YTD-NonUtility",#N/A,FALSE,"Prov NonUtility"}</definedName>
    <definedName name="wrn.Standard._.NonUtility._.Only." localSheetId="3" hidden="1">{"YTD-NonUtility",#N/A,FALSE,"Prov NonUtility"}</definedName>
    <definedName name="wrn.Standard._.NonUtility._.Only." localSheetId="5"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localSheetId="3" hidden="1">{"YTD-Utility",#N/A,FALSE,"Prov Utility"}</definedName>
    <definedName name="wrn.Standard._.Utility._.Only." localSheetId="5" hidden="1">{"YTD-Utility",#N/A,FALSE,"Prov Utility"}</definedName>
    <definedName name="wrn.Standard._.Utility._.Only." hidden="1">{"YTD-Utility",#N/A,FALSE,"Prov Utility"}</definedName>
    <definedName name="wrn.Summary." localSheetId="2" hidden="1">{"Table A",#N/A,FALSE,"Summary";"Table D",#N/A,FALSE,"Summary";"Table E",#N/A,FALSE,"Summary"}</definedName>
    <definedName name="wrn.Summary." localSheetId="3" hidden="1">{"Table A",#N/A,FALSE,"Summary";"Table D",#N/A,FALSE,"Summary";"Table E",#N/A,FALSE,"Summary"}</definedName>
    <definedName name="wrn.Summary." localSheetId="5" hidden="1">{"Table A",#N/A,FALSE,"Summary";"Table D",#N/A,FALSE,"Summary";"Table E",#N/A,FALSE,"Summary"}</definedName>
    <definedName name="wrn.Summary." hidden="1">{"Table A",#N/A,FALSE,"Summary";"Table D",#N/A,FALSE,"Summary";"Table E",#N/A,FALSE,"Summary"}</definedName>
    <definedName name="wrn.Summary._.View." localSheetId="2" hidden="1">{#N/A,#N/A,FALSE,"Consltd-For contngcy"}</definedName>
    <definedName name="wrn.Summary._.View." localSheetId="3" hidden="1">{#N/A,#N/A,FALSE,"Consltd-For contngcy"}</definedName>
    <definedName name="wrn.Summary._.View." localSheetId="5" hidden="1">{#N/A,#N/A,FALSE,"Consltd-For contngcy"}</definedName>
    <definedName name="wrn.Summary._.View." hidden="1">{#N/A,#N/A,FALSE,"Consltd-For contngcy"}</definedName>
    <definedName name="wrn.test." localSheetId="2" hidden="1">{#N/A,#N/A,TRUE,"10.1_Historical Cover Sheet";#N/A,#N/A,TRUE,"10.2-10.3_Historical"}</definedName>
    <definedName name="wrn.test." localSheetId="3" hidden="1">{#N/A,#N/A,TRUE,"10.1_Historical Cover Sheet";#N/A,#N/A,TRUE,"10.2-10.3_Historical"}</definedName>
    <definedName name="wrn.test." localSheetId="5" hidden="1">{#N/A,#N/A,TRUE,"10.1_Historical Cover Sheet";#N/A,#N/A,TRUE,"10.2-10.3_Historical"}</definedName>
    <definedName name="wrn.test." hidden="1">{#N/A,#N/A,TRUE,"10.1_Historical Cover Sheet";#N/A,#N/A,TRUE,"10.2-10.3_Historical"}</definedName>
    <definedName name="wrn.Total._.Summary." localSheetId="2" hidden="1">{"Total Summary",#N/A,FALSE,"Summary"}</definedName>
    <definedName name="wrn.Total._.Summary." localSheetId="3" hidden="1">{"Total Summary",#N/A,FALSE,"Summary"}</definedName>
    <definedName name="wrn.Total._.Summary." localSheetId="5" hidden="1">{"Total Summary",#N/A,FALSE,"Summary"}</definedName>
    <definedName name="wrn.Total._.Summary." hidden="1">{"Total Summary",#N/A,FALSE,"Summary"}</definedName>
    <definedName name="wrn.UK._.Conversion._.Only." localSheetId="2" hidden="1">{#N/A,#N/A,FALSE,"Dec 1999 UK Continuing Ops"}</definedName>
    <definedName name="wrn.UK._.Conversion._.Only." localSheetId="3" hidden="1">{#N/A,#N/A,FALSE,"Dec 1999 UK Continuing Ops"}</definedName>
    <definedName name="wrn.UK._.Conversion._.Only." localSheetId="5" hidden="1">{#N/A,#N/A,FALSE,"Dec 1999 UK Continuing Ops"}</definedName>
    <definedName name="wrn.UK._.Conversion._.Only."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localSheetId="4" hidden="1">{"Factors Pages 1-2",#N/A,FALSE,"Variables";"Factors Page 3",#N/A,FALSE,"Variables";"Factors Page 4",#N/A,FALSE,"Variables";"Factors Page 5",#N/A,FALSE,"Variables";"YE Pages 7-26",#N/A,FALSE,"Variables"}</definedName>
    <definedName name="wrn.YearEnd." localSheetId="5"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2" hidden="1">#REF!</definedName>
    <definedName name="Z_01844156_6462_4A28_9785_1A86F4D0C834_.wvu.PrintTitles" localSheetId="3" hidden="1">#REF!</definedName>
    <definedName name="Z_01844156_6462_4A28_9785_1A86F4D0C834_.wvu.PrintTitles" localSheetId="4" hidden="1">#REF!</definedName>
    <definedName name="Z_01844156_6462_4A28_9785_1A86F4D0C834_.wvu.PrintTitles" localSheetId="5" hidden="1">#REF!</definedName>
    <definedName name="Z_01844156_6462_4A28_9785_1A86F4D0C834_.wvu.PrintTitles" hidden="1">#REF!</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 r="I13" i="4" l="1"/>
  <c r="I11" i="4"/>
  <c r="I26" i="7" l="1"/>
  <c r="I22" i="7"/>
  <c r="I23" i="7"/>
  <c r="I17" i="7"/>
  <c r="I21" i="7"/>
  <c r="I12" i="7"/>
  <c r="I11" i="7"/>
  <c r="I19" i="7" l="1"/>
  <c r="I14" i="7"/>
  <c r="I20" i="7"/>
  <c r="I15" i="7"/>
  <c r="I18" i="7"/>
  <c r="I25" i="7"/>
  <c r="I16" i="7"/>
  <c r="D25" i="3" l="1"/>
  <c r="L32" i="1"/>
  <c r="J32" i="1"/>
  <c r="H32" i="1"/>
  <c r="H71" i="1"/>
  <c r="L60" i="1"/>
  <c r="J60" i="1"/>
  <c r="H60" i="1"/>
  <c r="A1" i="2"/>
  <c r="A1" i="1"/>
  <c r="J14" i="2"/>
  <c r="J15" i="2"/>
  <c r="J16" i="2"/>
  <c r="J17" i="2"/>
  <c r="I17" i="6" l="1"/>
  <c r="I15" i="6"/>
  <c r="I14" i="6"/>
  <c r="I12" i="6"/>
  <c r="I11" i="6"/>
  <c r="F18" i="5" l="1"/>
  <c r="I11" i="5"/>
  <c r="E53" i="3" l="1"/>
  <c r="D53" i="3"/>
  <c r="D52" i="3"/>
  <c r="F52" i="3" s="1"/>
  <c r="H51" i="3"/>
  <c r="D51" i="3"/>
  <c r="F51" i="3" s="1"/>
  <c r="D50" i="3"/>
  <c r="F50" i="3" s="1"/>
  <c r="D49" i="3"/>
  <c r="F49" i="3" s="1"/>
  <c r="D48" i="3"/>
  <c r="F48" i="3" s="1"/>
  <c r="H47" i="3"/>
  <c r="D47" i="3"/>
  <c r="F47" i="3" s="1"/>
  <c r="D46" i="3"/>
  <c r="F46" i="3" s="1"/>
  <c r="D45" i="3"/>
  <c r="F45" i="3" s="1"/>
  <c r="D44" i="3"/>
  <c r="F44" i="3" s="1"/>
  <c r="D43" i="3"/>
  <c r="F43" i="3" s="1"/>
  <c r="D42" i="3"/>
  <c r="F42" i="3" s="1"/>
  <c r="D41" i="3"/>
  <c r="F41" i="3" s="1"/>
  <c r="E39" i="3"/>
  <c r="D39" i="3"/>
  <c r="D38" i="3"/>
  <c r="F38" i="3" s="1"/>
  <c r="D37" i="3"/>
  <c r="F37" i="3" s="1"/>
  <c r="D36" i="3"/>
  <c r="F36" i="3" s="1"/>
  <c r="H35" i="3"/>
  <c r="D35" i="3"/>
  <c r="F35" i="3" s="1"/>
  <c r="D34" i="3"/>
  <c r="F34" i="3" s="1"/>
  <c r="D33" i="3"/>
  <c r="F33" i="3" s="1"/>
  <c r="D32" i="3"/>
  <c r="F32" i="3" s="1"/>
  <c r="H31" i="3"/>
  <c r="D31" i="3"/>
  <c r="F31" i="3" s="1"/>
  <c r="D30" i="3"/>
  <c r="F30" i="3" s="1"/>
  <c r="D29" i="3"/>
  <c r="F29" i="3" s="1"/>
  <c r="D28" i="3"/>
  <c r="F28" i="3" s="1"/>
  <c r="H27" i="3"/>
  <c r="D27" i="3"/>
  <c r="F27" i="3" s="1"/>
  <c r="E25" i="3"/>
  <c r="F25" i="3" s="1"/>
  <c r="D24" i="3"/>
  <c r="F24" i="3" s="1"/>
  <c r="D23" i="3"/>
  <c r="F23" i="3" s="1"/>
  <c r="D22" i="3"/>
  <c r="F22" i="3" s="1"/>
  <c r="D21" i="3"/>
  <c r="F21" i="3" s="1"/>
  <c r="D20" i="3"/>
  <c r="F20" i="3" s="1"/>
  <c r="D19" i="3"/>
  <c r="F19" i="3" s="1"/>
  <c r="D18" i="3"/>
  <c r="F18" i="3" s="1"/>
  <c r="D17" i="3"/>
  <c r="F17" i="3" s="1"/>
  <c r="D16" i="3"/>
  <c r="F16" i="3" s="1"/>
  <c r="D15" i="3"/>
  <c r="F15" i="3" s="1"/>
  <c r="D14" i="3"/>
  <c r="F14" i="3" s="1"/>
  <c r="D13" i="3"/>
  <c r="F13" i="3" s="1"/>
  <c r="J13" i="3" s="1"/>
  <c r="B14" i="3" s="1"/>
  <c r="H50" i="3"/>
  <c r="F39" i="3" l="1"/>
  <c r="F53" i="3"/>
  <c r="H30" i="3"/>
  <c r="H34" i="3"/>
  <c r="H38" i="3"/>
  <c r="H43" i="3"/>
  <c r="J14" i="3"/>
  <c r="B15" i="3" s="1"/>
  <c r="J15" i="3" s="1"/>
  <c r="B16" i="3" s="1"/>
  <c r="J16" i="3" s="1"/>
  <c r="B17" i="3" s="1"/>
  <c r="J17" i="3" s="1"/>
  <c r="B18" i="3" s="1"/>
  <c r="H44" i="3"/>
  <c r="H48" i="3"/>
  <c r="H52" i="3"/>
  <c r="H28" i="3"/>
  <c r="H32" i="3"/>
  <c r="H36" i="3"/>
  <c r="H41" i="3"/>
  <c r="H45" i="3"/>
  <c r="H49" i="3"/>
  <c r="H29" i="3"/>
  <c r="H33" i="3"/>
  <c r="H37" i="3"/>
  <c r="H42" i="3"/>
  <c r="H46" i="3"/>
  <c r="H39" i="3" l="1"/>
  <c r="J18" i="3"/>
  <c r="B19" i="3" s="1"/>
  <c r="J19" i="3" s="1"/>
  <c r="B20" i="3" s="1"/>
  <c r="J20" i="3" s="1"/>
  <c r="B21" i="3" s="1"/>
  <c r="J21" i="3" s="1"/>
  <c r="B22" i="3" s="1"/>
  <c r="J22" i="3" s="1"/>
  <c r="B23" i="3" s="1"/>
  <c r="J23" i="3" s="1"/>
  <c r="B24" i="3" s="1"/>
  <c r="J24" i="3" s="1"/>
  <c r="H53" i="3"/>
  <c r="H25" i="3"/>
  <c r="J25" i="3" l="1"/>
  <c r="B27" i="3"/>
  <c r="J27" i="3" s="1"/>
  <c r="B28" i="3" s="1"/>
  <c r="J28" i="3" s="1"/>
  <c r="B29" i="3" s="1"/>
  <c r="J29" i="3" s="1"/>
  <c r="B30" i="3" s="1"/>
  <c r="J30" i="3" s="1"/>
  <c r="B31" i="3" s="1"/>
  <c r="J31" i="3" s="1"/>
  <c r="B32" i="3" s="1"/>
  <c r="J32" i="3" s="1"/>
  <c r="B33" i="3" s="1"/>
  <c r="J33" i="3" s="1"/>
  <c r="B34" i="3" s="1"/>
  <c r="J34" i="3" s="1"/>
  <c r="B35" i="3" s="1"/>
  <c r="J35" i="3" s="1"/>
  <c r="B36" i="3" s="1"/>
  <c r="J36" i="3" s="1"/>
  <c r="B37" i="3" s="1"/>
  <c r="J37" i="3" s="1"/>
  <c r="B38" i="3" s="1"/>
  <c r="J38" i="3" s="1"/>
  <c r="B41" i="3" l="1"/>
  <c r="J41" i="3" s="1"/>
  <c r="B42" i="3" s="1"/>
  <c r="J42" i="3" s="1"/>
  <c r="B43" i="3" s="1"/>
  <c r="J43" i="3" s="1"/>
  <c r="B44" i="3" s="1"/>
  <c r="J44" i="3" s="1"/>
  <c r="B45" i="3" s="1"/>
  <c r="J45" i="3" s="1"/>
  <c r="B46" i="3" s="1"/>
  <c r="J46" i="3" s="1"/>
  <c r="B47" i="3" s="1"/>
  <c r="J47" i="3" s="1"/>
  <c r="B48" i="3" s="1"/>
  <c r="J48" i="3" s="1"/>
  <c r="B49" i="3" s="1"/>
  <c r="J49" i="3" s="1"/>
  <c r="B50" i="3" s="1"/>
  <c r="J50" i="3" s="1"/>
  <c r="B51" i="3" s="1"/>
  <c r="J51" i="3" s="1"/>
  <c r="B52" i="3" s="1"/>
  <c r="J52" i="3" s="1"/>
  <c r="J53" i="3" s="1"/>
  <c r="J39" i="3"/>
  <c r="J69" i="2" l="1"/>
  <c r="J68" i="2"/>
  <c r="J67" i="2"/>
  <c r="J66" i="2"/>
  <c r="J65" i="2"/>
  <c r="J64" i="2"/>
  <c r="J63" i="2"/>
  <c r="J57" i="2"/>
  <c r="J55" i="2"/>
  <c r="J53" i="2"/>
  <c r="J51" i="2"/>
  <c r="J49" i="2"/>
  <c r="H60" i="2"/>
  <c r="J40" i="2"/>
  <c r="J38" i="2"/>
  <c r="J36" i="2"/>
  <c r="J34" i="2"/>
  <c r="J30" i="2"/>
  <c r="J29" i="2"/>
  <c r="J28" i="2"/>
  <c r="J27" i="2"/>
  <c r="J26" i="2"/>
  <c r="J25" i="2"/>
  <c r="J24" i="2"/>
  <c r="J23" i="2"/>
  <c r="J22" i="2"/>
  <c r="H32" i="2"/>
  <c r="J21" i="2"/>
  <c r="F18" i="2"/>
  <c r="N69" i="1"/>
  <c r="N68" i="1"/>
  <c r="N66" i="1"/>
  <c r="J71" i="1"/>
  <c r="N65" i="1"/>
  <c r="N64" i="1"/>
  <c r="H73" i="1"/>
  <c r="F71" i="1"/>
  <c r="N58" i="1"/>
  <c r="N57" i="1"/>
  <c r="N55" i="1"/>
  <c r="N54" i="1"/>
  <c r="N52" i="1"/>
  <c r="N51" i="1"/>
  <c r="N50" i="1"/>
  <c r="N49" i="1"/>
  <c r="N41" i="1"/>
  <c r="N39" i="1"/>
  <c r="N38" i="1"/>
  <c r="N36" i="1"/>
  <c r="N35" i="1"/>
  <c r="N34" i="1"/>
  <c r="N30" i="1"/>
  <c r="N28" i="1"/>
  <c r="N27" i="1"/>
  <c r="N26" i="1"/>
  <c r="N24" i="1"/>
  <c r="N23" i="1"/>
  <c r="N22" i="1"/>
  <c r="F32" i="1"/>
  <c r="F43" i="1" s="1"/>
  <c r="N17" i="1"/>
  <c r="H18" i="1"/>
  <c r="L18" i="1"/>
  <c r="F18" i="1"/>
  <c r="J32" i="2" l="1"/>
  <c r="F45" i="1"/>
  <c r="H43" i="2"/>
  <c r="H18" i="2"/>
  <c r="J18" i="2"/>
  <c r="J71" i="2"/>
  <c r="J35" i="2"/>
  <c r="J37" i="2"/>
  <c r="J39" i="2"/>
  <c r="J41" i="2"/>
  <c r="J48" i="2"/>
  <c r="J50" i="2"/>
  <c r="J52" i="2"/>
  <c r="J54" i="2"/>
  <c r="J56" i="2"/>
  <c r="J58" i="2"/>
  <c r="H71" i="2"/>
  <c r="H73" i="2" s="1"/>
  <c r="F32" i="2"/>
  <c r="F43" i="2" s="1"/>
  <c r="F45" i="2" s="1"/>
  <c r="F60" i="2"/>
  <c r="F71" i="2"/>
  <c r="N15" i="1"/>
  <c r="J18" i="1"/>
  <c r="N25" i="1"/>
  <c r="N29" i="1"/>
  <c r="N48" i="1"/>
  <c r="L43" i="1"/>
  <c r="L45" i="1" s="1"/>
  <c r="N37" i="1"/>
  <c r="J73" i="1"/>
  <c r="N53" i="1"/>
  <c r="N67" i="1"/>
  <c r="J43" i="1"/>
  <c r="N16" i="1"/>
  <c r="N21" i="1"/>
  <c r="N40" i="1"/>
  <c r="N56" i="1"/>
  <c r="L71" i="1"/>
  <c r="L73" i="1" s="1"/>
  <c r="H43" i="1"/>
  <c r="H45" i="1" s="1"/>
  <c r="F60" i="1"/>
  <c r="F73" i="1" s="1"/>
  <c r="N63" i="1"/>
  <c r="N14" i="1"/>
  <c r="N18" i="1" l="1"/>
  <c r="F73" i="2"/>
  <c r="F75" i="2" s="1"/>
  <c r="J43" i="2"/>
  <c r="J45" i="2" s="1"/>
  <c r="N60" i="1"/>
  <c r="N32" i="1"/>
  <c r="N43" i="1" s="1"/>
  <c r="F75" i="1"/>
  <c r="J60" i="2"/>
  <c r="J73" i="2" s="1"/>
  <c r="H45" i="2"/>
  <c r="J45" i="1"/>
  <c r="N71" i="1"/>
  <c r="N45" i="1" l="1"/>
  <c r="J75" i="2"/>
  <c r="N73" i="1"/>
  <c r="N75" i="1" l="1"/>
</calcChain>
</file>

<file path=xl/sharedStrings.xml><?xml version="1.0" encoding="utf-8"?>
<sst xmlns="http://schemas.openxmlformats.org/spreadsheetml/2006/main" count="293" uniqueCount="131">
  <si>
    <t>Revenue Requirement Impact - Tax Rate Change</t>
  </si>
  <si>
    <t>21% TAX RATE</t>
  </si>
  <si>
    <t>ARAM</t>
  </si>
  <si>
    <t>DECEMBER 2017</t>
  </si>
  <si>
    <t xml:space="preserve"> </t>
  </si>
  <si>
    <t>TOTAL</t>
  </si>
  <si>
    <r>
      <t>NORMALIZED RESULTS</t>
    </r>
    <r>
      <rPr>
        <b/>
        <vertAlign val="superscript"/>
        <sz val="10"/>
        <color theme="1"/>
        <rFont val="Arial"/>
        <family val="2"/>
      </rPr>
      <t>1</t>
    </r>
    <r>
      <rPr>
        <b/>
        <sz val="10"/>
        <color theme="1"/>
        <rFont val="Arial"/>
        <family val="2"/>
      </rPr>
      <t xml:space="preserve"> </t>
    </r>
  </si>
  <si>
    <t>WHEELING REVENUE</t>
  </si>
  <si>
    <t>NORMALIZED RESULTS</t>
  </si>
  <si>
    <t>OFFSET</t>
  </si>
  <si>
    <t>Operating Revenues</t>
  </si>
  <si>
    <t>General Business Revenues</t>
  </si>
  <si>
    <t>Interdepartmental</t>
  </si>
  <si>
    <t>Special Sales</t>
  </si>
  <si>
    <t>Other Operating Revenues</t>
  </si>
  <si>
    <t>Operating Expenses:</t>
  </si>
  <si>
    <t>Steam Production</t>
  </si>
  <si>
    <t>Nuclear Production</t>
  </si>
  <si>
    <t>Hydro Production</t>
  </si>
  <si>
    <t>Other Power Supply</t>
  </si>
  <si>
    <t>Transmission</t>
  </si>
  <si>
    <t>Distribution</t>
  </si>
  <si>
    <t>Customer Accounting</t>
  </si>
  <si>
    <t>Customer Service &amp; Infor</t>
  </si>
  <si>
    <t>Sales</t>
  </si>
  <si>
    <t>Administrative &amp; General</t>
  </si>
  <si>
    <t>Depreciation</t>
  </si>
  <si>
    <t xml:space="preserve">Amortization </t>
  </si>
  <si>
    <t>Taxes Other Than Income</t>
  </si>
  <si>
    <t>Income Taxes - Federal</t>
  </si>
  <si>
    <t>Income Taxes - State</t>
  </si>
  <si>
    <t>Income Taxes - Def Net</t>
  </si>
  <si>
    <t>Investment Tax Credit Adj.</t>
  </si>
  <si>
    <t xml:space="preserve">Misc Revenue &amp; Expense </t>
  </si>
  <si>
    <t>Operating Revenue for Return</t>
  </si>
  <si>
    <t>Rate Base:</t>
  </si>
  <si>
    <t>Electric Plant in Service</t>
  </si>
  <si>
    <t>Plant Held for Future Use</t>
  </si>
  <si>
    <t>Misc Deferred Debits</t>
  </si>
  <si>
    <t>Elec Plant Acq Adj</t>
  </si>
  <si>
    <t>Pensions</t>
  </si>
  <si>
    <t>Prepayments</t>
  </si>
  <si>
    <t>Fuel Stock</t>
  </si>
  <si>
    <t>Material &amp; Supplies</t>
  </si>
  <si>
    <t>Working Capital</t>
  </si>
  <si>
    <t>Weatherization Loans</t>
  </si>
  <si>
    <t>Miscellaneous Rate Base</t>
  </si>
  <si>
    <t>Rate Base Deductions:</t>
  </si>
  <si>
    <t>Accum Prov For Depr</t>
  </si>
  <si>
    <t>Accum Prov For Amort</t>
  </si>
  <si>
    <t>Accum Def Income Taxes</t>
  </si>
  <si>
    <t>Unamortized ITC</t>
  </si>
  <si>
    <t>Customer Adv for Const</t>
  </si>
  <si>
    <t>Customer Service Deposits</t>
  </si>
  <si>
    <t>Misc. Rate Base Deductions</t>
  </si>
  <si>
    <t>Total Rate Base</t>
  </si>
  <si>
    <t>Return on Rate Base</t>
  </si>
  <si>
    <t>Return on Equity</t>
  </si>
  <si>
    <t>Footnotes:</t>
  </si>
  <si>
    <r>
      <t>FILED RESULTS</t>
    </r>
    <r>
      <rPr>
        <b/>
        <vertAlign val="superscript"/>
        <sz val="10"/>
        <color theme="1"/>
        <rFont val="Arial"/>
        <family val="2"/>
      </rPr>
      <t/>
    </r>
  </si>
  <si>
    <r>
      <t>NORMALIZED RESULTS</t>
    </r>
    <r>
      <rPr>
        <b/>
        <vertAlign val="superscript"/>
        <sz val="10"/>
        <color theme="1"/>
        <rFont val="Arial"/>
        <family val="2"/>
      </rPr>
      <t/>
    </r>
  </si>
  <si>
    <r>
      <t xml:space="preserve">ADJUSTED </t>
    </r>
    <r>
      <rPr>
        <b/>
        <vertAlign val="superscript"/>
        <sz val="10"/>
        <rFont val="Arial"/>
        <family val="2"/>
      </rPr>
      <t>1</t>
    </r>
  </si>
  <si>
    <t>$ - Thousands</t>
  </si>
  <si>
    <t>Deferral</t>
  </si>
  <si>
    <t>Annual Refund</t>
  </si>
  <si>
    <t>Beginning Balance</t>
  </si>
  <si>
    <t>Offsets</t>
  </si>
  <si>
    <t>Total Deferred</t>
  </si>
  <si>
    <t>Refund</t>
  </si>
  <si>
    <t>Ending Balance</t>
  </si>
  <si>
    <t>Ref</t>
  </si>
  <si>
    <t>(1)</t>
  </si>
  <si>
    <t>Total</t>
  </si>
  <si>
    <t>WORK PAPER ADJUSTMENT PAGE NO.</t>
  </si>
  <si>
    <t>Deferred Income Tax - New</t>
  </si>
  <si>
    <t>ACCOUNT</t>
  </si>
  <si>
    <t>Type</t>
  </si>
  <si>
    <t>COMPANY</t>
  </si>
  <si>
    <t>FACTOR</t>
  </si>
  <si>
    <t>FACTOR %</t>
  </si>
  <si>
    <t>ALLOCATED</t>
  </si>
  <si>
    <t>REF#</t>
  </si>
  <si>
    <t>Adjustment to Tax:</t>
  </si>
  <si>
    <t>Description of Adjustment:</t>
  </si>
  <si>
    <t xml:space="preserve">This adjustment restates the deferred income tax expense to the pro-forma period using the new effective tax rate. This adjustment also removes the ARAM associated with flow through taxes. The full impact of the ARAM will be captured under a separate ARAM adjustment.
</t>
  </si>
  <si>
    <t>Tax Impact on Wheeling Revenue - NEW</t>
  </si>
  <si>
    <t>Adjustment to Revenue:</t>
  </si>
  <si>
    <t>Other Electric Revenues</t>
  </si>
  <si>
    <t>SG</t>
  </si>
  <si>
    <t>Adjustment Detail:</t>
  </si>
  <si>
    <t>Adjusted Wheeling Revenues 12 ME December 2018</t>
  </si>
  <si>
    <t>Impact of Tax Rate Change</t>
  </si>
  <si>
    <t xml:space="preserve">This adjustment includes the change in the FERC transmission rate due to the tax rate change.
</t>
  </si>
  <si>
    <t>Tax Deductible Items - New</t>
  </si>
  <si>
    <t>Schedule M Deduction - Sec. 199</t>
  </si>
  <si>
    <t>SCHMDP</t>
  </si>
  <si>
    <t>Sch M Add - Meals &amp; Entertainment</t>
  </si>
  <si>
    <t>SCHMAP</t>
  </si>
  <si>
    <t>SO</t>
  </si>
  <si>
    <t>Sch M Add - Transit Pass</t>
  </si>
  <si>
    <t>ARAM Adjustment - NEW</t>
  </si>
  <si>
    <t>Add 2018 ARAM Amount</t>
  </si>
  <si>
    <r>
      <t>Current Tax, Wheeling, ARAM</t>
    </r>
    <r>
      <rPr>
        <u/>
        <vertAlign val="superscript"/>
        <sz val="10"/>
        <color theme="1"/>
        <rFont val="Arial"/>
        <family val="2"/>
      </rPr>
      <t>1</t>
    </r>
  </si>
  <si>
    <t>CURRENT TAX</t>
  </si>
  <si>
    <t>Estimated Federal Tax Impact Deferral and Amortization Table</t>
  </si>
  <si>
    <t>PacifiCorp</t>
  </si>
  <si>
    <t>Restate Deferred Income Taxes @ 24.5866%</t>
  </si>
  <si>
    <t>Remove Deferred Income Taxes Attributed to Flow Through</t>
  </si>
  <si>
    <t>WASHINGTON</t>
  </si>
  <si>
    <r>
      <t xml:space="preserve">WASHINGTON </t>
    </r>
    <r>
      <rPr>
        <b/>
        <vertAlign val="superscript"/>
        <sz val="10"/>
        <rFont val="Arial"/>
        <family val="2"/>
      </rPr>
      <t>2</t>
    </r>
  </si>
  <si>
    <t>Washington Results of Operations - December 2017</t>
  </si>
  <si>
    <t>(2)  Refer to RAM Dec 2017 Results WA - 21% and JAM Dec 2017 Results WA - 21% models and WA work papers - 21%.</t>
  </si>
  <si>
    <t xml:space="preserve">This adjustment reverses the accumulated deferred income taxes related to the change in federal tax rate of the protected property and non-protected property using the average rate assumption method (ARAM). The ARAM is further adjusted to remove Colstrip 3, Jim Bridger SCRs, and include the Idaho Asset Power Exchange. </t>
  </si>
  <si>
    <t>PRO</t>
  </si>
  <si>
    <t>WA</t>
  </si>
  <si>
    <t>Adjust Colstrip 3 ARAM</t>
  </si>
  <si>
    <t>Adjust Jim Bridger SCRs ARAM</t>
  </si>
  <si>
    <t>Adjust Idaho Power Asset Exchange ARAM-JBG</t>
  </si>
  <si>
    <t>JBG</t>
  </si>
  <si>
    <t>Adjust Idaho Power Asset Exchange ARAM-CAGW</t>
  </si>
  <si>
    <t>CAGW</t>
  </si>
  <si>
    <t xml:space="preserve">   Adjust Idaho Power Asset Exchange ARAM-SG</t>
  </si>
  <si>
    <t>Add 2018 ARAM Amount-BCC</t>
  </si>
  <si>
    <t>WRG</t>
  </si>
  <si>
    <t xml:space="preserve">This adjustment removes the Section 199, and adds an additional 50% of Meals &amp; Entertainment for a 100% add back of Meals &amp; Entertainment expense from the December 2017 results of operations to reflect ongoing level of tax expense due to the changes from the Tax Cuts and Jobs Act of 2017 signed on December 22, 2017 with an effective date of January 1, 2018.  Included also is an add back for the transit pass costs provided for employees that are no longer tax deductible.
</t>
  </si>
  <si>
    <t>JBE</t>
  </si>
  <si>
    <t>State of Washington</t>
  </si>
  <si>
    <t>COMMISSION BASIS REPORT SUMMARY</t>
  </si>
  <si>
    <t>(1)  The December 2017 Normalized Commission Basis Report was revised from the filed version to accurately reflect the revenue requirement prior to the tax reform act. Please refer to Exhibit 1 page 2.</t>
  </si>
  <si>
    <t>(1)  The December 2017 Normalized Commission Basis Report was revised from the filed version by adding the following adjustments: Other Capital Additions, Deprecation Expense and Reserve, AFUDC Equity, and tax changes on the  Major Plant Additions. Please refer to RAM Dec 2017 Results WA - 35%, the JAM Dec 2017 Results WA - 35%, and the WA work papers -35%.</t>
  </si>
  <si>
    <t>See Exhibit 1 page 1 line 2 for detail of the $11.4 million.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</si>
</sst>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41" formatCode="_(* #,##0_);_(* \(#,##0\);_(* &quot;-&quot;_);_(@_)"/>
    <numFmt numFmtId="44" formatCode="_(&quot;$&quot;* #,##0.00_);_(&quot;$&quot;* \(#,##0.00\);_(&quot;$&quot;* &quot;-&quot;??_);_(@_)"/>
    <numFmt numFmtId="43" formatCode="_(* #,##0.00_);_(* \(#,##0.00\);_(* &quot;-&quot;??_);_(@_)"/>
    <numFmt numFmtId="164" formatCode="mmmm\ yy"/>
    <numFmt numFmtId="165" formatCode="_(* #,##0_);_(* \(#,##0\);_(* &quot;-&quot;??_);_(@_)"/>
    <numFmt numFmtId="166" formatCode="0.000%"/>
    <numFmt numFmtId="167" formatCode="0.0000000%"/>
    <numFmt numFmtId="168" formatCode="0.0000000000%"/>
    <numFmt numFmtId="169" formatCode="_(&quot;$&quot;* #,##0_);_(&quot;$&quot;* \(#,##0\);_(&quot;$&quot;* &quot;-&quot;??_);_(@_)"/>
    <numFmt numFmtId="170" formatCode="[$-409]mmm\-yy;@"/>
  </numFmts>
  <fonts count="22" x14ac:knownFonts="1">
    <font>
      <sz val="11"/>
      <color theme="1"/>
      <name val="Calibri"/>
      <family val="2"/>
      <scheme val="minor"/>
    </font>
    <font>
      <b/>
      <sz val="14"/>
      <name val="Arial"/>
      <family val="2"/>
    </font>
    <font>
      <sz val="11"/>
      <color theme="1"/>
      <name val="Arial"/>
      <family val="2"/>
    </font>
    <font>
      <b/>
      <sz val="10"/>
      <color theme="1"/>
      <name val="Arial"/>
      <family val="2"/>
    </font>
    <font>
      <b/>
      <sz val="11"/>
      <color rgb="FFFF0000"/>
      <name val="Arial"/>
      <family val="2"/>
    </font>
    <font>
      <b/>
      <sz val="10"/>
      <name val="Arial"/>
      <family val="2"/>
    </font>
    <font>
      <sz val="10"/>
      <name val="Arial"/>
      <family val="2"/>
    </font>
    <font>
      <b/>
      <u/>
      <sz val="10"/>
      <name val="Arial"/>
      <family val="2"/>
    </font>
    <font>
      <b/>
      <sz val="11"/>
      <name val="Arial"/>
      <family val="2"/>
    </font>
    <font>
      <b/>
      <vertAlign val="superscript"/>
      <sz val="10"/>
      <color theme="1"/>
      <name val="Arial"/>
      <family val="2"/>
    </font>
    <font>
      <b/>
      <vertAlign val="superscript"/>
      <sz val="10"/>
      <name val="Arial"/>
      <family val="2"/>
    </font>
    <font>
      <sz val="9"/>
      <name val="Arial"/>
      <family val="2"/>
    </font>
    <font>
      <b/>
      <sz val="9"/>
      <color theme="1"/>
      <name val="Arial"/>
      <family val="2"/>
    </font>
    <font>
      <sz val="9"/>
      <color theme="1"/>
      <name val="Arial"/>
      <family val="2"/>
    </font>
    <font>
      <sz val="11"/>
      <color theme="1"/>
      <name val="Times New Roman"/>
      <family val="2"/>
    </font>
    <font>
      <b/>
      <sz val="11"/>
      <color theme="1"/>
      <name val="Arial"/>
      <family val="2"/>
    </font>
    <font>
      <u/>
      <sz val="10"/>
      <color theme="1"/>
      <name val="Arial"/>
      <family val="2"/>
    </font>
    <font>
      <sz val="10"/>
      <color theme="1"/>
      <name val="Arial"/>
      <family val="2"/>
    </font>
    <font>
      <sz val="11"/>
      <color rgb="FF3333FF"/>
      <name val="Arial"/>
      <family val="2"/>
    </font>
    <font>
      <u/>
      <sz val="10"/>
      <name val="Arial"/>
      <family val="2"/>
    </font>
    <font>
      <sz val="12"/>
      <name val="Times New Roman"/>
      <family val="1"/>
    </font>
    <font>
      <u/>
      <vertAlign val="superscript"/>
      <sz val="10"/>
      <color theme="1"/>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xf numFmtId="43" fontId="6" fillId="0" borderId="0" applyFont="0" applyFill="0" applyBorder="0" applyAlignment="0" applyProtection="0"/>
    <xf numFmtId="0" fontId="14" fillId="0" borderId="0"/>
    <xf numFmtId="44" fontId="14" fillId="0" borderId="0" applyFont="0" applyFill="0" applyBorder="0" applyAlignment="0" applyProtection="0"/>
    <xf numFmtId="43" fontId="14" fillId="0" borderId="0" applyFont="0" applyFill="0" applyBorder="0" applyAlignment="0" applyProtection="0"/>
    <xf numFmtId="0" fontId="6" fillId="0" borderId="0"/>
    <xf numFmtId="9" fontId="6" fillId="0" borderId="0" applyFont="0" applyFill="0" applyBorder="0" applyAlignment="0" applyProtection="0"/>
    <xf numFmtId="0" fontId="20" fillId="0" borderId="0"/>
    <xf numFmtId="41" fontId="6" fillId="0" borderId="0" applyFont="0" applyFill="0" applyBorder="0" applyAlignment="0" applyProtection="0"/>
    <xf numFmtId="0" fontId="20"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1" fontId="6" fillId="0" borderId="0"/>
    <xf numFmtId="9" fontId="6"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cellStyleXfs>
  <cellXfs count="143">
    <xf numFmtId="0" fontId="0" fillId="0" borderId="0" xfId="0"/>
    <xf numFmtId="0" fontId="2" fillId="0" borderId="0" xfId="0" applyFont="1"/>
    <xf numFmtId="0" fontId="4" fillId="0" borderId="0" xfId="0" applyFont="1"/>
    <xf numFmtId="0" fontId="5" fillId="0" borderId="0" xfId="0" applyFont="1" applyFill="1" applyAlignment="1"/>
    <xf numFmtId="0" fontId="6" fillId="0" borderId="0" xfId="0" applyFont="1" applyFill="1"/>
    <xf numFmtId="0" fontId="6" fillId="0" borderId="0" xfId="0" applyFont="1" applyFill="1" applyAlignment="1">
      <alignment horizontal="center"/>
    </xf>
    <xf numFmtId="0" fontId="7" fillId="0" borderId="0" xfId="0" applyFont="1" applyFill="1" applyAlignment="1">
      <alignment horizontal="left"/>
    </xf>
    <xf numFmtId="164" fontId="8" fillId="0" borderId="0" xfId="0" applyNumberFormat="1" applyFont="1" applyFill="1" applyAlignment="1">
      <alignment horizontal="centerContinuous"/>
    </xf>
    <xf numFmtId="0" fontId="5" fillId="0" borderId="0" xfId="0" applyFont="1" applyFill="1" applyAlignment="1">
      <alignment horizontal="centerContinuous"/>
    </xf>
    <xf numFmtId="0" fontId="3" fillId="0" borderId="0" xfId="0" quotePrefix="1" applyFont="1" applyAlignment="1">
      <alignment horizontal="center"/>
    </xf>
    <xf numFmtId="17" fontId="5" fillId="0" borderId="0" xfId="0" quotePrefix="1" applyNumberFormat="1" applyFont="1" applyFill="1" applyAlignment="1">
      <alignment horizontal="centerContinuous"/>
    </xf>
    <xf numFmtId="0" fontId="6" fillId="0" borderId="0" xfId="0" applyFont="1" applyFill="1" applyBorder="1" applyAlignment="1">
      <alignment horizontal="center"/>
    </xf>
    <xf numFmtId="0" fontId="3" fillId="0" borderId="0" xfId="0" applyFont="1" applyAlignment="1">
      <alignment horizontal="center"/>
    </xf>
    <xf numFmtId="0" fontId="5" fillId="0" borderId="0" xfId="0" applyFont="1" applyFill="1" applyBorder="1" applyAlignment="1">
      <alignment horizontal="center"/>
    </xf>
    <xf numFmtId="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1" fillId="0" borderId="0" xfId="0" applyFont="1" applyFill="1"/>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Alignment="1">
      <alignment horizontal="center"/>
    </xf>
    <xf numFmtId="0" fontId="11" fillId="0" borderId="0" xfId="0" quotePrefix="1" applyFont="1" applyFill="1" applyAlignment="1">
      <alignment horizontal="left"/>
    </xf>
    <xf numFmtId="0" fontId="11" fillId="0" borderId="0" xfId="0" applyFont="1" applyFill="1" applyBorder="1" applyAlignment="1" applyProtection="1">
      <alignment horizontal="center"/>
      <protection locked="0"/>
    </xf>
    <xf numFmtId="37" fontId="11" fillId="0" borderId="0" xfId="0" applyNumberFormat="1" applyFont="1" applyFill="1" applyBorder="1"/>
    <xf numFmtId="0" fontId="11" fillId="0" borderId="0" xfId="0" applyFont="1" applyFill="1" applyAlignment="1" applyProtection="1">
      <alignment horizontal="center"/>
      <protection locked="0"/>
    </xf>
    <xf numFmtId="37" fontId="11" fillId="0" borderId="1" xfId="0" applyNumberFormat="1" applyFont="1" applyFill="1" applyBorder="1"/>
    <xf numFmtId="37" fontId="11" fillId="0" borderId="2" xfId="0" applyNumberFormat="1" applyFont="1" applyFill="1" applyBorder="1"/>
    <xf numFmtId="37" fontId="11" fillId="0" borderId="0" xfId="0" applyNumberFormat="1" applyFont="1" applyFill="1"/>
    <xf numFmtId="2" fontId="11" fillId="0" borderId="0" xfId="0" applyNumberFormat="1" applyFont="1" applyFill="1" applyAlignment="1" applyProtection="1">
      <alignment horizontal="center"/>
      <protection locked="0"/>
    </xf>
    <xf numFmtId="37" fontId="11" fillId="0" borderId="3" xfId="0" applyNumberFormat="1" applyFont="1" applyFill="1" applyBorder="1"/>
    <xf numFmtId="37" fontId="11" fillId="0" borderId="4" xfId="0" applyNumberFormat="1" applyFont="1" applyFill="1" applyBorder="1"/>
    <xf numFmtId="0" fontId="11" fillId="0" borderId="3" xfId="0" applyFont="1" applyFill="1" applyBorder="1"/>
    <xf numFmtId="166" fontId="11" fillId="0" borderId="0" xfId="0" applyNumberFormat="1" applyFont="1" applyFill="1" applyBorder="1"/>
    <xf numFmtId="0" fontId="12" fillId="0" borderId="0" xfId="0" applyFont="1"/>
    <xf numFmtId="167" fontId="2" fillId="0" borderId="0" xfId="0" applyNumberFormat="1" applyFont="1"/>
    <xf numFmtId="168" fontId="11" fillId="0" borderId="0" xfId="0" applyNumberFormat="1" applyFont="1" applyFill="1" applyBorder="1"/>
    <xf numFmtId="0" fontId="2" fillId="0" borderId="0" xfId="2" applyFont="1"/>
    <xf numFmtId="0" fontId="15" fillId="0" borderId="0" xfId="2" applyFont="1" applyAlignment="1">
      <alignment horizontal="centerContinuous"/>
    </xf>
    <xf numFmtId="0" fontId="15" fillId="0" borderId="0" xfId="2" applyFont="1" applyAlignment="1">
      <alignment horizontal="left"/>
    </xf>
    <xf numFmtId="0" fontId="3" fillId="0" borderId="0" xfId="2" applyFont="1" applyAlignment="1">
      <alignment horizontal="centerContinuous"/>
    </xf>
    <xf numFmtId="0" fontId="2" fillId="0" borderId="0" xfId="2" applyFont="1" applyAlignment="1">
      <alignment horizontal="right"/>
    </xf>
    <xf numFmtId="0" fontId="2" fillId="0" borderId="0" xfId="2" applyFont="1" applyAlignment="1">
      <alignment wrapText="1"/>
    </xf>
    <xf numFmtId="0" fontId="2" fillId="0" borderId="0" xfId="2" applyFont="1" applyBorder="1" applyAlignment="1">
      <alignment horizontal="center" wrapText="1"/>
    </xf>
    <xf numFmtId="0" fontId="2" fillId="0" borderId="0" xfId="2" applyFont="1" applyBorder="1"/>
    <xf numFmtId="0" fontId="2" fillId="0" borderId="5" xfId="2" applyFont="1" applyBorder="1" applyAlignment="1">
      <alignment horizontal="centerContinuous"/>
    </xf>
    <xf numFmtId="0" fontId="2" fillId="0" borderId="2" xfId="2" applyFont="1" applyBorder="1" applyAlignment="1">
      <alignment horizontal="centerContinuous"/>
    </xf>
    <xf numFmtId="0" fontId="2" fillId="0" borderId="6" xfId="2" applyFont="1" applyBorder="1" applyAlignment="1">
      <alignment horizontal="centerContinuous"/>
    </xf>
    <xf numFmtId="0" fontId="2" fillId="0" borderId="0" xfId="2" applyFont="1" applyBorder="1" applyAlignment="1">
      <alignment horizontal="left"/>
    </xf>
    <xf numFmtId="0" fontId="2" fillId="0" borderId="7" xfId="2" applyFont="1" applyBorder="1" applyAlignment="1">
      <alignment horizontal="centerContinuous"/>
    </xf>
    <xf numFmtId="0" fontId="2" fillId="0" borderId="0" xfId="2" applyFont="1" applyBorder="1" applyAlignment="1">
      <alignment wrapText="1"/>
    </xf>
    <xf numFmtId="0" fontId="2" fillId="0" borderId="0" xfId="2" applyFont="1" applyAlignment="1">
      <alignment horizontal="left" wrapText="1"/>
    </xf>
    <xf numFmtId="0" fontId="2" fillId="0" borderId="0" xfId="2" applyFont="1" applyBorder="1" applyAlignment="1">
      <alignment horizontal="left" wrapText="1"/>
    </xf>
    <xf numFmtId="169" fontId="6" fillId="0" borderId="7" xfId="3" applyNumberFormat="1" applyFont="1" applyFill="1" applyBorder="1"/>
    <xf numFmtId="0" fontId="16" fillId="0" borderId="0" xfId="2" applyFont="1" applyBorder="1" applyAlignment="1">
      <alignment horizontal="center" wrapText="1"/>
    </xf>
    <xf numFmtId="0" fontId="17" fillId="0" borderId="0" xfId="2" applyFont="1" applyBorder="1"/>
    <xf numFmtId="0" fontId="17" fillId="0" borderId="0" xfId="2" applyFont="1" applyBorder="1" applyAlignment="1">
      <alignment horizontal="right"/>
    </xf>
    <xf numFmtId="170" fontId="6" fillId="0" borderId="0" xfId="2" applyNumberFormat="1" applyFont="1"/>
    <xf numFmtId="169" fontId="6" fillId="0" borderId="0" xfId="3" applyNumberFormat="1" applyFont="1" applyFill="1" applyBorder="1"/>
    <xf numFmtId="5" fontId="2" fillId="0" borderId="0" xfId="2" applyNumberFormat="1" applyFont="1" applyBorder="1"/>
    <xf numFmtId="0" fontId="2" fillId="0" borderId="0" xfId="2" applyFont="1" applyBorder="1" applyAlignment="1">
      <alignment horizontal="right"/>
    </xf>
    <xf numFmtId="0" fontId="18" fillId="0" borderId="0" xfId="2" quotePrefix="1" applyFont="1" applyBorder="1" applyAlignment="1">
      <alignment horizontal="center"/>
    </xf>
    <xf numFmtId="165" fontId="17" fillId="0" borderId="0" xfId="4" applyNumberFormat="1" applyFont="1" applyBorder="1"/>
    <xf numFmtId="37" fontId="2" fillId="0" borderId="0" xfId="2" applyNumberFormat="1" applyFont="1" applyBorder="1"/>
    <xf numFmtId="0" fontId="6" fillId="0" borderId="0" xfId="2" quotePrefix="1" applyFont="1" applyBorder="1" applyAlignment="1">
      <alignment horizontal="center"/>
    </xf>
    <xf numFmtId="5" fontId="2" fillId="0" borderId="0" xfId="2" applyNumberFormat="1" applyFont="1"/>
    <xf numFmtId="170" fontId="6" fillId="0" borderId="0" xfId="2" applyNumberFormat="1" applyFont="1" applyBorder="1"/>
    <xf numFmtId="170" fontId="5" fillId="0" borderId="0" xfId="2" applyNumberFormat="1" applyFont="1" applyBorder="1" applyAlignment="1">
      <alignment horizontal="right"/>
    </xf>
    <xf numFmtId="5" fontId="8" fillId="0" borderId="3" xfId="2" applyNumberFormat="1" applyFont="1" applyFill="1" applyBorder="1"/>
    <xf numFmtId="0" fontId="8" fillId="0" borderId="3" xfId="2" applyFont="1" applyFill="1" applyBorder="1"/>
    <xf numFmtId="169" fontId="5" fillId="0" borderId="3" xfId="3" applyNumberFormat="1" applyFont="1" applyFill="1" applyBorder="1"/>
    <xf numFmtId="0" fontId="8" fillId="0" borderId="3" xfId="2" applyFont="1" applyFill="1" applyBorder="1" applyAlignment="1">
      <alignment horizontal="right"/>
    </xf>
    <xf numFmtId="5" fontId="8" fillId="0" borderId="0" xfId="2" applyNumberFormat="1" applyFont="1" applyFill="1" applyBorder="1"/>
    <xf numFmtId="0" fontId="8" fillId="0" borderId="0" xfId="2" applyFont="1" applyFill="1" applyBorder="1"/>
    <xf numFmtId="169" fontId="5" fillId="0" borderId="0" xfId="3" applyNumberFormat="1" applyFont="1" applyFill="1" applyBorder="1"/>
    <xf numFmtId="0" fontId="8" fillId="0" borderId="0" xfId="2" applyFont="1" applyFill="1" applyBorder="1" applyAlignment="1">
      <alignment horizontal="right"/>
    </xf>
    <xf numFmtId="0" fontId="17" fillId="0" borderId="0" xfId="2" applyFont="1"/>
    <xf numFmtId="0" fontId="6" fillId="0" borderId="0" xfId="5" applyFont="1" applyFill="1"/>
    <xf numFmtId="0" fontId="6" fillId="0" borderId="0" xfId="5" applyFont="1" applyFill="1" applyAlignment="1">
      <alignment horizontal="center"/>
    </xf>
    <xf numFmtId="165" fontId="6" fillId="0" borderId="0" xfId="1" applyNumberFormat="1" applyFont="1" applyFill="1"/>
    <xf numFmtId="0" fontId="5" fillId="0" borderId="0" xfId="5" applyFont="1" applyFill="1"/>
    <xf numFmtId="165" fontId="6" fillId="0" borderId="0" xfId="5" applyNumberFormat="1" applyFont="1" applyFill="1"/>
    <xf numFmtId="165" fontId="6" fillId="0" borderId="0" xfId="1" applyNumberFormat="1" applyFont="1" applyFill="1" applyAlignment="1">
      <alignment horizontal="center"/>
    </xf>
    <xf numFmtId="0" fontId="5" fillId="0" borderId="0" xfId="5" quotePrefix="1" applyFont="1" applyFill="1" applyAlignment="1">
      <alignment horizontal="left"/>
    </xf>
    <xf numFmtId="0" fontId="5" fillId="0" borderId="0" xfId="5" applyFont="1" applyFill="1" applyAlignment="1">
      <alignment horizontal="center"/>
    </xf>
    <xf numFmtId="165" fontId="5" fillId="0" borderId="0" xfId="5" applyNumberFormat="1" applyFont="1" applyFill="1" applyAlignment="1">
      <alignment horizontal="right"/>
    </xf>
    <xf numFmtId="0" fontId="5" fillId="0" borderId="0" xfId="5" applyFont="1" applyFill="1" applyAlignment="1" applyProtection="1">
      <alignment horizontal="center"/>
      <protection locked="0"/>
    </xf>
    <xf numFmtId="165" fontId="6" fillId="0" borderId="0" xfId="5" applyNumberFormat="1" applyFont="1" applyFill="1" applyAlignment="1">
      <alignment horizontal="center"/>
    </xf>
    <xf numFmtId="0" fontId="19" fillId="0" borderId="0" xfId="5" applyFont="1" applyFill="1" applyAlignment="1">
      <alignment horizontal="center"/>
    </xf>
    <xf numFmtId="165" fontId="19" fillId="0" borderId="0" xfId="1" applyNumberFormat="1" applyFont="1" applyFill="1" applyAlignment="1">
      <alignment horizontal="center"/>
    </xf>
    <xf numFmtId="165" fontId="19" fillId="0" borderId="0" xfId="5" applyNumberFormat="1" applyFont="1" applyFill="1" applyAlignment="1">
      <alignment horizontal="center"/>
    </xf>
    <xf numFmtId="0" fontId="6" fillId="0" borderId="0" xfId="5" applyFont="1" applyFill="1" applyBorder="1" applyProtection="1">
      <protection locked="0"/>
    </xf>
    <xf numFmtId="0" fontId="5" fillId="0" borderId="0" xfId="5" applyFont="1" applyFill="1" applyBorder="1" applyAlignment="1">
      <alignment horizontal="left"/>
    </xf>
    <xf numFmtId="0" fontId="6" fillId="0" borderId="0" xfId="5" applyFont="1" applyFill="1" applyBorder="1"/>
    <xf numFmtId="0" fontId="6" fillId="0" borderId="0" xfId="5" applyFont="1" applyFill="1" applyBorder="1" applyAlignment="1">
      <alignment horizontal="center"/>
    </xf>
    <xf numFmtId="0" fontId="6" fillId="0" borderId="0" xfId="5" applyFont="1" applyFill="1" applyProtection="1">
      <protection locked="0"/>
    </xf>
    <xf numFmtId="165" fontId="6" fillId="0" borderId="0" xfId="1" applyNumberFormat="1" applyFont="1" applyFill="1" applyProtection="1">
      <protection locked="0"/>
    </xf>
    <xf numFmtId="0" fontId="6" fillId="0" borderId="0" xfId="5" applyFont="1" applyFill="1" applyAlignment="1" applyProtection="1">
      <alignment horizontal="center"/>
      <protection locked="0"/>
    </xf>
    <xf numFmtId="165" fontId="6" fillId="0" borderId="0" xfId="5" applyNumberFormat="1" applyFont="1" applyFill="1" applyBorder="1" applyProtection="1">
      <protection locked="0"/>
    </xf>
    <xf numFmtId="41" fontId="6" fillId="0" borderId="0" xfId="1" applyNumberFormat="1" applyFont="1" applyFill="1" applyBorder="1" applyAlignment="1">
      <alignment horizontal="center"/>
    </xf>
    <xf numFmtId="166" fontId="6" fillId="0" borderId="0" xfId="6" applyNumberFormat="1" applyFont="1" applyFill="1" applyBorder="1" applyAlignment="1" applyProtection="1">
      <alignment horizontal="center"/>
      <protection locked="0"/>
    </xf>
    <xf numFmtId="165" fontId="6" fillId="0" borderId="0" xfId="1" applyNumberFormat="1" applyFont="1" applyFill="1" applyBorder="1" applyAlignment="1" applyProtection="1">
      <alignment horizontal="center"/>
      <protection locked="0"/>
    </xf>
    <xf numFmtId="0" fontId="6" fillId="0" borderId="0" xfId="5" applyNumberFormat="1" applyFont="1" applyFill="1" applyAlignment="1">
      <alignment horizontal="center"/>
    </xf>
    <xf numFmtId="0" fontId="6" fillId="0" borderId="0" xfId="5" applyNumberFormat="1" applyFont="1" applyFill="1" applyBorder="1" applyAlignment="1">
      <alignment horizontal="center"/>
    </xf>
    <xf numFmtId="0" fontId="6" fillId="0" borderId="0" xfId="5" quotePrefix="1" applyFont="1" applyFill="1" applyBorder="1" applyAlignment="1">
      <alignment horizontal="left"/>
    </xf>
    <xf numFmtId="0" fontId="6" fillId="0" borderId="0" xfId="5" applyFont="1" applyFill="1" applyBorder="1" applyAlignment="1">
      <alignment horizontal="left"/>
    </xf>
    <xf numFmtId="41" fontId="6" fillId="0" borderId="0" xfId="5" applyNumberFormat="1" applyFont="1" applyFill="1" applyBorder="1"/>
    <xf numFmtId="0" fontId="6" fillId="0" borderId="0" xfId="1" applyNumberFormat="1" applyFont="1" applyFill="1" applyBorder="1" applyAlignment="1" applyProtection="1">
      <alignment horizontal="center"/>
      <protection locked="0"/>
    </xf>
    <xf numFmtId="0" fontId="6" fillId="0" borderId="0" xfId="5" applyFont="1" applyFill="1" applyBorder="1" applyAlignment="1">
      <alignment horizontal="left" indent="2"/>
    </xf>
    <xf numFmtId="0" fontId="6" fillId="0" borderId="0" xfId="5" applyFont="1" applyFill="1" applyBorder="1" applyAlignment="1" applyProtection="1">
      <alignment horizontal="center"/>
      <protection locked="0"/>
    </xf>
    <xf numFmtId="165" fontId="6" fillId="0" borderId="0" xfId="1" applyNumberFormat="1" applyFont="1" applyFill="1" applyBorder="1" applyProtection="1">
      <protection locked="0"/>
    </xf>
    <xf numFmtId="0" fontId="6" fillId="0" borderId="0" xfId="7" applyFont="1" applyFill="1" applyBorder="1" applyAlignment="1">
      <alignment horizontal="center"/>
    </xf>
    <xf numFmtId="41" fontId="6" fillId="0" borderId="0" xfId="1" applyNumberFormat="1" applyFont="1" applyFill="1" applyBorder="1" applyProtection="1">
      <protection locked="0"/>
    </xf>
    <xf numFmtId="41" fontId="6" fillId="0" borderId="0" xfId="5" applyNumberFormat="1" applyFont="1" applyFill="1" applyBorder="1" applyAlignment="1" applyProtection="1">
      <alignment horizontal="center"/>
      <protection locked="0"/>
    </xf>
    <xf numFmtId="0" fontId="6" fillId="0" borderId="0" xfId="5" applyFill="1" applyBorder="1"/>
    <xf numFmtId="0" fontId="6" fillId="0" borderId="0" xfId="5" applyFill="1" applyBorder="1" applyAlignment="1">
      <alignment horizontal="center"/>
    </xf>
    <xf numFmtId="41" fontId="0" fillId="0" borderId="0" xfId="8" applyFont="1" applyFill="1" applyBorder="1"/>
    <xf numFmtId="165" fontId="0" fillId="0" borderId="0" xfId="1" applyNumberFormat="1" applyFont="1" applyFill="1" applyBorder="1" applyAlignment="1">
      <alignment horizontal="center"/>
    </xf>
    <xf numFmtId="41" fontId="6" fillId="0" borderId="0" xfId="5" applyNumberFormat="1" applyFill="1" applyBorder="1"/>
    <xf numFmtId="0" fontId="5" fillId="0" borderId="0" xfId="5" applyFont="1" applyFill="1" applyProtection="1">
      <protection locked="0"/>
    </xf>
    <xf numFmtId="165" fontId="6" fillId="0" borderId="0" xfId="5" applyNumberFormat="1" applyFont="1" applyFill="1" applyProtection="1">
      <protection locked="0"/>
    </xf>
    <xf numFmtId="165" fontId="6" fillId="0" borderId="0" xfId="1" applyNumberFormat="1" applyFont="1" applyFill="1" applyAlignment="1" applyProtection="1">
      <alignment horizontal="center"/>
      <protection locked="0"/>
    </xf>
    <xf numFmtId="0" fontId="5" fillId="0" borderId="0" xfId="9" applyFont="1" applyFill="1" applyBorder="1" applyAlignment="1">
      <alignment horizontal="left"/>
    </xf>
    <xf numFmtId="0" fontId="6" fillId="0" borderId="0" xfId="9" applyFont="1" applyFill="1" applyBorder="1" applyAlignment="1">
      <alignment horizontal="left"/>
    </xf>
    <xf numFmtId="0" fontId="6" fillId="0" borderId="0" xfId="9" applyFont="1" applyFill="1" applyBorder="1" applyAlignment="1"/>
    <xf numFmtId="41" fontId="6" fillId="0" borderId="2" xfId="1" applyNumberFormat="1" applyFont="1" applyFill="1" applyBorder="1" applyAlignment="1">
      <alignment horizontal="center"/>
    </xf>
    <xf numFmtId="165" fontId="6" fillId="0" borderId="0" xfId="5" applyNumberFormat="1" applyFont="1" applyFill="1" applyBorder="1"/>
    <xf numFmtId="0" fontId="6" fillId="0" borderId="0" xfId="2" applyFont="1" applyFill="1" applyBorder="1" applyAlignment="1">
      <alignment horizontal="left" indent="1"/>
    </xf>
    <xf numFmtId="0" fontId="6" fillId="0" borderId="0" xfId="2" applyFont="1" applyFill="1" applyBorder="1" applyAlignment="1">
      <alignment horizontal="center"/>
    </xf>
    <xf numFmtId="165" fontId="6" fillId="0" borderId="0" xfId="4" applyNumberFormat="1" applyFont="1" applyFill="1" applyBorder="1" applyAlignment="1">
      <alignment horizontal="center"/>
    </xf>
    <xf numFmtId="165" fontId="6" fillId="0" borderId="0" xfId="14" applyNumberFormat="1" applyFont="1" applyFill="1" applyBorder="1" applyAlignment="1">
      <alignment horizontal="center"/>
    </xf>
    <xf numFmtId="0" fontId="6" fillId="0" borderId="0" xfId="2" applyFont="1" applyFill="1" applyBorder="1"/>
    <xf numFmtId="0" fontId="1" fillId="0" borderId="0" xfId="0" quotePrefix="1" applyFont="1" applyFill="1" applyAlignment="1">
      <alignment horizontal="center"/>
    </xf>
    <xf numFmtId="0" fontId="3" fillId="0" borderId="0" xfId="0" applyFont="1" applyAlignment="1">
      <alignment horizontal="center"/>
    </xf>
    <xf numFmtId="164" fontId="8" fillId="0" borderId="0" xfId="0" applyNumberFormat="1" applyFont="1" applyFill="1" applyAlignment="1">
      <alignment horizontal="center"/>
    </xf>
    <xf numFmtId="0" fontId="13" fillId="0" borderId="0" xfId="0" quotePrefix="1" applyFont="1" applyAlignment="1">
      <alignment horizontal="left" vertical="center" wrapText="1"/>
    </xf>
    <xf numFmtId="0" fontId="6" fillId="0" borderId="8" xfId="5" applyFont="1" applyFill="1" applyBorder="1" applyAlignment="1" applyProtection="1">
      <alignment horizontal="left" vertical="top" wrapText="1" indent="1"/>
      <protection locked="0"/>
    </xf>
    <xf numFmtId="0" fontId="6" fillId="0" borderId="9" xfId="5" applyFont="1" applyFill="1" applyBorder="1" applyAlignment="1" applyProtection="1">
      <alignment horizontal="left" vertical="top" wrapText="1" indent="1"/>
      <protection locked="0"/>
    </xf>
    <xf numFmtId="0" fontId="6" fillId="0" borderId="10" xfId="5" applyFont="1" applyFill="1" applyBorder="1" applyAlignment="1" applyProtection="1">
      <alignment horizontal="left" vertical="top" wrapText="1" indent="1"/>
      <protection locked="0"/>
    </xf>
    <xf numFmtId="0" fontId="6" fillId="0" borderId="11" xfId="5" applyFont="1" applyFill="1" applyBorder="1" applyAlignment="1" applyProtection="1">
      <alignment horizontal="left" vertical="top" wrapText="1" indent="1"/>
      <protection locked="0"/>
    </xf>
    <xf numFmtId="0" fontId="6" fillId="0" borderId="0" xfId="5" applyFont="1" applyFill="1" applyBorder="1" applyAlignment="1" applyProtection="1">
      <alignment horizontal="left" vertical="top" wrapText="1" indent="1"/>
      <protection locked="0"/>
    </xf>
    <xf numFmtId="0" fontId="6" fillId="0" borderId="12" xfId="5" applyFont="1" applyFill="1" applyBorder="1" applyAlignment="1" applyProtection="1">
      <alignment horizontal="left" vertical="top" wrapText="1" indent="1"/>
      <protection locked="0"/>
    </xf>
    <xf numFmtId="0" fontId="6" fillId="0" borderId="13" xfId="5" applyFont="1" applyFill="1" applyBorder="1" applyAlignment="1" applyProtection="1">
      <alignment horizontal="left" vertical="top" wrapText="1" indent="1"/>
      <protection locked="0"/>
    </xf>
    <xf numFmtId="0" fontId="6" fillId="0" borderId="14" xfId="5" applyFont="1" applyFill="1" applyBorder="1" applyAlignment="1" applyProtection="1">
      <alignment horizontal="left" vertical="top" wrapText="1" indent="1"/>
      <protection locked="0"/>
    </xf>
    <xf numFmtId="0" fontId="6" fillId="0" borderId="15" xfId="5" applyFont="1" applyFill="1" applyBorder="1" applyAlignment="1" applyProtection="1">
      <alignment horizontal="left" vertical="top" wrapText="1" indent="1"/>
      <protection locked="0"/>
    </xf>
  </cellXfs>
  <cellStyles count="17">
    <cellStyle name="Comma [0] 3" xfId="8"/>
    <cellStyle name="Comma 10 2" xfId="16"/>
    <cellStyle name="Comma 11" xfId="15"/>
    <cellStyle name="Comma 2" xfId="1"/>
    <cellStyle name="Comma 2 2 2" xfId="12"/>
    <cellStyle name="Comma 3" xfId="4"/>
    <cellStyle name="Currency 2" xfId="3"/>
    <cellStyle name="Normal" xfId="0" builtinId="0"/>
    <cellStyle name="Normal 10" xfId="10"/>
    <cellStyle name="Normal 2" xfId="2"/>
    <cellStyle name="Normal 2 2" xfId="5"/>
    <cellStyle name="Normal 2 2 2" xfId="13"/>
    <cellStyle name="Normal_Adjustment Template" xfId="7"/>
    <cellStyle name="Normal_Trapper Mine Adj Dec 2006" xfId="9"/>
    <cellStyle name="Percent 10" xfId="11"/>
    <cellStyle name="Percent 2" xfId="6"/>
    <cellStyle name="Percent 2 2 2" xfId="14"/>
  </cellStyles>
  <dxfs count="17">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Fechner/Files/FILES/BONDS/INTPAY99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4"/>
  <sheetViews>
    <sheetView view="pageBreakPreview" topLeftCell="A4" zoomScaleNormal="100" zoomScaleSheetLayoutView="100" workbookViewId="0">
      <selection activeCell="H15" sqref="H15"/>
    </sheetView>
  </sheetViews>
  <sheetFormatPr defaultRowHeight="14.25" x14ac:dyDescent="0.2"/>
  <cols>
    <col min="1" max="1" width="5.85546875" style="1" customWidth="1"/>
    <col min="2" max="2" width="2.28515625" style="1" customWidth="1"/>
    <col min="3" max="3" width="3.28515625" style="1" customWidth="1"/>
    <col min="4" max="4" width="24.140625" style="1" bestFit="1" customWidth="1"/>
    <col min="5" max="5" width="2.28515625" style="1" customWidth="1"/>
    <col min="6" max="6" width="23.28515625" style="1" bestFit="1" customWidth="1"/>
    <col min="7" max="7" width="2.28515625" style="1" customWidth="1"/>
    <col min="8" max="8" width="14.140625" style="1" customWidth="1"/>
    <col min="9" max="9" width="2.28515625" style="1" customWidth="1"/>
    <col min="10" max="10" width="20.42578125" style="1" bestFit="1" customWidth="1"/>
    <col min="11" max="11" width="2.28515625" style="1" customWidth="1"/>
    <col min="12" max="12" width="14.140625" style="1" customWidth="1"/>
    <col min="13" max="13" width="2.28515625" style="1" customWidth="1"/>
    <col min="14" max="14" width="22.5703125" style="1" bestFit="1" customWidth="1"/>
    <col min="15" max="16384" width="9.140625" style="1"/>
  </cols>
  <sheetData>
    <row r="1" spans="1:14" ht="18" x14ac:dyDescent="0.25">
      <c r="A1" s="130" t="str">
        <f>IF(OR($F$11="Washington",$F$11="Oregon"),"PacifiCorp","Rocky Mountain Power")</f>
        <v>PacifiCorp</v>
      </c>
      <c r="B1" s="130"/>
      <c r="C1" s="130"/>
      <c r="D1" s="130"/>
      <c r="E1" s="130"/>
      <c r="F1" s="130"/>
      <c r="G1" s="130"/>
      <c r="H1" s="130"/>
      <c r="I1" s="130"/>
      <c r="J1" s="130"/>
      <c r="K1" s="130"/>
      <c r="L1" s="130"/>
      <c r="M1" s="130"/>
      <c r="N1" s="130"/>
    </row>
    <row r="2" spans="1:14" x14ac:dyDescent="0.2">
      <c r="A2" s="131" t="s">
        <v>0</v>
      </c>
      <c r="B2" s="131"/>
      <c r="C2" s="131"/>
      <c r="D2" s="131"/>
      <c r="E2" s="131"/>
      <c r="F2" s="131"/>
      <c r="G2" s="131"/>
      <c r="H2" s="131"/>
      <c r="I2" s="131"/>
      <c r="J2" s="131"/>
      <c r="K2" s="131"/>
      <c r="L2" s="131"/>
      <c r="M2" s="131"/>
      <c r="N2" s="131"/>
    </row>
    <row r="3" spans="1:14" ht="15" x14ac:dyDescent="0.25">
      <c r="D3" s="2"/>
    </row>
    <row r="4" spans="1:14" x14ac:dyDescent="0.2">
      <c r="A4" s="3"/>
      <c r="C4" s="4"/>
      <c r="D4" s="4"/>
      <c r="E4" s="5"/>
      <c r="F4" s="4"/>
      <c r="G4" s="5"/>
      <c r="H4" s="4"/>
      <c r="I4" s="5"/>
      <c r="J4" s="4"/>
      <c r="K4" s="5"/>
      <c r="L4" s="4"/>
      <c r="M4" s="5"/>
      <c r="N4" s="4"/>
    </row>
    <row r="5" spans="1:14" x14ac:dyDescent="0.2">
      <c r="A5" s="6"/>
      <c r="C5" s="6"/>
      <c r="D5" s="6"/>
      <c r="E5" s="5"/>
      <c r="F5" s="4"/>
      <c r="G5" s="5"/>
      <c r="H5" s="4"/>
      <c r="I5" s="5"/>
      <c r="J5" s="4"/>
      <c r="K5" s="5"/>
      <c r="L5" s="4"/>
      <c r="M5" s="5"/>
      <c r="N5" s="4"/>
    </row>
    <row r="6" spans="1:14" ht="15" x14ac:dyDescent="0.25">
      <c r="A6" s="132" t="s">
        <v>127</v>
      </c>
      <c r="B6" s="132"/>
      <c r="C6" s="132"/>
      <c r="D6" s="132"/>
      <c r="E6" s="132"/>
      <c r="F6" s="132"/>
      <c r="G6" s="132"/>
      <c r="H6" s="132"/>
      <c r="I6" s="132"/>
      <c r="J6" s="132"/>
      <c r="K6" s="132"/>
      <c r="L6" s="132"/>
      <c r="M6" s="132"/>
      <c r="N6" s="132"/>
    </row>
    <row r="7" spans="1:14" ht="15" x14ac:dyDescent="0.25">
      <c r="A7" s="4"/>
      <c r="B7" s="4"/>
      <c r="C7" s="7"/>
      <c r="D7" s="7"/>
      <c r="E7" s="7"/>
      <c r="F7" s="7"/>
      <c r="G7" s="7"/>
      <c r="H7" s="7"/>
      <c r="I7" s="7"/>
      <c r="J7" s="7"/>
      <c r="K7" s="7"/>
      <c r="L7" s="7"/>
      <c r="M7" s="7"/>
      <c r="N7" s="7"/>
    </row>
    <row r="8" spans="1:14" x14ac:dyDescent="0.2">
      <c r="A8" s="4"/>
      <c r="B8" s="4"/>
      <c r="C8" s="4"/>
      <c r="D8" s="4"/>
      <c r="E8" s="5"/>
      <c r="F8" s="8"/>
      <c r="G8" s="5"/>
      <c r="H8" s="8"/>
      <c r="I8" s="5"/>
      <c r="J8" s="8"/>
      <c r="K8" s="5"/>
      <c r="L8" s="8"/>
      <c r="M8" s="5"/>
      <c r="N8" s="8" t="s">
        <v>1</v>
      </c>
    </row>
    <row r="9" spans="1:14" x14ac:dyDescent="0.2">
      <c r="A9" s="4"/>
      <c r="B9" s="4"/>
      <c r="C9" s="4"/>
      <c r="D9" s="4"/>
      <c r="E9" s="5"/>
      <c r="F9" s="9" t="s">
        <v>3</v>
      </c>
      <c r="G9" s="5"/>
      <c r="H9" s="10" t="s">
        <v>4</v>
      </c>
      <c r="I9" s="5"/>
      <c r="J9" s="8" t="s">
        <v>5</v>
      </c>
      <c r="K9" s="5"/>
      <c r="L9" s="10" t="s">
        <v>4</v>
      </c>
      <c r="M9" s="5"/>
      <c r="N9" s="9" t="s">
        <v>3</v>
      </c>
    </row>
    <row r="10" spans="1:14" x14ac:dyDescent="0.2">
      <c r="A10" s="4"/>
      <c r="B10" s="4"/>
      <c r="C10" s="4"/>
      <c r="D10" s="4"/>
      <c r="E10" s="11"/>
      <c r="F10" s="12" t="s">
        <v>6</v>
      </c>
      <c r="G10" s="11"/>
      <c r="H10" s="8" t="s">
        <v>5</v>
      </c>
      <c r="I10" s="11"/>
      <c r="J10" s="8" t="s">
        <v>7</v>
      </c>
      <c r="K10" s="11"/>
      <c r="L10" s="8" t="s">
        <v>5</v>
      </c>
      <c r="M10" s="11"/>
      <c r="N10" s="12" t="s">
        <v>8</v>
      </c>
    </row>
    <row r="11" spans="1:14" x14ac:dyDescent="0.2">
      <c r="A11" s="4"/>
      <c r="B11" s="4"/>
      <c r="C11" s="4"/>
      <c r="D11" s="4"/>
      <c r="E11" s="13"/>
      <c r="F11" s="14" t="s">
        <v>108</v>
      </c>
      <c r="G11" s="13"/>
      <c r="H11" s="15" t="s">
        <v>103</v>
      </c>
      <c r="I11" s="13"/>
      <c r="J11" s="15" t="s">
        <v>9</v>
      </c>
      <c r="K11" s="13"/>
      <c r="L11" s="15" t="s">
        <v>2</v>
      </c>
      <c r="M11" s="13"/>
      <c r="N11" s="14" t="s">
        <v>109</v>
      </c>
    </row>
    <row r="12" spans="1:14" x14ac:dyDescent="0.2">
      <c r="A12" s="16"/>
      <c r="B12" s="16"/>
      <c r="C12" s="16"/>
      <c r="D12" s="16"/>
      <c r="E12" s="17"/>
      <c r="F12" s="18"/>
      <c r="G12" s="17"/>
      <c r="H12" s="18"/>
      <c r="I12" s="17"/>
      <c r="J12" s="18"/>
      <c r="K12" s="17"/>
      <c r="L12" s="18"/>
      <c r="M12" s="17"/>
      <c r="N12" s="18"/>
    </row>
    <row r="13" spans="1:14" x14ac:dyDescent="0.2">
      <c r="A13" s="19">
        <v>1</v>
      </c>
      <c r="B13" s="16"/>
      <c r="C13" s="16" t="s">
        <v>10</v>
      </c>
      <c r="D13" s="16"/>
      <c r="E13" s="17"/>
      <c r="F13" s="18"/>
      <c r="G13" s="17"/>
      <c r="H13" s="18"/>
      <c r="I13" s="17"/>
      <c r="J13" s="18"/>
      <c r="K13" s="17"/>
      <c r="L13" s="18"/>
      <c r="M13" s="17"/>
      <c r="N13" s="18"/>
    </row>
    <row r="14" spans="1:14" x14ac:dyDescent="0.2">
      <c r="A14" s="19">
        <v>2</v>
      </c>
      <c r="B14" s="16"/>
      <c r="C14" s="16"/>
      <c r="D14" s="20" t="s">
        <v>11</v>
      </c>
      <c r="E14" s="21"/>
      <c r="F14" s="22">
        <v>341637112.59760255</v>
      </c>
      <c r="G14" s="21"/>
      <c r="H14" s="22">
        <v>-8707249.2181975842</v>
      </c>
      <c r="I14" s="21"/>
      <c r="J14" s="22">
        <v>403994.68045294285</v>
      </c>
      <c r="K14" s="21"/>
      <c r="L14" s="22">
        <v>-3124705.5481724739</v>
      </c>
      <c r="M14" s="21"/>
      <c r="N14" s="22">
        <f>SUM(F14:L14)</f>
        <v>330209152.51168543</v>
      </c>
    </row>
    <row r="15" spans="1:14" x14ac:dyDescent="0.2">
      <c r="A15" s="19">
        <v>3</v>
      </c>
      <c r="B15" s="16"/>
      <c r="C15" s="16"/>
      <c r="D15" s="20" t="s">
        <v>12</v>
      </c>
      <c r="E15" s="21"/>
      <c r="F15" s="22">
        <v>0</v>
      </c>
      <c r="G15" s="21"/>
      <c r="H15" s="22">
        <v>0</v>
      </c>
      <c r="I15" s="21"/>
      <c r="J15" s="22">
        <v>0</v>
      </c>
      <c r="K15" s="21"/>
      <c r="L15" s="22">
        <v>0</v>
      </c>
      <c r="M15" s="21"/>
      <c r="N15" s="22">
        <f t="shared" ref="N15:N17" si="0">SUM(F15:L15)</f>
        <v>0</v>
      </c>
    </row>
    <row r="16" spans="1:14" x14ac:dyDescent="0.2">
      <c r="A16" s="19">
        <v>4</v>
      </c>
      <c r="B16" s="16"/>
      <c r="C16" s="16"/>
      <c r="D16" s="20" t="s">
        <v>13</v>
      </c>
      <c r="E16" s="21"/>
      <c r="F16" s="22">
        <v>16834641.547338895</v>
      </c>
      <c r="G16" s="21"/>
      <c r="H16" s="22">
        <v>0</v>
      </c>
      <c r="I16" s="21"/>
      <c r="J16" s="22">
        <v>0</v>
      </c>
      <c r="K16" s="21"/>
      <c r="L16" s="22">
        <v>0</v>
      </c>
      <c r="M16" s="21"/>
      <c r="N16" s="22">
        <f t="shared" si="0"/>
        <v>16834641.547338895</v>
      </c>
    </row>
    <row r="17" spans="1:14" x14ac:dyDescent="0.2">
      <c r="A17" s="19">
        <v>5</v>
      </c>
      <c r="B17" s="16"/>
      <c r="C17" s="16"/>
      <c r="D17" s="20" t="s">
        <v>14</v>
      </c>
      <c r="E17" s="23"/>
      <c r="F17" s="24">
        <v>10345302.351039262</v>
      </c>
      <c r="G17" s="23"/>
      <c r="H17" s="22">
        <v>0</v>
      </c>
      <c r="I17" s="23"/>
      <c r="J17" s="22">
        <v>-385410.92515212111</v>
      </c>
      <c r="K17" s="23"/>
      <c r="L17" s="22">
        <v>0</v>
      </c>
      <c r="M17" s="23"/>
      <c r="N17" s="24">
        <f t="shared" si="0"/>
        <v>9959891.4258871414</v>
      </c>
    </row>
    <row r="18" spans="1:14" x14ac:dyDescent="0.2">
      <c r="A18" s="19">
        <v>6</v>
      </c>
      <c r="B18" s="16"/>
      <c r="C18" s="16"/>
      <c r="D18" s="16"/>
      <c r="E18" s="23"/>
      <c r="F18" s="25">
        <f>SUM(F14:F17)</f>
        <v>368817056.49598074</v>
      </c>
      <c r="G18" s="23"/>
      <c r="H18" s="25">
        <f>SUM(H14:H17)</f>
        <v>-8707249.2181975842</v>
      </c>
      <c r="I18" s="23"/>
      <c r="J18" s="25">
        <f>SUM(J14:J17)</f>
        <v>18583.755300821736</v>
      </c>
      <c r="K18" s="23"/>
      <c r="L18" s="25">
        <f>SUM(L14:L17)</f>
        <v>-3124705.5481724739</v>
      </c>
      <c r="M18" s="23"/>
      <c r="N18" s="25">
        <f>SUM(N14:N17)</f>
        <v>357003685.4849115</v>
      </c>
    </row>
    <row r="19" spans="1:14" x14ac:dyDescent="0.2">
      <c r="A19" s="19">
        <v>7</v>
      </c>
      <c r="B19" s="16"/>
      <c r="C19" s="16"/>
      <c r="D19" s="16"/>
      <c r="E19" s="23"/>
      <c r="F19" s="16"/>
      <c r="G19" s="23"/>
      <c r="H19" s="26">
        <f>H18+8541006</f>
        <v>-166243.21819758415</v>
      </c>
      <c r="I19" s="23"/>
      <c r="J19" s="16"/>
      <c r="K19" s="23"/>
      <c r="L19" s="16"/>
      <c r="M19" s="23"/>
      <c r="N19" s="16"/>
    </row>
    <row r="20" spans="1:14" x14ac:dyDescent="0.2">
      <c r="A20" s="19">
        <v>8</v>
      </c>
      <c r="B20" s="16"/>
      <c r="C20" s="16" t="s">
        <v>15</v>
      </c>
      <c r="D20" s="16"/>
      <c r="E20" s="23"/>
      <c r="F20" s="16"/>
      <c r="G20" s="23"/>
      <c r="H20" s="16"/>
      <c r="I20" s="23"/>
      <c r="J20" s="16"/>
      <c r="K20" s="23"/>
      <c r="L20" s="16"/>
      <c r="M20" s="23"/>
      <c r="N20" s="16"/>
    </row>
    <row r="21" spans="1:14" x14ac:dyDescent="0.2">
      <c r="A21" s="19">
        <v>9</v>
      </c>
      <c r="B21" s="16"/>
      <c r="C21" s="16"/>
      <c r="D21" s="20" t="s">
        <v>16</v>
      </c>
      <c r="E21" s="23"/>
      <c r="F21" s="26">
        <v>65766455.911312312</v>
      </c>
      <c r="G21" s="23"/>
      <c r="H21" s="22">
        <v>0</v>
      </c>
      <c r="I21" s="23"/>
      <c r="J21" s="22">
        <v>0</v>
      </c>
      <c r="K21" s="23"/>
      <c r="L21" s="22">
        <v>0</v>
      </c>
      <c r="M21" s="23"/>
      <c r="N21" s="26">
        <f t="shared" ref="N21:N30" si="1">SUM(F21:L21)</f>
        <v>65766455.911312312</v>
      </c>
    </row>
    <row r="22" spans="1:14" x14ac:dyDescent="0.2">
      <c r="A22" s="19">
        <v>10</v>
      </c>
      <c r="B22" s="16"/>
      <c r="C22" s="16"/>
      <c r="D22" s="20" t="s">
        <v>17</v>
      </c>
      <c r="E22" s="23"/>
      <c r="F22" s="26">
        <v>0</v>
      </c>
      <c r="G22" s="23"/>
      <c r="H22" s="22">
        <v>0</v>
      </c>
      <c r="I22" s="23"/>
      <c r="J22" s="22">
        <v>0</v>
      </c>
      <c r="K22" s="23"/>
      <c r="L22" s="22">
        <v>0</v>
      </c>
      <c r="M22" s="23"/>
      <c r="N22" s="26">
        <f t="shared" si="1"/>
        <v>0</v>
      </c>
    </row>
    <row r="23" spans="1:14" x14ac:dyDescent="0.2">
      <c r="A23" s="19">
        <v>11</v>
      </c>
      <c r="B23" s="16"/>
      <c r="C23" s="16"/>
      <c r="D23" s="20" t="s">
        <v>18</v>
      </c>
      <c r="E23" s="23"/>
      <c r="F23" s="26">
        <v>7129090.1235731347</v>
      </c>
      <c r="G23" s="23"/>
      <c r="H23" s="22">
        <v>0</v>
      </c>
      <c r="I23" s="23"/>
      <c r="J23" s="22">
        <v>0</v>
      </c>
      <c r="K23" s="23"/>
      <c r="L23" s="22">
        <v>0</v>
      </c>
      <c r="M23" s="23"/>
      <c r="N23" s="26">
        <f t="shared" si="1"/>
        <v>7129090.1235731347</v>
      </c>
    </row>
    <row r="24" spans="1:14" x14ac:dyDescent="0.2">
      <c r="A24" s="19">
        <v>12</v>
      </c>
      <c r="B24" s="16"/>
      <c r="C24" s="16"/>
      <c r="D24" s="20" t="s">
        <v>19</v>
      </c>
      <c r="E24" s="23"/>
      <c r="F24" s="26">
        <v>74759088.156383544</v>
      </c>
      <c r="G24" s="23"/>
      <c r="H24" s="22">
        <v>0</v>
      </c>
      <c r="I24" s="23"/>
      <c r="J24" s="22">
        <v>0</v>
      </c>
      <c r="K24" s="23"/>
      <c r="L24" s="22">
        <v>0</v>
      </c>
      <c r="M24" s="23"/>
      <c r="N24" s="26">
        <f t="shared" si="1"/>
        <v>74759088.156383544</v>
      </c>
    </row>
    <row r="25" spans="1:14" x14ac:dyDescent="0.2">
      <c r="A25" s="19">
        <v>13</v>
      </c>
      <c r="B25" s="16"/>
      <c r="C25" s="16"/>
      <c r="D25" s="16" t="s">
        <v>20</v>
      </c>
      <c r="E25" s="27"/>
      <c r="F25" s="26">
        <v>35304319.237372451</v>
      </c>
      <c r="G25" s="27"/>
      <c r="H25" s="22">
        <v>0</v>
      </c>
      <c r="I25" s="27"/>
      <c r="J25" s="22">
        <v>0</v>
      </c>
      <c r="K25" s="27"/>
      <c r="L25" s="22">
        <v>0</v>
      </c>
      <c r="M25" s="27"/>
      <c r="N25" s="26">
        <f t="shared" si="1"/>
        <v>35304319.237372451</v>
      </c>
    </row>
    <row r="26" spans="1:14" x14ac:dyDescent="0.2">
      <c r="A26" s="19">
        <v>14</v>
      </c>
      <c r="B26" s="16"/>
      <c r="C26" s="16"/>
      <c r="D26" s="16" t="s">
        <v>21</v>
      </c>
      <c r="E26" s="27"/>
      <c r="F26" s="26">
        <v>10962632.538346082</v>
      </c>
      <c r="G26" s="27"/>
      <c r="H26" s="22">
        <v>0</v>
      </c>
      <c r="I26" s="27"/>
      <c r="J26" s="22">
        <v>0</v>
      </c>
      <c r="K26" s="27"/>
      <c r="L26" s="22">
        <v>0</v>
      </c>
      <c r="M26" s="27"/>
      <c r="N26" s="26">
        <f t="shared" si="1"/>
        <v>10962632.538346082</v>
      </c>
    </row>
    <row r="27" spans="1:14" x14ac:dyDescent="0.2">
      <c r="A27" s="19">
        <v>15</v>
      </c>
      <c r="B27" s="16"/>
      <c r="C27" s="16"/>
      <c r="D27" s="16" t="s">
        <v>22</v>
      </c>
      <c r="E27" s="27"/>
      <c r="F27" s="26">
        <v>5922395.7835319499</v>
      </c>
      <c r="G27" s="27"/>
      <c r="H27" s="22">
        <v>-39233.839598791674</v>
      </c>
      <c r="I27" s="27"/>
      <c r="J27" s="22">
        <v>1820.3524551158771</v>
      </c>
      <c r="K27" s="27"/>
      <c r="L27" s="22">
        <v>-14079.555230168626</v>
      </c>
      <c r="M27" s="27"/>
      <c r="N27" s="26">
        <f t="shared" si="1"/>
        <v>5870902.7411581054</v>
      </c>
    </row>
    <row r="28" spans="1:14" x14ac:dyDescent="0.2">
      <c r="A28" s="19">
        <v>16</v>
      </c>
      <c r="B28" s="16"/>
      <c r="C28" s="16"/>
      <c r="D28" s="16" t="s">
        <v>23</v>
      </c>
      <c r="E28" s="27"/>
      <c r="F28" s="26">
        <v>595146.39772604743</v>
      </c>
      <c r="G28" s="27"/>
      <c r="H28" s="22">
        <v>0</v>
      </c>
      <c r="I28" s="27"/>
      <c r="J28" s="22">
        <v>0</v>
      </c>
      <c r="K28" s="27"/>
      <c r="L28" s="22">
        <v>0</v>
      </c>
      <c r="M28" s="27"/>
      <c r="N28" s="26">
        <f t="shared" si="1"/>
        <v>595146.39772604743</v>
      </c>
    </row>
    <row r="29" spans="1:14" x14ac:dyDescent="0.2">
      <c r="A29" s="19">
        <v>17</v>
      </c>
      <c r="B29" s="16"/>
      <c r="C29" s="16"/>
      <c r="D29" s="16" t="s">
        <v>24</v>
      </c>
      <c r="E29" s="27"/>
      <c r="F29" s="26">
        <v>0</v>
      </c>
      <c r="G29" s="27"/>
      <c r="H29" s="22">
        <v>0</v>
      </c>
      <c r="I29" s="27"/>
      <c r="J29" s="22">
        <v>0</v>
      </c>
      <c r="K29" s="27"/>
      <c r="L29" s="22">
        <v>0</v>
      </c>
      <c r="M29" s="27"/>
      <c r="N29" s="26">
        <f t="shared" si="1"/>
        <v>0</v>
      </c>
    </row>
    <row r="30" spans="1:14" x14ac:dyDescent="0.2">
      <c r="A30" s="19">
        <v>18</v>
      </c>
      <c r="B30" s="16"/>
      <c r="C30" s="16"/>
      <c r="D30" s="16" t="s">
        <v>25</v>
      </c>
      <c r="E30" s="27"/>
      <c r="F30" s="26">
        <v>9319101.7230469864</v>
      </c>
      <c r="G30" s="27"/>
      <c r="H30" s="22">
        <v>0</v>
      </c>
      <c r="I30" s="27"/>
      <c r="J30" s="22">
        <v>0</v>
      </c>
      <c r="K30" s="27"/>
      <c r="L30" s="22">
        <v>0</v>
      </c>
      <c r="M30" s="27"/>
      <c r="N30" s="26">
        <f t="shared" si="1"/>
        <v>9319101.7230469864</v>
      </c>
    </row>
    <row r="31" spans="1:14" x14ac:dyDescent="0.2">
      <c r="A31" s="19">
        <v>19</v>
      </c>
      <c r="B31" s="16"/>
      <c r="C31" s="16"/>
      <c r="D31" s="16"/>
      <c r="E31" s="27"/>
      <c r="F31" s="28"/>
      <c r="G31" s="27"/>
      <c r="H31" s="28"/>
      <c r="I31" s="27"/>
      <c r="J31" s="28"/>
      <c r="K31" s="27"/>
      <c r="L31" s="28"/>
      <c r="M31" s="27"/>
      <c r="N31" s="28"/>
    </row>
    <row r="32" spans="1:14" x14ac:dyDescent="0.2">
      <c r="A32" s="19">
        <v>20</v>
      </c>
      <c r="B32" s="16"/>
      <c r="C32" s="16"/>
      <c r="D32" s="16"/>
      <c r="E32" s="27"/>
      <c r="F32" s="22">
        <f>SUM(F21:F30)</f>
        <v>209758229.87129253</v>
      </c>
      <c r="G32" s="27"/>
      <c r="H32" s="22">
        <f>SUM(H21:H30)</f>
        <v>-39233.839598791674</v>
      </c>
      <c r="I32" s="27"/>
      <c r="J32" s="22">
        <f>SUM(J21:J30)</f>
        <v>1820.3524551158771</v>
      </c>
      <c r="K32" s="27"/>
      <c r="L32" s="22">
        <f>SUM(L21:L30)</f>
        <v>-14079.555230168626</v>
      </c>
      <c r="M32" s="27"/>
      <c r="N32" s="22">
        <f>SUM(N21:N30)</f>
        <v>209706736.82891867</v>
      </c>
    </row>
    <row r="33" spans="1:14" x14ac:dyDescent="0.2">
      <c r="A33" s="19">
        <v>21</v>
      </c>
      <c r="B33" s="16"/>
      <c r="C33" s="16"/>
      <c r="D33" s="16"/>
      <c r="E33" s="27"/>
      <c r="F33" s="16"/>
      <c r="G33" s="27"/>
      <c r="H33" s="22"/>
      <c r="I33" s="27"/>
      <c r="J33" s="22"/>
      <c r="K33" s="27"/>
      <c r="L33" s="22"/>
      <c r="M33" s="27"/>
      <c r="N33" s="16"/>
    </row>
    <row r="34" spans="1:14" x14ac:dyDescent="0.2">
      <c r="A34" s="19">
        <v>22</v>
      </c>
      <c r="B34" s="16"/>
      <c r="C34" s="16"/>
      <c r="D34" s="16" t="s">
        <v>26</v>
      </c>
      <c r="E34" s="27"/>
      <c r="F34" s="26">
        <v>49488456.385811366</v>
      </c>
      <c r="G34" s="27"/>
      <c r="H34" s="22">
        <v>0</v>
      </c>
      <c r="I34" s="27"/>
      <c r="J34" s="22">
        <v>0</v>
      </c>
      <c r="K34" s="27"/>
      <c r="L34" s="22">
        <v>0</v>
      </c>
      <c r="M34" s="27"/>
      <c r="N34" s="26">
        <f t="shared" ref="N34:N41" si="2">SUM(F34:L34)</f>
        <v>49488456.385811366</v>
      </c>
    </row>
    <row r="35" spans="1:14" x14ac:dyDescent="0.2">
      <c r="A35" s="19">
        <v>23</v>
      </c>
      <c r="B35" s="16"/>
      <c r="C35" s="16"/>
      <c r="D35" s="16" t="s">
        <v>27</v>
      </c>
      <c r="E35" s="27"/>
      <c r="F35" s="26">
        <v>4999400.1102563767</v>
      </c>
      <c r="G35" s="27"/>
      <c r="H35" s="22">
        <v>0</v>
      </c>
      <c r="I35" s="27"/>
      <c r="J35" s="22">
        <v>0</v>
      </c>
      <c r="K35" s="27"/>
      <c r="L35" s="22">
        <v>0</v>
      </c>
      <c r="M35" s="27"/>
      <c r="N35" s="26">
        <f t="shared" si="2"/>
        <v>4999400.1102563767</v>
      </c>
    </row>
    <row r="36" spans="1:14" x14ac:dyDescent="0.2">
      <c r="A36" s="19">
        <v>24</v>
      </c>
      <c r="B36" s="16"/>
      <c r="C36" s="16"/>
      <c r="D36" s="16" t="s">
        <v>28</v>
      </c>
      <c r="E36" s="27"/>
      <c r="F36" s="26">
        <v>23628871.639223956</v>
      </c>
      <c r="G36" s="27"/>
      <c r="H36" s="22">
        <v>-361350.84255519882</v>
      </c>
      <c r="I36" s="27"/>
      <c r="J36" s="22">
        <v>16765.779238793999</v>
      </c>
      <c r="K36" s="27"/>
      <c r="L36" s="22">
        <v>-129675.28024915606</v>
      </c>
      <c r="M36" s="27"/>
      <c r="N36" s="26">
        <f t="shared" si="2"/>
        <v>23154611.295658395</v>
      </c>
    </row>
    <row r="37" spans="1:14" x14ac:dyDescent="0.2">
      <c r="A37" s="19">
        <v>25</v>
      </c>
      <c r="B37" s="16"/>
      <c r="C37" s="16"/>
      <c r="D37" s="16" t="s">
        <v>29</v>
      </c>
      <c r="E37" s="27"/>
      <c r="F37" s="26">
        <v>11258868.694472257</v>
      </c>
      <c r="G37" s="27"/>
      <c r="H37" s="22">
        <v>-1393793.2631571218</v>
      </c>
      <c r="I37" s="27"/>
      <c r="J37" s="22">
        <v>-0.49904255010187626</v>
      </c>
      <c r="K37" s="27"/>
      <c r="L37" s="22">
        <v>-639935.24927930534</v>
      </c>
      <c r="M37" s="27"/>
      <c r="N37" s="26">
        <f t="shared" si="2"/>
        <v>9225139.6829932798</v>
      </c>
    </row>
    <row r="38" spans="1:14" x14ac:dyDescent="0.2">
      <c r="A38" s="19">
        <v>26</v>
      </c>
      <c r="B38" s="16"/>
      <c r="C38" s="16"/>
      <c r="D38" s="16" t="s">
        <v>30</v>
      </c>
      <c r="E38" s="27"/>
      <c r="F38" s="26">
        <v>0</v>
      </c>
      <c r="G38" s="27"/>
      <c r="H38" s="22">
        <v>0</v>
      </c>
      <c r="I38" s="27"/>
      <c r="J38" s="22">
        <v>0</v>
      </c>
      <c r="K38" s="27"/>
      <c r="L38" s="22">
        <v>0</v>
      </c>
      <c r="M38" s="27"/>
      <c r="N38" s="26">
        <f t="shared" si="2"/>
        <v>0</v>
      </c>
    </row>
    <row r="39" spans="1:14" x14ac:dyDescent="0.2">
      <c r="A39" s="19">
        <v>27</v>
      </c>
      <c r="B39" s="16"/>
      <c r="C39" s="16"/>
      <c r="D39" s="16" t="s">
        <v>31</v>
      </c>
      <c r="E39" s="27"/>
      <c r="F39" s="26">
        <v>9287820.6547855604</v>
      </c>
      <c r="G39" s="27"/>
      <c r="H39" s="22">
        <v>-7205762.4445007667</v>
      </c>
      <c r="I39" s="27"/>
      <c r="J39" s="22">
        <v>0</v>
      </c>
      <c r="K39" s="27"/>
      <c r="L39" s="22">
        <v>-2519268.3856375897</v>
      </c>
      <c r="M39" s="27"/>
      <c r="N39" s="26">
        <f t="shared" si="2"/>
        <v>-437210.17535279598</v>
      </c>
    </row>
    <row r="40" spans="1:14" x14ac:dyDescent="0.2">
      <c r="A40" s="19">
        <v>28</v>
      </c>
      <c r="B40" s="16"/>
      <c r="C40" s="16"/>
      <c r="D40" s="16" t="s">
        <v>32</v>
      </c>
      <c r="E40" s="27"/>
      <c r="F40" s="26">
        <v>0</v>
      </c>
      <c r="G40" s="27"/>
      <c r="H40" s="22">
        <v>0</v>
      </c>
      <c r="I40" s="27"/>
      <c r="J40" s="22">
        <v>0</v>
      </c>
      <c r="K40" s="27"/>
      <c r="L40" s="22">
        <v>0</v>
      </c>
      <c r="M40" s="27"/>
      <c r="N40" s="26">
        <f t="shared" si="2"/>
        <v>0</v>
      </c>
    </row>
    <row r="41" spans="1:14" x14ac:dyDescent="0.2">
      <c r="A41" s="19">
        <v>29</v>
      </c>
      <c r="B41" s="16"/>
      <c r="C41" s="16"/>
      <c r="D41" s="16" t="s">
        <v>33</v>
      </c>
      <c r="E41" s="23"/>
      <c r="F41" s="26">
        <v>24362.438667236354</v>
      </c>
      <c r="G41" s="23"/>
      <c r="H41" s="22">
        <v>0</v>
      </c>
      <c r="I41" s="23"/>
      <c r="J41" s="22">
        <v>0</v>
      </c>
      <c r="K41" s="23"/>
      <c r="L41" s="22">
        <v>0</v>
      </c>
      <c r="M41" s="23"/>
      <c r="N41" s="26">
        <f t="shared" si="2"/>
        <v>24362.438667236354</v>
      </c>
    </row>
    <row r="42" spans="1:14" x14ac:dyDescent="0.2">
      <c r="A42" s="19">
        <v>30</v>
      </c>
      <c r="B42" s="16"/>
      <c r="C42" s="16"/>
      <c r="D42" s="16"/>
      <c r="E42" s="23"/>
      <c r="F42" s="28"/>
      <c r="G42" s="23"/>
      <c r="H42" s="28"/>
      <c r="I42" s="23"/>
      <c r="J42" s="28"/>
      <c r="K42" s="23"/>
      <c r="L42" s="28"/>
      <c r="M42" s="23"/>
      <c r="N42" s="28"/>
    </row>
    <row r="43" spans="1:14" x14ac:dyDescent="0.2">
      <c r="A43" s="19">
        <v>31</v>
      </c>
      <c r="B43" s="16"/>
      <c r="C43" s="16"/>
      <c r="D43" s="16"/>
      <c r="E43" s="27"/>
      <c r="F43" s="22">
        <f>SUM(F32:F41)</f>
        <v>308446009.79450929</v>
      </c>
      <c r="G43" s="27"/>
      <c r="H43" s="22">
        <f>SUM(H32:H41)</f>
        <v>-9000140.389811879</v>
      </c>
      <c r="I43" s="27"/>
      <c r="J43" s="22">
        <f>SUM(J32:J41)</f>
        <v>18585.632651359774</v>
      </c>
      <c r="K43" s="27"/>
      <c r="L43" s="22">
        <f>SUM(L32:L41)</f>
        <v>-3302958.4703962198</v>
      </c>
      <c r="M43" s="27"/>
      <c r="N43" s="22">
        <f>SUM(N32:N41)</f>
        <v>296161496.56695253</v>
      </c>
    </row>
    <row r="44" spans="1:14" x14ac:dyDescent="0.2">
      <c r="A44" s="19">
        <v>32</v>
      </c>
      <c r="B44" s="16"/>
      <c r="C44" s="16"/>
      <c r="D44" s="16"/>
      <c r="E44" s="23"/>
      <c r="F44" s="16"/>
      <c r="G44" s="23"/>
      <c r="H44" s="16"/>
      <c r="I44" s="23"/>
      <c r="J44" s="16"/>
      <c r="K44" s="23"/>
      <c r="L44" s="16"/>
      <c r="M44" s="23"/>
      <c r="N44" s="16"/>
    </row>
    <row r="45" spans="1:14" ht="15" thickBot="1" x14ac:dyDescent="0.25">
      <c r="A45" s="19">
        <v>33</v>
      </c>
      <c r="B45" s="16"/>
      <c r="C45" s="16" t="s">
        <v>34</v>
      </c>
      <c r="D45" s="16"/>
      <c r="E45" s="23"/>
      <c r="F45" s="29">
        <f>F18-F43</f>
        <v>60371046.701471448</v>
      </c>
      <c r="G45" s="23"/>
      <c r="H45" s="29">
        <f>H18-H43</f>
        <v>292891.17161429487</v>
      </c>
      <c r="I45" s="23"/>
      <c r="J45" s="29">
        <f>J18-J43</f>
        <v>-1.8773505380377173</v>
      </c>
      <c r="K45" s="23"/>
      <c r="L45" s="29">
        <f>L18-L43</f>
        <v>178252.92222374585</v>
      </c>
      <c r="M45" s="23"/>
      <c r="N45" s="29">
        <f>N18-N43</f>
        <v>60842188.917958975</v>
      </c>
    </row>
    <row r="46" spans="1:14" ht="15" thickTop="1" x14ac:dyDescent="0.2">
      <c r="A46" s="19">
        <v>34</v>
      </c>
      <c r="B46" s="16"/>
      <c r="C46" s="16"/>
      <c r="D46" s="16"/>
      <c r="E46" s="23"/>
      <c r="F46" s="16"/>
      <c r="G46" s="23"/>
      <c r="H46" s="16"/>
      <c r="I46" s="23"/>
      <c r="J46" s="16"/>
      <c r="K46" s="23"/>
      <c r="L46" s="16"/>
      <c r="M46" s="23"/>
      <c r="N46" s="16"/>
    </row>
    <row r="47" spans="1:14" x14ac:dyDescent="0.2">
      <c r="A47" s="19">
        <v>35</v>
      </c>
      <c r="B47" s="16"/>
      <c r="C47" s="16" t="s">
        <v>35</v>
      </c>
      <c r="D47" s="16"/>
      <c r="E47" s="27"/>
      <c r="F47" s="16"/>
      <c r="G47" s="27"/>
      <c r="H47" s="16"/>
      <c r="I47" s="27"/>
      <c r="J47" s="16"/>
      <c r="K47" s="27"/>
      <c r="L47" s="16"/>
      <c r="M47" s="27"/>
      <c r="N47" s="16"/>
    </row>
    <row r="48" spans="1:14" x14ac:dyDescent="0.2">
      <c r="A48" s="19">
        <v>36</v>
      </c>
      <c r="B48" s="16"/>
      <c r="C48" s="16"/>
      <c r="D48" s="16" t="s">
        <v>36</v>
      </c>
      <c r="E48" s="27"/>
      <c r="F48" s="26">
        <v>1947388392.4775071</v>
      </c>
      <c r="G48" s="27"/>
      <c r="H48" s="22">
        <v>0</v>
      </c>
      <c r="I48" s="27"/>
      <c r="J48" s="22">
        <v>0</v>
      </c>
      <c r="K48" s="27"/>
      <c r="L48" s="22">
        <v>0</v>
      </c>
      <c r="M48" s="27"/>
      <c r="N48" s="26">
        <f t="shared" ref="N48:N58" si="3">SUM(F48:L48)</f>
        <v>1947388392.4775071</v>
      </c>
    </row>
    <row r="49" spans="1:14" x14ac:dyDescent="0.2">
      <c r="A49" s="19">
        <v>37</v>
      </c>
      <c r="B49" s="16"/>
      <c r="C49" s="16"/>
      <c r="D49" s="16" t="s">
        <v>37</v>
      </c>
      <c r="E49" s="27"/>
      <c r="F49" s="26">
        <v>36434.752112684691</v>
      </c>
      <c r="G49" s="27"/>
      <c r="H49" s="22">
        <v>0</v>
      </c>
      <c r="I49" s="27"/>
      <c r="J49" s="22">
        <v>0</v>
      </c>
      <c r="K49" s="27"/>
      <c r="L49" s="22">
        <v>0</v>
      </c>
      <c r="M49" s="27"/>
      <c r="N49" s="26">
        <f t="shared" si="3"/>
        <v>36434.752112684691</v>
      </c>
    </row>
    <row r="50" spans="1:14" x14ac:dyDescent="0.2">
      <c r="A50" s="19">
        <v>38</v>
      </c>
      <c r="B50" s="16"/>
      <c r="C50" s="16"/>
      <c r="D50" s="16" t="s">
        <v>38</v>
      </c>
      <c r="E50" s="27"/>
      <c r="F50" s="26">
        <v>526902.15356755781</v>
      </c>
      <c r="G50" s="27"/>
      <c r="H50" s="22">
        <v>0</v>
      </c>
      <c r="I50" s="27"/>
      <c r="J50" s="22">
        <v>0</v>
      </c>
      <c r="K50" s="27"/>
      <c r="L50" s="22">
        <v>0</v>
      </c>
      <c r="M50" s="27"/>
      <c r="N50" s="26">
        <f t="shared" si="3"/>
        <v>526902.15356755781</v>
      </c>
    </row>
    <row r="51" spans="1:14" x14ac:dyDescent="0.2">
      <c r="A51" s="19">
        <v>39</v>
      </c>
      <c r="B51" s="16"/>
      <c r="C51" s="16"/>
      <c r="D51" s="16" t="s">
        <v>39</v>
      </c>
      <c r="E51" s="27"/>
      <c r="F51" s="26">
        <v>0</v>
      </c>
      <c r="G51" s="27"/>
      <c r="H51" s="22">
        <v>0</v>
      </c>
      <c r="I51" s="27"/>
      <c r="J51" s="22">
        <v>0</v>
      </c>
      <c r="K51" s="27"/>
      <c r="L51" s="22">
        <v>0</v>
      </c>
      <c r="M51" s="27"/>
      <c r="N51" s="26">
        <f t="shared" si="3"/>
        <v>0</v>
      </c>
    </row>
    <row r="52" spans="1:14" x14ac:dyDescent="0.2">
      <c r="A52" s="19">
        <v>40</v>
      </c>
      <c r="B52" s="16"/>
      <c r="C52" s="16"/>
      <c r="D52" s="16" t="s">
        <v>40</v>
      </c>
      <c r="E52" s="27"/>
      <c r="F52" s="26">
        <v>0</v>
      </c>
      <c r="G52" s="27"/>
      <c r="H52" s="22">
        <v>0</v>
      </c>
      <c r="I52" s="27"/>
      <c r="J52" s="22">
        <v>0</v>
      </c>
      <c r="K52" s="27"/>
      <c r="L52" s="22">
        <v>0</v>
      </c>
      <c r="M52" s="27"/>
      <c r="N52" s="26">
        <f t="shared" si="3"/>
        <v>0</v>
      </c>
    </row>
    <row r="53" spans="1:14" x14ac:dyDescent="0.2">
      <c r="A53" s="19">
        <v>41</v>
      </c>
      <c r="B53" s="16"/>
      <c r="C53" s="16"/>
      <c r="D53" s="16" t="s">
        <v>41</v>
      </c>
      <c r="E53" s="27"/>
      <c r="F53" s="26">
        <v>4000.0113752771899</v>
      </c>
      <c r="G53" s="27"/>
      <c r="H53" s="22">
        <v>0</v>
      </c>
      <c r="I53" s="27"/>
      <c r="J53" s="22">
        <v>0</v>
      </c>
      <c r="K53" s="27"/>
      <c r="L53" s="22">
        <v>0</v>
      </c>
      <c r="M53" s="27"/>
      <c r="N53" s="26">
        <f t="shared" si="3"/>
        <v>4000.0113752771899</v>
      </c>
    </row>
    <row r="54" spans="1:14" x14ac:dyDescent="0.2">
      <c r="A54" s="19">
        <v>42</v>
      </c>
      <c r="B54" s="16"/>
      <c r="C54" s="16"/>
      <c r="D54" s="16" t="s">
        <v>42</v>
      </c>
      <c r="E54" s="27"/>
      <c r="F54" s="26">
        <v>-1.4901161193847656E-8</v>
      </c>
      <c r="G54" s="27"/>
      <c r="H54" s="22">
        <v>0</v>
      </c>
      <c r="I54" s="27"/>
      <c r="J54" s="22">
        <v>0</v>
      </c>
      <c r="K54" s="27"/>
      <c r="L54" s="22">
        <v>0</v>
      </c>
      <c r="M54" s="27"/>
      <c r="N54" s="26">
        <f t="shared" si="3"/>
        <v>-1.4901161193847656E-8</v>
      </c>
    </row>
    <row r="55" spans="1:14" x14ac:dyDescent="0.2">
      <c r="A55" s="19">
        <v>43</v>
      </c>
      <c r="B55" s="16"/>
      <c r="C55" s="16"/>
      <c r="D55" s="16" t="s">
        <v>43</v>
      </c>
      <c r="E55" s="27"/>
      <c r="F55" s="26">
        <v>1.2625080762518337E-4</v>
      </c>
      <c r="G55" s="27"/>
      <c r="H55" s="22">
        <v>0</v>
      </c>
      <c r="I55" s="27"/>
      <c r="J55" s="22">
        <v>0</v>
      </c>
      <c r="K55" s="27"/>
      <c r="L55" s="22">
        <v>0</v>
      </c>
      <c r="M55" s="27"/>
      <c r="N55" s="26">
        <f t="shared" si="3"/>
        <v>1.2625080762518337E-4</v>
      </c>
    </row>
    <row r="56" spans="1:14" x14ac:dyDescent="0.2">
      <c r="A56" s="19">
        <v>44</v>
      </c>
      <c r="B56" s="16"/>
      <c r="C56" s="16"/>
      <c r="D56" s="16" t="s">
        <v>44</v>
      </c>
      <c r="E56" s="27"/>
      <c r="F56" s="26">
        <v>24930271.045539398</v>
      </c>
      <c r="G56" s="27"/>
      <c r="H56" s="22">
        <v>0</v>
      </c>
      <c r="I56" s="27"/>
      <c r="J56" s="22">
        <v>0</v>
      </c>
      <c r="K56" s="27"/>
      <c r="L56" s="22">
        <v>0</v>
      </c>
      <c r="M56" s="27"/>
      <c r="N56" s="26">
        <f t="shared" si="3"/>
        <v>24930271.045539398</v>
      </c>
    </row>
    <row r="57" spans="1:14" x14ac:dyDescent="0.2">
      <c r="A57" s="19">
        <v>45</v>
      </c>
      <c r="B57" s="16"/>
      <c r="C57" s="16"/>
      <c r="D57" s="16" t="s">
        <v>45</v>
      </c>
      <c r="E57" s="27"/>
      <c r="F57" s="26">
        <v>5686.7922758752657</v>
      </c>
      <c r="G57" s="27"/>
      <c r="H57" s="22">
        <v>0</v>
      </c>
      <c r="I57" s="27"/>
      <c r="J57" s="22">
        <v>0</v>
      </c>
      <c r="K57" s="27"/>
      <c r="L57" s="22">
        <v>0</v>
      </c>
      <c r="M57" s="27"/>
      <c r="N57" s="26">
        <f t="shared" si="3"/>
        <v>5686.7922758752657</v>
      </c>
    </row>
    <row r="58" spans="1:14" x14ac:dyDescent="0.2">
      <c r="A58" s="19">
        <v>46</v>
      </c>
      <c r="B58" s="16"/>
      <c r="C58" s="16"/>
      <c r="D58" s="16" t="s">
        <v>46</v>
      </c>
      <c r="E58" s="27"/>
      <c r="F58" s="26">
        <v>0</v>
      </c>
      <c r="G58" s="27"/>
      <c r="H58" s="22">
        <v>0</v>
      </c>
      <c r="I58" s="27"/>
      <c r="J58" s="22">
        <v>0</v>
      </c>
      <c r="K58" s="27"/>
      <c r="L58" s="22">
        <v>0</v>
      </c>
      <c r="M58" s="27"/>
      <c r="N58" s="26">
        <f t="shared" si="3"/>
        <v>0</v>
      </c>
    </row>
    <row r="59" spans="1:14" x14ac:dyDescent="0.2">
      <c r="A59" s="19">
        <v>47</v>
      </c>
      <c r="B59" s="16"/>
      <c r="C59" s="16"/>
      <c r="D59" s="16"/>
      <c r="E59" s="27"/>
      <c r="F59" s="30"/>
      <c r="G59" s="27"/>
      <c r="H59" s="30"/>
      <c r="I59" s="27"/>
      <c r="J59" s="30"/>
      <c r="K59" s="27"/>
      <c r="L59" s="30"/>
      <c r="M59" s="27"/>
      <c r="N59" s="30"/>
    </row>
    <row r="60" spans="1:14" x14ac:dyDescent="0.2">
      <c r="A60" s="19">
        <v>48</v>
      </c>
      <c r="B60" s="16"/>
      <c r="C60" s="16"/>
      <c r="D60" s="16"/>
      <c r="E60" s="27"/>
      <c r="F60" s="26">
        <f>SUM(F48:F58)</f>
        <v>1972891687.2325041</v>
      </c>
      <c r="G60" s="27"/>
      <c r="H60" s="26">
        <f>SUM(H48:H58)</f>
        <v>0</v>
      </c>
      <c r="I60" s="27"/>
      <c r="J60" s="26">
        <f>SUM(J48:J58)</f>
        <v>0</v>
      </c>
      <c r="K60" s="27"/>
      <c r="L60" s="26">
        <f>SUM(L48:L58)</f>
        <v>0</v>
      </c>
      <c r="M60" s="27"/>
      <c r="N60" s="26">
        <f>SUM(N48:N58)</f>
        <v>1972891687.2325041</v>
      </c>
    </row>
    <row r="61" spans="1:14" x14ac:dyDescent="0.2">
      <c r="A61" s="19">
        <v>49</v>
      </c>
      <c r="B61" s="16"/>
      <c r="C61" s="16"/>
      <c r="D61" s="16"/>
      <c r="E61" s="27"/>
      <c r="F61" s="16"/>
      <c r="G61" s="27"/>
      <c r="H61" s="16"/>
      <c r="I61" s="27"/>
      <c r="J61" s="16"/>
      <c r="K61" s="27"/>
      <c r="L61" s="16"/>
      <c r="M61" s="27"/>
      <c r="N61" s="16"/>
    </row>
    <row r="62" spans="1:14" x14ac:dyDescent="0.2">
      <c r="A62" s="19">
        <v>50</v>
      </c>
      <c r="B62" s="16"/>
      <c r="C62" s="16" t="s">
        <v>47</v>
      </c>
      <c r="D62" s="16"/>
      <c r="E62" s="27"/>
      <c r="F62" s="16"/>
      <c r="G62" s="27"/>
      <c r="H62" s="16"/>
      <c r="I62" s="27"/>
      <c r="J62" s="16"/>
      <c r="K62" s="27"/>
      <c r="L62" s="16"/>
      <c r="M62" s="27"/>
      <c r="N62" s="16"/>
    </row>
    <row r="63" spans="1:14" x14ac:dyDescent="0.2">
      <c r="A63" s="19">
        <v>51</v>
      </c>
      <c r="B63" s="16"/>
      <c r="C63" s="16"/>
      <c r="D63" s="16" t="s">
        <v>48</v>
      </c>
      <c r="E63" s="27"/>
      <c r="F63" s="26">
        <v>-768463259.64534652</v>
      </c>
      <c r="G63" s="27"/>
      <c r="H63" s="22">
        <v>0</v>
      </c>
      <c r="I63" s="27"/>
      <c r="J63" s="22">
        <v>0</v>
      </c>
      <c r="K63" s="27"/>
      <c r="L63" s="22">
        <v>0</v>
      </c>
      <c r="M63" s="27"/>
      <c r="N63" s="26">
        <f t="shared" ref="N63:N69" si="4">SUM(F63:L63)</f>
        <v>-768463259.64534652</v>
      </c>
    </row>
    <row r="64" spans="1:14" x14ac:dyDescent="0.2">
      <c r="A64" s="19">
        <v>52</v>
      </c>
      <c r="B64" s="16"/>
      <c r="C64" s="16"/>
      <c r="D64" s="16" t="s">
        <v>49</v>
      </c>
      <c r="E64" s="27"/>
      <c r="F64" s="26">
        <v>-58678979.723982915</v>
      </c>
      <c r="G64" s="27"/>
      <c r="H64" s="22">
        <v>0</v>
      </c>
      <c r="I64" s="27"/>
      <c r="J64" s="22">
        <v>0</v>
      </c>
      <c r="K64" s="27"/>
      <c r="L64" s="22">
        <v>0</v>
      </c>
      <c r="M64" s="27"/>
      <c r="N64" s="26">
        <f t="shared" si="4"/>
        <v>-58678979.723982915</v>
      </c>
    </row>
    <row r="65" spans="1:14" x14ac:dyDescent="0.2">
      <c r="A65" s="19">
        <v>53</v>
      </c>
      <c r="B65" s="16"/>
      <c r="C65" s="16"/>
      <c r="D65" s="16" t="s">
        <v>50</v>
      </c>
      <c r="E65" s="27"/>
      <c r="F65" s="26">
        <v>-276612006.0884006</v>
      </c>
      <c r="G65" s="27"/>
      <c r="H65" s="22">
        <v>4139228.8426096439</v>
      </c>
      <c r="I65" s="27"/>
      <c r="J65" s="22">
        <v>0</v>
      </c>
      <c r="K65" s="27"/>
      <c r="L65" s="22">
        <v>2519268.3856375813</v>
      </c>
      <c r="M65" s="27"/>
      <c r="N65" s="26">
        <f t="shared" si="4"/>
        <v>-269953508.86015338</v>
      </c>
    </row>
    <row r="66" spans="1:14" x14ac:dyDescent="0.2">
      <c r="A66" s="19">
        <v>54</v>
      </c>
      <c r="B66" s="16"/>
      <c r="C66" s="16"/>
      <c r="D66" s="16" t="s">
        <v>51</v>
      </c>
      <c r="E66" s="27"/>
      <c r="F66" s="26">
        <v>-30816.526230352669</v>
      </c>
      <c r="G66" s="27"/>
      <c r="H66" s="22">
        <v>0</v>
      </c>
      <c r="I66" s="27"/>
      <c r="J66" s="22">
        <v>0</v>
      </c>
      <c r="K66" s="27"/>
      <c r="L66" s="22">
        <v>0</v>
      </c>
      <c r="M66" s="27"/>
      <c r="N66" s="26">
        <f t="shared" si="4"/>
        <v>-30816.526230352669</v>
      </c>
    </row>
    <row r="67" spans="1:14" x14ac:dyDescent="0.2">
      <c r="A67" s="19">
        <v>55</v>
      </c>
      <c r="B67" s="16"/>
      <c r="C67" s="16"/>
      <c r="D67" s="16" t="s">
        <v>52</v>
      </c>
      <c r="E67" s="27"/>
      <c r="F67" s="26">
        <v>-395125.08483000135</v>
      </c>
      <c r="G67" s="27"/>
      <c r="H67" s="22">
        <v>0</v>
      </c>
      <c r="I67" s="27"/>
      <c r="J67" s="22">
        <v>0</v>
      </c>
      <c r="K67" s="27"/>
      <c r="L67" s="22">
        <v>0</v>
      </c>
      <c r="M67" s="27"/>
      <c r="N67" s="26">
        <f t="shared" si="4"/>
        <v>-395125.08483000135</v>
      </c>
    </row>
    <row r="68" spans="1:14" x14ac:dyDescent="0.2">
      <c r="A68" s="19">
        <v>56</v>
      </c>
      <c r="B68" s="16"/>
      <c r="C68" s="16"/>
      <c r="D68" s="16" t="s">
        <v>53</v>
      </c>
      <c r="E68" s="27"/>
      <c r="F68" s="26">
        <v>-2953729.0375000001</v>
      </c>
      <c r="G68" s="27"/>
      <c r="H68" s="22">
        <v>0</v>
      </c>
      <c r="I68" s="27"/>
      <c r="J68" s="22">
        <v>0</v>
      </c>
      <c r="K68" s="27"/>
      <c r="L68" s="22">
        <v>0</v>
      </c>
      <c r="M68" s="27"/>
      <c r="N68" s="26">
        <f t="shared" si="4"/>
        <v>-2953729.0375000001</v>
      </c>
    </row>
    <row r="69" spans="1:14" x14ac:dyDescent="0.2">
      <c r="A69" s="19">
        <v>57</v>
      </c>
      <c r="B69" s="16"/>
      <c r="C69" s="16"/>
      <c r="D69" s="16" t="s">
        <v>54</v>
      </c>
      <c r="E69" s="27"/>
      <c r="F69" s="26">
        <v>-12457540.572298713</v>
      </c>
      <c r="G69" s="27"/>
      <c r="H69" s="22">
        <v>0</v>
      </c>
      <c r="I69" s="27"/>
      <c r="J69" s="22">
        <v>0</v>
      </c>
      <c r="K69" s="27"/>
      <c r="L69" s="22">
        <v>0</v>
      </c>
      <c r="M69" s="27"/>
      <c r="N69" s="26">
        <f t="shared" si="4"/>
        <v>-12457540.572298713</v>
      </c>
    </row>
    <row r="70" spans="1:14" x14ac:dyDescent="0.2">
      <c r="A70" s="19">
        <v>58</v>
      </c>
      <c r="B70" s="16"/>
      <c r="C70" s="16"/>
      <c r="D70" s="16"/>
      <c r="E70" s="27"/>
      <c r="F70" s="28"/>
      <c r="G70" s="27"/>
      <c r="H70" s="28"/>
      <c r="I70" s="27"/>
      <c r="J70" s="28"/>
      <c r="K70" s="27"/>
      <c r="L70" s="28"/>
      <c r="M70" s="27"/>
      <c r="N70" s="28"/>
    </row>
    <row r="71" spans="1:14" x14ac:dyDescent="0.2">
      <c r="A71" s="19">
        <v>59</v>
      </c>
      <c r="B71" s="16"/>
      <c r="C71" s="16"/>
      <c r="D71" s="16"/>
      <c r="E71" s="27"/>
      <c r="F71" s="22">
        <f>SUM(F63:F69)</f>
        <v>-1119591456.6785891</v>
      </c>
      <c r="G71" s="27"/>
      <c r="H71" s="22">
        <f>SUM(H63:H69)</f>
        <v>4139228.8426096439</v>
      </c>
      <c r="I71" s="27"/>
      <c r="J71" s="22">
        <f>SUM(J63:J69)</f>
        <v>0</v>
      </c>
      <c r="K71" s="27"/>
      <c r="L71" s="22">
        <f>SUM(L63:L69)</f>
        <v>2519268.3856375813</v>
      </c>
      <c r="M71" s="27"/>
      <c r="N71" s="22">
        <f>SUM(N63:N69)</f>
        <v>-1112932959.4503419</v>
      </c>
    </row>
    <row r="72" spans="1:14" x14ac:dyDescent="0.2">
      <c r="A72" s="19">
        <v>60</v>
      </c>
      <c r="B72" s="16"/>
      <c r="C72" s="16"/>
      <c r="D72" s="16"/>
      <c r="E72" s="27"/>
      <c r="F72" s="18"/>
      <c r="G72" s="27"/>
      <c r="H72" s="18"/>
      <c r="I72" s="27"/>
      <c r="J72" s="18"/>
      <c r="K72" s="27"/>
      <c r="L72" s="18"/>
      <c r="M72" s="27"/>
      <c r="N72" s="18"/>
    </row>
    <row r="73" spans="1:14" ht="15" thickBot="1" x14ac:dyDescent="0.25">
      <c r="A73" s="19">
        <v>61</v>
      </c>
      <c r="B73" s="16"/>
      <c r="C73" s="16" t="s">
        <v>55</v>
      </c>
      <c r="D73" s="16"/>
      <c r="E73" s="27"/>
      <c r="F73" s="29">
        <f>F60+F71</f>
        <v>853300230.55391502</v>
      </c>
      <c r="G73" s="27"/>
      <c r="H73" s="29">
        <f>H60+H71</f>
        <v>4139228.8426096439</v>
      </c>
      <c r="I73" s="27"/>
      <c r="J73" s="29">
        <f>J60+J71</f>
        <v>0</v>
      </c>
      <c r="K73" s="27"/>
      <c r="L73" s="29">
        <f>L60+L71</f>
        <v>2519268.3856375813</v>
      </c>
      <c r="M73" s="27"/>
      <c r="N73" s="29">
        <f>N60+N71</f>
        <v>859958727.78216219</v>
      </c>
    </row>
    <row r="74" spans="1:14" ht="15" thickTop="1" x14ac:dyDescent="0.2">
      <c r="A74" s="19">
        <v>62</v>
      </c>
      <c r="B74" s="16"/>
      <c r="C74" s="16"/>
      <c r="D74" s="16"/>
      <c r="E74" s="27"/>
      <c r="F74" s="18"/>
      <c r="G74" s="27"/>
      <c r="H74" s="18"/>
      <c r="I74" s="27"/>
      <c r="J74" s="18"/>
      <c r="K74" s="27"/>
      <c r="L74" s="18"/>
      <c r="M74" s="27"/>
      <c r="N74" s="18"/>
    </row>
    <row r="75" spans="1:14" x14ac:dyDescent="0.2">
      <c r="A75" s="19">
        <v>63</v>
      </c>
      <c r="B75" s="16"/>
      <c r="C75" s="16" t="s">
        <v>56</v>
      </c>
      <c r="D75" s="16"/>
      <c r="E75" s="27"/>
      <c r="F75" s="31">
        <f>F45/F73</f>
        <v>7.0750064912418836E-2</v>
      </c>
      <c r="G75" s="27"/>
      <c r="H75" s="31"/>
      <c r="I75" s="27"/>
      <c r="J75" s="31"/>
      <c r="K75" s="27"/>
      <c r="L75" s="31"/>
      <c r="M75" s="27"/>
      <c r="N75" s="31">
        <f>N45/N73</f>
        <v>7.0750126665812541E-2</v>
      </c>
    </row>
    <row r="76" spans="1:14" x14ac:dyDescent="0.2">
      <c r="A76" s="19">
        <v>64</v>
      </c>
      <c r="B76" s="16"/>
      <c r="C76" s="16"/>
      <c r="D76" s="16"/>
      <c r="E76" s="27"/>
      <c r="F76" s="31"/>
      <c r="G76" s="27"/>
      <c r="H76" s="31"/>
      <c r="I76" s="27"/>
      <c r="J76" s="31"/>
      <c r="K76" s="27"/>
      <c r="L76" s="31"/>
      <c r="M76" s="27"/>
      <c r="N76" s="31"/>
    </row>
    <row r="77" spans="1:14" x14ac:dyDescent="0.2">
      <c r="A77" s="19">
        <v>65</v>
      </c>
      <c r="B77" s="16"/>
      <c r="C77" s="16" t="s">
        <v>57</v>
      </c>
      <c r="D77" s="16"/>
      <c r="E77" s="27"/>
      <c r="F77" s="31">
        <v>9.041870654260456E-2</v>
      </c>
      <c r="G77" s="27"/>
      <c r="H77" s="31"/>
      <c r="I77" s="27"/>
      <c r="J77" s="31"/>
      <c r="K77" s="27"/>
      <c r="L77" s="31"/>
      <c r="M77" s="27"/>
      <c r="N77" s="31">
        <v>9.041870654260456E-2</v>
      </c>
    </row>
    <row r="78" spans="1:14" x14ac:dyDescent="0.2">
      <c r="A78" s="19"/>
      <c r="B78" s="16"/>
      <c r="C78" s="16"/>
      <c r="D78" s="16"/>
      <c r="E78" s="27"/>
      <c r="F78" s="31"/>
      <c r="G78" s="27"/>
      <c r="H78" s="31"/>
      <c r="I78" s="27"/>
      <c r="J78" s="31"/>
      <c r="K78" s="27"/>
      <c r="L78" s="31"/>
      <c r="M78" s="27"/>
      <c r="N78" s="31"/>
    </row>
    <row r="79" spans="1:14" x14ac:dyDescent="0.2">
      <c r="A79" s="32" t="s">
        <v>58</v>
      </c>
    </row>
    <row r="80" spans="1:14" ht="24" customHeight="1" x14ac:dyDescent="0.2">
      <c r="A80" s="133" t="s">
        <v>128</v>
      </c>
      <c r="B80" s="133"/>
      <c r="C80" s="133"/>
      <c r="D80" s="133"/>
      <c r="E80" s="133"/>
      <c r="F80" s="133"/>
      <c r="G80" s="133"/>
      <c r="H80" s="133"/>
      <c r="I80" s="133"/>
      <c r="J80" s="133"/>
      <c r="K80" s="133"/>
      <c r="L80" s="133"/>
      <c r="M80" s="133"/>
      <c r="N80" s="133"/>
    </row>
    <row r="81" spans="1:14" ht="24" customHeight="1" x14ac:dyDescent="0.2">
      <c r="A81" s="133" t="s">
        <v>111</v>
      </c>
      <c r="B81" s="133"/>
      <c r="C81" s="133"/>
      <c r="D81" s="133"/>
      <c r="E81" s="133"/>
      <c r="F81" s="133"/>
      <c r="G81" s="133"/>
      <c r="H81" s="133"/>
      <c r="I81" s="133"/>
      <c r="J81" s="133"/>
      <c r="K81" s="133"/>
      <c r="L81" s="133"/>
      <c r="M81" s="133"/>
      <c r="N81" s="133"/>
    </row>
    <row r="82" spans="1:14" x14ac:dyDescent="0.2">
      <c r="N82" s="31"/>
    </row>
    <row r="83" spans="1:14" x14ac:dyDescent="0.2">
      <c r="N83" s="31"/>
    </row>
    <row r="84" spans="1:14" x14ac:dyDescent="0.2">
      <c r="F84" s="33"/>
      <c r="N84" s="34"/>
    </row>
  </sheetData>
  <mergeCells count="5">
    <mergeCell ref="A1:N1"/>
    <mergeCell ref="A2:N2"/>
    <mergeCell ref="A6:N6"/>
    <mergeCell ref="A80:N80"/>
    <mergeCell ref="A81:N81"/>
  </mergeCells>
  <printOptions horizontalCentered="1"/>
  <pageMargins left="0.7" right="0.7" top="0.75" bottom="0.75" header="0.3" footer="0.3"/>
  <pageSetup scale="60" orientation="portrait" r:id="rId1"/>
  <headerFooter>
    <oddHeader>&amp;R&amp;"Arial,Regular"&amp;10Exhibit 1 Page 1</oddHeader>
  </headerFooter>
  <colBreaks count="1" manualBreakCount="1">
    <brk id="14" max="8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view="pageBreakPreview" zoomScaleNormal="100" zoomScaleSheetLayoutView="100" workbookViewId="0">
      <selection activeCell="A3" sqref="A3"/>
    </sheetView>
  </sheetViews>
  <sheetFormatPr defaultRowHeight="14.25" x14ac:dyDescent="0.2"/>
  <cols>
    <col min="1" max="1" width="5.85546875" style="1" customWidth="1"/>
    <col min="2" max="2" width="2.28515625" style="1" customWidth="1"/>
    <col min="3" max="3" width="3.28515625" style="1" customWidth="1"/>
    <col min="4" max="4" width="30.5703125" style="1" customWidth="1"/>
    <col min="5" max="5" width="2.28515625" style="1" customWidth="1"/>
    <col min="6" max="6" width="26.5703125" style="1" customWidth="1"/>
    <col min="7" max="7" width="2.28515625" style="1" customWidth="1"/>
    <col min="8" max="8" width="26.5703125" style="1" customWidth="1"/>
    <col min="9" max="9" width="2.28515625" style="1" customWidth="1"/>
    <col min="10" max="10" width="26.5703125" style="1" customWidth="1"/>
    <col min="11" max="16384" width="9.140625" style="1"/>
  </cols>
  <sheetData>
    <row r="1" spans="1:10" ht="18" x14ac:dyDescent="0.25">
      <c r="A1" s="130" t="str">
        <f>IF(OR($F$11="Washington",$F$11="Oregon"),"PacifiCorp","Rocky Mountain Power")</f>
        <v>PacifiCorp</v>
      </c>
      <c r="B1" s="130"/>
      <c r="C1" s="130"/>
      <c r="D1" s="130"/>
      <c r="E1" s="130"/>
      <c r="F1" s="130"/>
      <c r="G1" s="130"/>
      <c r="H1" s="130"/>
      <c r="I1" s="130"/>
      <c r="J1" s="130"/>
    </row>
    <row r="2" spans="1:10" x14ac:dyDescent="0.2">
      <c r="A2" s="131" t="s">
        <v>0</v>
      </c>
      <c r="B2" s="131"/>
      <c r="C2" s="131"/>
      <c r="D2" s="131"/>
      <c r="E2" s="131"/>
      <c r="F2" s="131"/>
      <c r="G2" s="131"/>
      <c r="H2" s="131"/>
      <c r="I2" s="131"/>
      <c r="J2" s="131"/>
    </row>
    <row r="3" spans="1:10" ht="15" x14ac:dyDescent="0.25">
      <c r="D3" s="2"/>
    </row>
    <row r="4" spans="1:10" x14ac:dyDescent="0.2">
      <c r="A4" s="3"/>
      <c r="C4" s="4"/>
      <c r="D4" s="4"/>
      <c r="E4" s="5"/>
      <c r="F4" s="4"/>
      <c r="G4" s="5"/>
      <c r="H4" s="4"/>
      <c r="I4" s="5"/>
      <c r="J4" s="4"/>
    </row>
    <row r="5" spans="1:10" x14ac:dyDescent="0.2">
      <c r="A5" s="6"/>
      <c r="C5" s="6"/>
      <c r="D5" s="6"/>
      <c r="E5" s="5"/>
      <c r="F5" s="4"/>
      <c r="G5" s="5"/>
      <c r="H5" s="4"/>
      <c r="I5" s="5"/>
      <c r="J5" s="4"/>
    </row>
    <row r="6" spans="1:10" ht="15" x14ac:dyDescent="0.25">
      <c r="A6" s="132" t="s">
        <v>127</v>
      </c>
      <c r="B6" s="132"/>
      <c r="C6" s="132"/>
      <c r="D6" s="132"/>
      <c r="E6" s="132"/>
      <c r="F6" s="132"/>
      <c r="G6" s="132"/>
      <c r="H6" s="132"/>
      <c r="I6" s="132"/>
      <c r="J6" s="132"/>
    </row>
    <row r="7" spans="1:10" ht="15" x14ac:dyDescent="0.25">
      <c r="A7" s="4"/>
      <c r="B7" s="4"/>
      <c r="C7" s="7"/>
      <c r="D7" s="7"/>
      <c r="E7" s="7"/>
      <c r="F7" s="7"/>
      <c r="G7" s="7"/>
      <c r="H7" s="7"/>
      <c r="I7" s="7"/>
      <c r="J7" s="7"/>
    </row>
    <row r="8" spans="1:10" x14ac:dyDescent="0.2">
      <c r="A8" s="4"/>
      <c r="B8" s="4"/>
      <c r="C8" s="4"/>
      <c r="D8" s="4"/>
      <c r="E8" s="5"/>
      <c r="F8" s="8"/>
      <c r="G8" s="5"/>
      <c r="H8" s="8"/>
      <c r="I8" s="5"/>
      <c r="J8" s="8"/>
    </row>
    <row r="9" spans="1:10" x14ac:dyDescent="0.2">
      <c r="A9" s="4"/>
      <c r="B9" s="4"/>
      <c r="C9" s="4"/>
      <c r="D9" s="4"/>
      <c r="E9" s="5"/>
      <c r="F9" s="9" t="s">
        <v>3</v>
      </c>
      <c r="G9" s="5"/>
      <c r="H9" s="10" t="s">
        <v>4</v>
      </c>
      <c r="I9" s="5"/>
      <c r="J9" s="9" t="s">
        <v>3</v>
      </c>
    </row>
    <row r="10" spans="1:10" x14ac:dyDescent="0.2">
      <c r="A10" s="4"/>
      <c r="B10" s="4"/>
      <c r="C10" s="4"/>
      <c r="D10" s="4"/>
      <c r="E10" s="11"/>
      <c r="F10" s="12" t="s">
        <v>59</v>
      </c>
      <c r="G10" s="11"/>
      <c r="H10" s="8"/>
      <c r="I10" s="11"/>
      <c r="J10" s="12" t="s">
        <v>60</v>
      </c>
    </row>
    <row r="11" spans="1:10" x14ac:dyDescent="0.2">
      <c r="A11" s="4"/>
      <c r="B11" s="4"/>
      <c r="C11" s="4"/>
      <c r="D11" s="4"/>
      <c r="E11" s="13"/>
      <c r="F11" s="14" t="s">
        <v>108</v>
      </c>
      <c r="G11" s="13"/>
      <c r="H11" s="15" t="s">
        <v>61</v>
      </c>
      <c r="I11" s="13"/>
      <c r="J11" s="14" t="s">
        <v>108</v>
      </c>
    </row>
    <row r="12" spans="1:10" x14ac:dyDescent="0.2">
      <c r="A12" s="16"/>
      <c r="B12" s="16"/>
      <c r="C12" s="16"/>
      <c r="D12" s="16"/>
      <c r="E12" s="17"/>
      <c r="F12" s="18"/>
      <c r="G12" s="17"/>
      <c r="H12" s="18"/>
      <c r="I12" s="17"/>
      <c r="J12" s="18"/>
    </row>
    <row r="13" spans="1:10" x14ac:dyDescent="0.2">
      <c r="A13" s="19">
        <v>1</v>
      </c>
      <c r="B13" s="16"/>
      <c r="C13" s="16" t="s">
        <v>10</v>
      </c>
      <c r="D13" s="16"/>
      <c r="E13" s="17"/>
      <c r="F13" s="18"/>
      <c r="G13" s="17"/>
      <c r="H13" s="18"/>
      <c r="I13" s="17"/>
      <c r="J13" s="18"/>
    </row>
    <row r="14" spans="1:10" x14ac:dyDescent="0.2">
      <c r="A14" s="19">
        <v>2</v>
      </c>
      <c r="B14" s="16"/>
      <c r="C14" s="16"/>
      <c r="D14" s="20" t="s">
        <v>11</v>
      </c>
      <c r="E14" s="21"/>
      <c r="F14" s="22">
        <v>341637112.59760255</v>
      </c>
      <c r="G14" s="21"/>
      <c r="H14" s="22">
        <v>0</v>
      </c>
      <c r="I14" s="21"/>
      <c r="J14" s="22">
        <f>F14+H14</f>
        <v>341637112.59760255</v>
      </c>
    </row>
    <row r="15" spans="1:10" x14ac:dyDescent="0.2">
      <c r="A15" s="19">
        <v>3</v>
      </c>
      <c r="B15" s="16"/>
      <c r="C15" s="16"/>
      <c r="D15" s="20" t="s">
        <v>12</v>
      </c>
      <c r="E15" s="21"/>
      <c r="F15" s="22">
        <v>0</v>
      </c>
      <c r="G15" s="21"/>
      <c r="H15" s="22">
        <v>0</v>
      </c>
      <c r="I15" s="21"/>
      <c r="J15" s="22">
        <f>F15+H15</f>
        <v>0</v>
      </c>
    </row>
    <row r="16" spans="1:10" x14ac:dyDescent="0.2">
      <c r="A16" s="19">
        <v>4</v>
      </c>
      <c r="B16" s="16"/>
      <c r="C16" s="16"/>
      <c r="D16" s="20" t="s">
        <v>13</v>
      </c>
      <c r="E16" s="21"/>
      <c r="F16" s="22">
        <v>16834641.547338895</v>
      </c>
      <c r="G16" s="21"/>
      <c r="H16" s="22">
        <v>0</v>
      </c>
      <c r="I16" s="21"/>
      <c r="J16" s="22">
        <f>F16+H16</f>
        <v>16834641.547338895</v>
      </c>
    </row>
    <row r="17" spans="1:10" x14ac:dyDescent="0.2">
      <c r="A17" s="19">
        <v>5</v>
      </c>
      <c r="B17" s="16"/>
      <c r="C17" s="16"/>
      <c r="D17" s="20" t="s">
        <v>14</v>
      </c>
      <c r="E17" s="23"/>
      <c r="F17" s="22">
        <v>10345302.351039262</v>
      </c>
      <c r="G17" s="23"/>
      <c r="H17" s="22">
        <v>0</v>
      </c>
      <c r="I17" s="23"/>
      <c r="J17" s="24">
        <f>F17+H17</f>
        <v>10345302.351039262</v>
      </c>
    </row>
    <row r="18" spans="1:10" x14ac:dyDescent="0.2">
      <c r="A18" s="19">
        <v>6</v>
      </c>
      <c r="B18" s="16"/>
      <c r="C18" s="16"/>
      <c r="D18" s="16"/>
      <c r="E18" s="23"/>
      <c r="F18" s="25">
        <f>SUM(F14:F17)</f>
        <v>368817056.49598074</v>
      </c>
      <c r="G18" s="23"/>
      <c r="H18" s="25">
        <f>SUM(H14:H17)</f>
        <v>0</v>
      </c>
      <c r="I18" s="23"/>
      <c r="J18" s="25">
        <f>SUM(J14:J17)</f>
        <v>368817056.49598074</v>
      </c>
    </row>
    <row r="19" spans="1:10" x14ac:dyDescent="0.2">
      <c r="A19" s="19">
        <v>7</v>
      </c>
      <c r="B19" s="16"/>
      <c r="C19" s="16"/>
      <c r="D19" s="16"/>
      <c r="E19" s="23"/>
      <c r="F19" s="16"/>
      <c r="G19" s="23"/>
      <c r="H19" s="16"/>
      <c r="I19" s="23"/>
      <c r="J19" s="16"/>
    </row>
    <row r="20" spans="1:10" x14ac:dyDescent="0.2">
      <c r="A20" s="19">
        <v>8</v>
      </c>
      <c r="B20" s="16"/>
      <c r="C20" s="16" t="s">
        <v>15</v>
      </c>
      <c r="D20" s="16"/>
      <c r="E20" s="23"/>
      <c r="F20" s="16"/>
      <c r="G20" s="23"/>
      <c r="H20" s="16"/>
      <c r="I20" s="23"/>
      <c r="J20" s="16"/>
    </row>
    <row r="21" spans="1:10" x14ac:dyDescent="0.2">
      <c r="A21" s="19">
        <v>9</v>
      </c>
      <c r="B21" s="16"/>
      <c r="C21" s="16"/>
      <c r="D21" s="20" t="s">
        <v>16</v>
      </c>
      <c r="E21" s="23"/>
      <c r="F21" s="22">
        <v>65766455.911312312</v>
      </c>
      <c r="G21" s="23"/>
      <c r="H21" s="22">
        <v>0</v>
      </c>
      <c r="I21" s="23"/>
      <c r="J21" s="26">
        <f t="shared" ref="J21:J30" si="0">F21+H21</f>
        <v>65766455.911312312</v>
      </c>
    </row>
    <row r="22" spans="1:10" x14ac:dyDescent="0.2">
      <c r="A22" s="19">
        <v>10</v>
      </c>
      <c r="B22" s="16"/>
      <c r="C22" s="16"/>
      <c r="D22" s="20" t="s">
        <v>17</v>
      </c>
      <c r="E22" s="23"/>
      <c r="F22" s="22">
        <v>0</v>
      </c>
      <c r="G22" s="23"/>
      <c r="H22" s="22">
        <v>0</v>
      </c>
      <c r="I22" s="23"/>
      <c r="J22" s="26">
        <f t="shared" si="0"/>
        <v>0</v>
      </c>
    </row>
    <row r="23" spans="1:10" x14ac:dyDescent="0.2">
      <c r="A23" s="19">
        <v>11</v>
      </c>
      <c r="B23" s="16"/>
      <c r="C23" s="16"/>
      <c r="D23" s="20" t="s">
        <v>18</v>
      </c>
      <c r="E23" s="23"/>
      <c r="F23" s="22">
        <v>7129090.1235731347</v>
      </c>
      <c r="G23" s="23"/>
      <c r="H23" s="22">
        <v>0</v>
      </c>
      <c r="I23" s="23"/>
      <c r="J23" s="26">
        <f t="shared" si="0"/>
        <v>7129090.1235731347</v>
      </c>
    </row>
    <row r="24" spans="1:10" x14ac:dyDescent="0.2">
      <c r="A24" s="19">
        <v>12</v>
      </c>
      <c r="B24" s="16"/>
      <c r="C24" s="16"/>
      <c r="D24" s="20" t="s">
        <v>19</v>
      </c>
      <c r="E24" s="23"/>
      <c r="F24" s="22">
        <v>74759088.156383544</v>
      </c>
      <c r="G24" s="23"/>
      <c r="H24" s="22">
        <v>0</v>
      </c>
      <c r="I24" s="23"/>
      <c r="J24" s="26">
        <f t="shared" si="0"/>
        <v>74759088.156383544</v>
      </c>
    </row>
    <row r="25" spans="1:10" x14ac:dyDescent="0.2">
      <c r="A25" s="19">
        <v>13</v>
      </c>
      <c r="B25" s="16"/>
      <c r="C25" s="16"/>
      <c r="D25" s="16" t="s">
        <v>20</v>
      </c>
      <c r="E25" s="27"/>
      <c r="F25" s="22">
        <v>35304319.237372451</v>
      </c>
      <c r="G25" s="27"/>
      <c r="H25" s="22">
        <v>0</v>
      </c>
      <c r="I25" s="27"/>
      <c r="J25" s="26">
        <f t="shared" si="0"/>
        <v>35304319.237372451</v>
      </c>
    </row>
    <row r="26" spans="1:10" x14ac:dyDescent="0.2">
      <c r="A26" s="19">
        <v>14</v>
      </c>
      <c r="B26" s="16"/>
      <c r="C26" s="16"/>
      <c r="D26" s="16" t="s">
        <v>21</v>
      </c>
      <c r="E26" s="27"/>
      <c r="F26" s="22">
        <v>10962632.538346082</v>
      </c>
      <c r="G26" s="27"/>
      <c r="H26" s="22">
        <v>0</v>
      </c>
      <c r="I26" s="27"/>
      <c r="J26" s="26">
        <f t="shared" si="0"/>
        <v>10962632.538346082</v>
      </c>
    </row>
    <row r="27" spans="1:10" x14ac:dyDescent="0.2">
      <c r="A27" s="19">
        <v>15</v>
      </c>
      <c r="B27" s="16"/>
      <c r="C27" s="16"/>
      <c r="D27" s="16" t="s">
        <v>22</v>
      </c>
      <c r="E27" s="27"/>
      <c r="F27" s="22">
        <v>5922395.7835319499</v>
      </c>
      <c r="G27" s="27"/>
      <c r="H27" s="22">
        <v>0</v>
      </c>
      <c r="I27" s="27"/>
      <c r="J27" s="26">
        <f t="shared" si="0"/>
        <v>5922395.7835319499</v>
      </c>
    </row>
    <row r="28" spans="1:10" x14ac:dyDescent="0.2">
      <c r="A28" s="19">
        <v>16</v>
      </c>
      <c r="B28" s="16"/>
      <c r="C28" s="16"/>
      <c r="D28" s="16" t="s">
        <v>23</v>
      </c>
      <c r="E28" s="27"/>
      <c r="F28" s="22">
        <v>595146.39772604743</v>
      </c>
      <c r="G28" s="27"/>
      <c r="H28" s="22">
        <v>0</v>
      </c>
      <c r="I28" s="27"/>
      <c r="J28" s="26">
        <f t="shared" si="0"/>
        <v>595146.39772604743</v>
      </c>
    </row>
    <row r="29" spans="1:10" x14ac:dyDescent="0.2">
      <c r="A29" s="19">
        <v>17</v>
      </c>
      <c r="B29" s="16"/>
      <c r="C29" s="16"/>
      <c r="D29" s="16" t="s">
        <v>24</v>
      </c>
      <c r="E29" s="27"/>
      <c r="F29" s="22">
        <v>0</v>
      </c>
      <c r="G29" s="27"/>
      <c r="H29" s="22">
        <v>0</v>
      </c>
      <c r="I29" s="27"/>
      <c r="J29" s="26">
        <f t="shared" si="0"/>
        <v>0</v>
      </c>
    </row>
    <row r="30" spans="1:10" x14ac:dyDescent="0.2">
      <c r="A30" s="19">
        <v>18</v>
      </c>
      <c r="B30" s="16"/>
      <c r="C30" s="16"/>
      <c r="D30" s="16" t="s">
        <v>25</v>
      </c>
      <c r="E30" s="27"/>
      <c r="F30" s="22">
        <v>9319101.7230469864</v>
      </c>
      <c r="G30" s="27"/>
      <c r="H30" s="22">
        <v>0</v>
      </c>
      <c r="I30" s="27"/>
      <c r="J30" s="26">
        <f t="shared" si="0"/>
        <v>9319101.7230469864</v>
      </c>
    </row>
    <row r="31" spans="1:10" x14ac:dyDescent="0.2">
      <c r="A31" s="19">
        <v>19</v>
      </c>
      <c r="B31" s="16"/>
      <c r="C31" s="16"/>
      <c r="D31" s="16"/>
      <c r="E31" s="27"/>
      <c r="F31" s="28"/>
      <c r="G31" s="27"/>
      <c r="H31" s="28"/>
      <c r="I31" s="27"/>
      <c r="J31" s="28"/>
    </row>
    <row r="32" spans="1:10" x14ac:dyDescent="0.2">
      <c r="A32" s="19">
        <v>20</v>
      </c>
      <c r="B32" s="16"/>
      <c r="C32" s="16"/>
      <c r="D32" s="16"/>
      <c r="E32" s="27"/>
      <c r="F32" s="22">
        <f>SUM(F21:F30)</f>
        <v>209758229.87129253</v>
      </c>
      <c r="G32" s="27"/>
      <c r="H32" s="22">
        <f>SUM(H21:H30)</f>
        <v>0</v>
      </c>
      <c r="I32" s="27"/>
      <c r="J32" s="22">
        <f>SUM(J21:J30)</f>
        <v>209758229.87129253</v>
      </c>
    </row>
    <row r="33" spans="1:10" x14ac:dyDescent="0.2">
      <c r="A33" s="19">
        <v>21</v>
      </c>
      <c r="B33" s="16"/>
      <c r="C33" s="16"/>
      <c r="D33" s="16"/>
      <c r="E33" s="27"/>
      <c r="F33" s="16"/>
      <c r="G33" s="27"/>
      <c r="H33" s="22"/>
      <c r="I33" s="27"/>
      <c r="J33" s="16"/>
    </row>
    <row r="34" spans="1:10" x14ac:dyDescent="0.2">
      <c r="A34" s="19">
        <v>22</v>
      </c>
      <c r="B34" s="16"/>
      <c r="C34" s="16"/>
      <c r="D34" s="16" t="s">
        <v>26</v>
      </c>
      <c r="E34" s="27"/>
      <c r="F34" s="22">
        <v>48546519.02303955</v>
      </c>
      <c r="G34" s="27"/>
      <c r="H34" s="22">
        <v>941937.36277181655</v>
      </c>
      <c r="I34" s="27"/>
      <c r="J34" s="26">
        <f t="shared" ref="J34:J41" si="1">F34+H34</f>
        <v>49488456.385811366</v>
      </c>
    </row>
    <row r="35" spans="1:10" x14ac:dyDescent="0.2">
      <c r="A35" s="19">
        <v>23</v>
      </c>
      <c r="B35" s="16"/>
      <c r="C35" s="16"/>
      <c r="D35" s="16" t="s">
        <v>27</v>
      </c>
      <c r="E35" s="27"/>
      <c r="F35" s="22">
        <v>4945679.2864763914</v>
      </c>
      <c r="G35" s="27"/>
      <c r="H35" s="22">
        <v>53720.823779985309</v>
      </c>
      <c r="I35" s="27"/>
      <c r="J35" s="26">
        <f t="shared" si="1"/>
        <v>4999400.1102563767</v>
      </c>
    </row>
    <row r="36" spans="1:10" x14ac:dyDescent="0.2">
      <c r="A36" s="19">
        <v>24</v>
      </c>
      <c r="B36" s="16"/>
      <c r="C36" s="16"/>
      <c r="D36" s="16" t="s">
        <v>28</v>
      </c>
      <c r="E36" s="27"/>
      <c r="F36" s="22">
        <v>23628871.639223956</v>
      </c>
      <c r="G36" s="27"/>
      <c r="H36" s="22">
        <v>0</v>
      </c>
      <c r="I36" s="27"/>
      <c r="J36" s="26">
        <f t="shared" si="1"/>
        <v>23628871.639223956</v>
      </c>
    </row>
    <row r="37" spans="1:10" x14ac:dyDescent="0.2">
      <c r="A37" s="19">
        <v>25</v>
      </c>
      <c r="B37" s="16"/>
      <c r="C37" s="16"/>
      <c r="D37" s="16" t="s">
        <v>29</v>
      </c>
      <c r="E37" s="27"/>
      <c r="F37" s="22">
        <v>17197349.241239015</v>
      </c>
      <c r="G37" s="27"/>
      <c r="H37" s="22">
        <v>-5938480.546766758</v>
      </c>
      <c r="I37" s="27"/>
      <c r="J37" s="26">
        <f t="shared" si="1"/>
        <v>11258868.694472257</v>
      </c>
    </row>
    <row r="38" spans="1:10" x14ac:dyDescent="0.2">
      <c r="A38" s="19">
        <v>26</v>
      </c>
      <c r="B38" s="16"/>
      <c r="C38" s="16"/>
      <c r="D38" s="16" t="s">
        <v>30</v>
      </c>
      <c r="E38" s="27"/>
      <c r="F38" s="22">
        <v>0</v>
      </c>
      <c r="G38" s="27"/>
      <c r="H38" s="22">
        <v>0</v>
      </c>
      <c r="I38" s="27"/>
      <c r="J38" s="26">
        <f t="shared" si="1"/>
        <v>0</v>
      </c>
    </row>
    <row r="39" spans="1:10" x14ac:dyDescent="0.2">
      <c r="A39" s="19">
        <v>27</v>
      </c>
      <c r="B39" s="16"/>
      <c r="C39" s="16"/>
      <c r="D39" s="16" t="s">
        <v>31</v>
      </c>
      <c r="E39" s="27"/>
      <c r="F39" s="22">
        <v>4196739.2870894996</v>
      </c>
      <c r="G39" s="27"/>
      <c r="H39" s="22">
        <v>5091081.3676960608</v>
      </c>
      <c r="I39" s="27"/>
      <c r="J39" s="26">
        <f t="shared" si="1"/>
        <v>9287820.6547855604</v>
      </c>
    </row>
    <row r="40" spans="1:10" x14ac:dyDescent="0.2">
      <c r="A40" s="19">
        <v>28</v>
      </c>
      <c r="B40" s="16"/>
      <c r="C40" s="16"/>
      <c r="D40" s="16" t="s">
        <v>32</v>
      </c>
      <c r="E40" s="27"/>
      <c r="F40" s="22">
        <v>0</v>
      </c>
      <c r="G40" s="27"/>
      <c r="H40" s="22">
        <v>0</v>
      </c>
      <c r="I40" s="27"/>
      <c r="J40" s="26">
        <f t="shared" si="1"/>
        <v>0</v>
      </c>
    </row>
    <row r="41" spans="1:10" x14ac:dyDescent="0.2">
      <c r="A41" s="19">
        <v>29</v>
      </c>
      <c r="B41" s="16"/>
      <c r="C41" s="16"/>
      <c r="D41" s="16" t="s">
        <v>33</v>
      </c>
      <c r="E41" s="23"/>
      <c r="F41" s="22">
        <v>24362.438667236354</v>
      </c>
      <c r="G41" s="23"/>
      <c r="H41" s="22">
        <v>0</v>
      </c>
      <c r="I41" s="23"/>
      <c r="J41" s="26">
        <f t="shared" si="1"/>
        <v>24362.438667236354</v>
      </c>
    </row>
    <row r="42" spans="1:10" x14ac:dyDescent="0.2">
      <c r="A42" s="19">
        <v>30</v>
      </c>
      <c r="B42" s="16"/>
      <c r="C42" s="16"/>
      <c r="D42" s="16"/>
      <c r="E42" s="23"/>
      <c r="F42" s="28"/>
      <c r="G42" s="23"/>
      <c r="H42" s="28"/>
      <c r="I42" s="23"/>
      <c r="J42" s="28"/>
    </row>
    <row r="43" spans="1:10" x14ac:dyDescent="0.2">
      <c r="A43" s="19">
        <v>31</v>
      </c>
      <c r="B43" s="16"/>
      <c r="C43" s="16"/>
      <c r="D43" s="16"/>
      <c r="E43" s="27"/>
      <c r="F43" s="22">
        <f>SUM(F32:F41)</f>
        <v>308297750.78702819</v>
      </c>
      <c r="G43" s="27"/>
      <c r="H43" s="22">
        <f>SUM(H32:H41)</f>
        <v>148259.00748110469</v>
      </c>
      <c r="I43" s="27"/>
      <c r="J43" s="22">
        <f>SUM(J32:J41)</f>
        <v>308446009.79450929</v>
      </c>
    </row>
    <row r="44" spans="1:10" x14ac:dyDescent="0.2">
      <c r="A44" s="19">
        <v>32</v>
      </c>
      <c r="B44" s="16"/>
      <c r="C44" s="16"/>
      <c r="D44" s="16"/>
      <c r="E44" s="23"/>
      <c r="F44" s="16"/>
      <c r="G44" s="23"/>
      <c r="H44" s="16"/>
      <c r="I44" s="23"/>
      <c r="J44" s="16"/>
    </row>
    <row r="45" spans="1:10" ht="15" thickBot="1" x14ac:dyDescent="0.25">
      <c r="A45" s="19">
        <v>33</v>
      </c>
      <c r="B45" s="16"/>
      <c r="C45" s="16" t="s">
        <v>34</v>
      </c>
      <c r="D45" s="16"/>
      <c r="E45" s="23"/>
      <c r="F45" s="29">
        <f>F18-F43</f>
        <v>60519305.708952546</v>
      </c>
      <c r="G45" s="23"/>
      <c r="H45" s="29">
        <f>H18-H43</f>
        <v>-148259.00748110469</v>
      </c>
      <c r="I45" s="23"/>
      <c r="J45" s="29">
        <f>J18-J43</f>
        <v>60371046.701471448</v>
      </c>
    </row>
    <row r="46" spans="1:10" ht="15" thickTop="1" x14ac:dyDescent="0.2">
      <c r="A46" s="19">
        <v>34</v>
      </c>
      <c r="B46" s="16"/>
      <c r="C46" s="16"/>
      <c r="D46" s="16"/>
      <c r="E46" s="23"/>
      <c r="F46" s="16"/>
      <c r="G46" s="23"/>
      <c r="H46" s="16"/>
      <c r="I46" s="23"/>
      <c r="J46" s="16"/>
    </row>
    <row r="47" spans="1:10" x14ac:dyDescent="0.2">
      <c r="A47" s="19">
        <v>35</v>
      </c>
      <c r="B47" s="16"/>
      <c r="C47" s="16" t="s">
        <v>35</v>
      </c>
      <c r="D47" s="16"/>
      <c r="E47" s="27"/>
      <c r="F47" s="16"/>
      <c r="G47" s="27"/>
      <c r="H47" s="16"/>
      <c r="I47" s="27"/>
      <c r="J47" s="16"/>
    </row>
    <row r="48" spans="1:10" x14ac:dyDescent="0.2">
      <c r="A48" s="19">
        <v>36</v>
      </c>
      <c r="B48" s="16"/>
      <c r="C48" s="16"/>
      <c r="D48" s="16" t="s">
        <v>36</v>
      </c>
      <c r="E48" s="27"/>
      <c r="F48" s="26">
        <v>1911865687.5087383</v>
      </c>
      <c r="G48" s="27"/>
      <c r="H48" s="22">
        <v>35522704.968768835</v>
      </c>
      <c r="I48" s="27"/>
      <c r="J48" s="26">
        <f t="shared" ref="J48:J58" si="2">F48+H48</f>
        <v>1947388392.4775071</v>
      </c>
    </row>
    <row r="49" spans="1:10" x14ac:dyDescent="0.2">
      <c r="A49" s="19">
        <v>37</v>
      </c>
      <c r="B49" s="16"/>
      <c r="C49" s="16"/>
      <c r="D49" s="16" t="s">
        <v>37</v>
      </c>
      <c r="E49" s="27"/>
      <c r="F49" s="26">
        <v>36434.752112684691</v>
      </c>
      <c r="G49" s="27"/>
      <c r="H49" s="22">
        <v>0</v>
      </c>
      <c r="I49" s="27"/>
      <c r="J49" s="26">
        <f t="shared" si="2"/>
        <v>36434.752112684691</v>
      </c>
    </row>
    <row r="50" spans="1:10" x14ac:dyDescent="0.2">
      <c r="A50" s="19">
        <v>38</v>
      </c>
      <c r="B50" s="16"/>
      <c r="C50" s="16"/>
      <c r="D50" s="16" t="s">
        <v>38</v>
      </c>
      <c r="E50" s="27"/>
      <c r="F50" s="26">
        <v>526902.15356755781</v>
      </c>
      <c r="G50" s="27"/>
      <c r="H50" s="22">
        <v>0</v>
      </c>
      <c r="I50" s="27"/>
      <c r="J50" s="26">
        <f t="shared" si="2"/>
        <v>526902.15356755781</v>
      </c>
    </row>
    <row r="51" spans="1:10" x14ac:dyDescent="0.2">
      <c r="A51" s="19">
        <v>39</v>
      </c>
      <c r="B51" s="16"/>
      <c r="C51" s="16"/>
      <c r="D51" s="16" t="s">
        <v>39</v>
      </c>
      <c r="E51" s="27"/>
      <c r="F51" s="26">
        <v>0</v>
      </c>
      <c r="G51" s="27"/>
      <c r="H51" s="22">
        <v>0</v>
      </c>
      <c r="I51" s="27"/>
      <c r="J51" s="26">
        <f t="shared" si="2"/>
        <v>0</v>
      </c>
    </row>
    <row r="52" spans="1:10" x14ac:dyDescent="0.2">
      <c r="A52" s="19">
        <v>40</v>
      </c>
      <c r="B52" s="16"/>
      <c r="C52" s="16"/>
      <c r="D52" s="16" t="s">
        <v>40</v>
      </c>
      <c r="E52" s="27"/>
      <c r="F52" s="26">
        <v>0</v>
      </c>
      <c r="G52" s="27"/>
      <c r="H52" s="22">
        <v>0</v>
      </c>
      <c r="I52" s="27"/>
      <c r="J52" s="26">
        <f t="shared" si="2"/>
        <v>0</v>
      </c>
    </row>
    <row r="53" spans="1:10" x14ac:dyDescent="0.2">
      <c r="A53" s="19">
        <v>41</v>
      </c>
      <c r="B53" s="16"/>
      <c r="C53" s="16"/>
      <c r="D53" s="16" t="s">
        <v>41</v>
      </c>
      <c r="E53" s="27"/>
      <c r="F53" s="26">
        <v>4000.0113752771899</v>
      </c>
      <c r="G53" s="27"/>
      <c r="H53" s="22">
        <v>0</v>
      </c>
      <c r="I53" s="27"/>
      <c r="J53" s="26">
        <f t="shared" si="2"/>
        <v>4000.0113752771899</v>
      </c>
    </row>
    <row r="54" spans="1:10" x14ac:dyDescent="0.2">
      <c r="A54" s="19">
        <v>42</v>
      </c>
      <c r="B54" s="16"/>
      <c r="C54" s="16"/>
      <c r="D54" s="16" t="s">
        <v>42</v>
      </c>
      <c r="E54" s="27"/>
      <c r="F54" s="26">
        <v>-1.4901161193847656E-8</v>
      </c>
      <c r="G54" s="27"/>
      <c r="H54" s="22">
        <v>0</v>
      </c>
      <c r="I54" s="27"/>
      <c r="J54" s="26">
        <f t="shared" si="2"/>
        <v>-1.4901161193847656E-8</v>
      </c>
    </row>
    <row r="55" spans="1:10" x14ac:dyDescent="0.2">
      <c r="A55" s="19">
        <v>43</v>
      </c>
      <c r="B55" s="16"/>
      <c r="C55" s="16"/>
      <c r="D55" s="16" t="s">
        <v>43</v>
      </c>
      <c r="E55" s="27"/>
      <c r="F55" s="26">
        <v>1.2625080762518337E-4</v>
      </c>
      <c r="G55" s="27"/>
      <c r="H55" s="22">
        <v>0</v>
      </c>
      <c r="I55" s="27"/>
      <c r="J55" s="26">
        <f t="shared" si="2"/>
        <v>1.2625080762518337E-4</v>
      </c>
    </row>
    <row r="56" spans="1:10" x14ac:dyDescent="0.2">
      <c r="A56" s="19">
        <v>44</v>
      </c>
      <c r="B56" s="16"/>
      <c r="C56" s="16"/>
      <c r="D56" s="16" t="s">
        <v>44</v>
      </c>
      <c r="E56" s="27"/>
      <c r="F56" s="26">
        <v>24930271.045539398</v>
      </c>
      <c r="G56" s="27"/>
      <c r="H56" s="22">
        <v>0</v>
      </c>
      <c r="I56" s="27"/>
      <c r="J56" s="26">
        <f t="shared" si="2"/>
        <v>24930271.045539398</v>
      </c>
    </row>
    <row r="57" spans="1:10" x14ac:dyDescent="0.2">
      <c r="A57" s="19">
        <v>45</v>
      </c>
      <c r="B57" s="16"/>
      <c r="C57" s="16"/>
      <c r="D57" s="16" t="s">
        <v>45</v>
      </c>
      <c r="E57" s="27"/>
      <c r="F57" s="26">
        <v>5686.7922758752657</v>
      </c>
      <c r="G57" s="27"/>
      <c r="H57" s="22">
        <v>0</v>
      </c>
      <c r="I57" s="27"/>
      <c r="J57" s="26">
        <f t="shared" si="2"/>
        <v>5686.7922758752657</v>
      </c>
    </row>
    <row r="58" spans="1:10" x14ac:dyDescent="0.2">
      <c r="A58" s="19">
        <v>46</v>
      </c>
      <c r="B58" s="16"/>
      <c r="C58" s="16"/>
      <c r="D58" s="16" t="s">
        <v>46</v>
      </c>
      <c r="E58" s="27"/>
      <c r="F58" s="26">
        <v>0</v>
      </c>
      <c r="G58" s="27"/>
      <c r="H58" s="22">
        <v>0</v>
      </c>
      <c r="I58" s="27"/>
      <c r="J58" s="26">
        <f t="shared" si="2"/>
        <v>0</v>
      </c>
    </row>
    <row r="59" spans="1:10" x14ac:dyDescent="0.2">
      <c r="A59" s="19">
        <v>47</v>
      </c>
      <c r="B59" s="16"/>
      <c r="C59" s="16"/>
      <c r="D59" s="16"/>
      <c r="E59" s="27"/>
      <c r="F59" s="30"/>
      <c r="G59" s="27"/>
      <c r="H59" s="30"/>
      <c r="I59" s="27"/>
      <c r="J59" s="30"/>
    </row>
    <row r="60" spans="1:10" x14ac:dyDescent="0.2">
      <c r="A60" s="19">
        <v>48</v>
      </c>
      <c r="B60" s="16"/>
      <c r="C60" s="16"/>
      <c r="D60" s="16"/>
      <c r="E60" s="27"/>
      <c r="F60" s="26">
        <f>SUM(F48:F58)</f>
        <v>1937368982.2637353</v>
      </c>
      <c r="G60" s="27"/>
      <c r="H60" s="26">
        <f>SUM(H48:H58)</f>
        <v>35522704.968768835</v>
      </c>
      <c r="I60" s="27"/>
      <c r="J60" s="26">
        <f>SUM(J48:J58)</f>
        <v>1972891687.2325041</v>
      </c>
    </row>
    <row r="61" spans="1:10" x14ac:dyDescent="0.2">
      <c r="A61" s="19">
        <v>49</v>
      </c>
      <c r="B61" s="16"/>
      <c r="C61" s="16"/>
      <c r="D61" s="16"/>
      <c r="E61" s="27"/>
      <c r="F61" s="16"/>
      <c r="G61" s="27"/>
      <c r="H61" s="16"/>
      <c r="I61" s="27"/>
      <c r="J61" s="16"/>
    </row>
    <row r="62" spans="1:10" x14ac:dyDescent="0.2">
      <c r="A62" s="19">
        <v>50</v>
      </c>
      <c r="B62" s="16"/>
      <c r="C62" s="16" t="s">
        <v>47</v>
      </c>
      <c r="D62" s="16"/>
      <c r="E62" s="27"/>
      <c r="F62" s="16"/>
      <c r="G62" s="27"/>
      <c r="H62" s="16"/>
      <c r="I62" s="27"/>
      <c r="J62" s="16"/>
    </row>
    <row r="63" spans="1:10" x14ac:dyDescent="0.2">
      <c r="A63" s="19">
        <v>51</v>
      </c>
      <c r="B63" s="16"/>
      <c r="C63" s="16"/>
      <c r="D63" s="16" t="s">
        <v>48</v>
      </c>
      <c r="E63" s="27"/>
      <c r="F63" s="22">
        <v>-768084711.10031986</v>
      </c>
      <c r="G63" s="27"/>
      <c r="H63" s="22">
        <v>-378548.54502665997</v>
      </c>
      <c r="I63" s="27"/>
      <c r="J63" s="26">
        <f t="shared" ref="J63:J69" si="3">F63+H63</f>
        <v>-768463259.64534652</v>
      </c>
    </row>
    <row r="64" spans="1:10" x14ac:dyDescent="0.2">
      <c r="A64" s="19">
        <v>52</v>
      </c>
      <c r="B64" s="16"/>
      <c r="C64" s="16"/>
      <c r="D64" s="16" t="s">
        <v>49</v>
      </c>
      <c r="E64" s="27"/>
      <c r="F64" s="22">
        <v>-58663721.513126783</v>
      </c>
      <c r="G64" s="27"/>
      <c r="H64" s="22">
        <v>-15258.210856132209</v>
      </c>
      <c r="I64" s="27"/>
      <c r="J64" s="26">
        <f t="shared" si="3"/>
        <v>-58678979.723982915</v>
      </c>
    </row>
    <row r="65" spans="1:10" x14ac:dyDescent="0.2">
      <c r="A65" s="19">
        <v>53</v>
      </c>
      <c r="B65" s="16"/>
      <c r="C65" s="16"/>
      <c r="D65" s="16" t="s">
        <v>50</v>
      </c>
      <c r="E65" s="27"/>
      <c r="F65" s="22">
        <v>-274704865.28982967</v>
      </c>
      <c r="G65" s="27"/>
      <c r="H65" s="22">
        <v>-1907140.798570931</v>
      </c>
      <c r="I65" s="27"/>
      <c r="J65" s="26">
        <f t="shared" si="3"/>
        <v>-276612006.0884006</v>
      </c>
    </row>
    <row r="66" spans="1:10" x14ac:dyDescent="0.2">
      <c r="A66" s="19">
        <v>54</v>
      </c>
      <c r="B66" s="16"/>
      <c r="C66" s="16"/>
      <c r="D66" s="16" t="s">
        <v>51</v>
      </c>
      <c r="E66" s="27"/>
      <c r="F66" s="22">
        <v>-30816.526230352669</v>
      </c>
      <c r="G66" s="27"/>
      <c r="H66" s="22">
        <v>0</v>
      </c>
      <c r="I66" s="27"/>
      <c r="J66" s="26">
        <f t="shared" si="3"/>
        <v>-30816.526230352669</v>
      </c>
    </row>
    <row r="67" spans="1:10" x14ac:dyDescent="0.2">
      <c r="A67" s="19">
        <v>55</v>
      </c>
      <c r="B67" s="16"/>
      <c r="C67" s="16"/>
      <c r="D67" s="16" t="s">
        <v>52</v>
      </c>
      <c r="E67" s="27"/>
      <c r="F67" s="22">
        <v>-395125.08483000135</v>
      </c>
      <c r="G67" s="27"/>
      <c r="H67" s="22">
        <v>0</v>
      </c>
      <c r="I67" s="27"/>
      <c r="J67" s="26">
        <f t="shared" si="3"/>
        <v>-395125.08483000135</v>
      </c>
    </row>
    <row r="68" spans="1:10" x14ac:dyDescent="0.2">
      <c r="A68" s="19">
        <v>56</v>
      </c>
      <c r="B68" s="16"/>
      <c r="C68" s="16"/>
      <c r="D68" s="16" t="s">
        <v>53</v>
      </c>
      <c r="E68" s="27"/>
      <c r="F68" s="22">
        <v>-2953729.0375000001</v>
      </c>
      <c r="G68" s="27"/>
      <c r="H68" s="22">
        <v>0</v>
      </c>
      <c r="I68" s="27"/>
      <c r="J68" s="26">
        <f t="shared" si="3"/>
        <v>-2953729.0375000001</v>
      </c>
    </row>
    <row r="69" spans="1:10" x14ac:dyDescent="0.2">
      <c r="A69" s="19">
        <v>57</v>
      </c>
      <c r="B69" s="16"/>
      <c r="C69" s="16"/>
      <c r="D69" s="16" t="s">
        <v>54</v>
      </c>
      <c r="E69" s="27"/>
      <c r="F69" s="22">
        <v>-12457540.572298713</v>
      </c>
      <c r="G69" s="27"/>
      <c r="H69" s="22">
        <v>0</v>
      </c>
      <c r="I69" s="27"/>
      <c r="J69" s="26">
        <f t="shared" si="3"/>
        <v>-12457540.572298713</v>
      </c>
    </row>
    <row r="70" spans="1:10" x14ac:dyDescent="0.2">
      <c r="A70" s="19">
        <v>58</v>
      </c>
      <c r="B70" s="16"/>
      <c r="C70" s="16"/>
      <c r="D70" s="16"/>
      <c r="E70" s="27"/>
      <c r="F70" s="28"/>
      <c r="G70" s="27"/>
      <c r="H70" s="28"/>
      <c r="I70" s="27"/>
      <c r="J70" s="28"/>
    </row>
    <row r="71" spans="1:10" x14ac:dyDescent="0.2">
      <c r="A71" s="19">
        <v>59</v>
      </c>
      <c r="B71" s="16"/>
      <c r="C71" s="16"/>
      <c r="D71" s="16"/>
      <c r="E71" s="27"/>
      <c r="F71" s="22">
        <f>SUM(F63:F69)</f>
        <v>-1117290509.1241353</v>
      </c>
      <c r="G71" s="27"/>
      <c r="H71" s="22">
        <f>SUM(H63:H69)</f>
        <v>-2300947.5544537231</v>
      </c>
      <c r="I71" s="27"/>
      <c r="J71" s="22">
        <f>SUM(J63:J69)</f>
        <v>-1119591456.6785891</v>
      </c>
    </row>
    <row r="72" spans="1:10" x14ac:dyDescent="0.2">
      <c r="A72" s="19">
        <v>60</v>
      </c>
      <c r="B72" s="16"/>
      <c r="C72" s="16"/>
      <c r="D72" s="16"/>
      <c r="E72" s="27"/>
      <c r="F72" s="18"/>
      <c r="G72" s="27"/>
      <c r="H72" s="18"/>
      <c r="I72" s="27"/>
      <c r="J72" s="18"/>
    </row>
    <row r="73" spans="1:10" ht="15" thickBot="1" x14ac:dyDescent="0.25">
      <c r="A73" s="19">
        <v>61</v>
      </c>
      <c r="B73" s="16"/>
      <c r="C73" s="16" t="s">
        <v>55</v>
      </c>
      <c r="D73" s="16"/>
      <c r="E73" s="27"/>
      <c r="F73" s="29">
        <f>F60+F71</f>
        <v>820078473.13960004</v>
      </c>
      <c r="G73" s="27"/>
      <c r="H73" s="29">
        <f>H60+H71</f>
        <v>33221757.414315112</v>
      </c>
      <c r="I73" s="27"/>
      <c r="J73" s="29">
        <f>J60+J71</f>
        <v>853300230.55391502</v>
      </c>
    </row>
    <row r="74" spans="1:10" ht="15" thickTop="1" x14ac:dyDescent="0.2">
      <c r="A74" s="19">
        <v>62</v>
      </c>
      <c r="B74" s="16"/>
      <c r="C74" s="16"/>
      <c r="D74" s="16"/>
      <c r="E74" s="27"/>
      <c r="F74" s="18"/>
      <c r="G74" s="27"/>
      <c r="H74" s="18"/>
      <c r="I74" s="27"/>
      <c r="J74" s="18"/>
    </row>
    <row r="75" spans="1:10" x14ac:dyDescent="0.2">
      <c r="A75" s="19">
        <v>63</v>
      </c>
      <c r="B75" s="16"/>
      <c r="C75" s="16" t="s">
        <v>56</v>
      </c>
      <c r="D75" s="16"/>
      <c r="E75" s="27"/>
      <c r="F75" s="31">
        <f>F45/F73</f>
        <v>7.3796969059874942E-2</v>
      </c>
      <c r="G75" s="27"/>
      <c r="H75" s="31"/>
      <c r="I75" s="27"/>
      <c r="J75" s="31">
        <f>J45/J73</f>
        <v>7.0750064912418836E-2</v>
      </c>
    </row>
    <row r="76" spans="1:10" x14ac:dyDescent="0.2">
      <c r="A76" s="19">
        <v>64</v>
      </c>
      <c r="B76" s="16"/>
      <c r="C76" s="16"/>
      <c r="D76" s="16"/>
      <c r="E76" s="27"/>
      <c r="F76" s="31"/>
      <c r="G76" s="27"/>
      <c r="H76" s="31"/>
      <c r="I76" s="27"/>
      <c r="J76" s="31"/>
    </row>
    <row r="77" spans="1:10" x14ac:dyDescent="0.2">
      <c r="A77" s="19">
        <v>65</v>
      </c>
      <c r="B77" s="16"/>
      <c r="C77" s="16" t="s">
        <v>57</v>
      </c>
      <c r="D77" s="16"/>
      <c r="E77" s="27"/>
      <c r="F77" s="31">
        <v>9.6624213971232067E-2</v>
      </c>
      <c r="G77" s="27"/>
      <c r="H77" s="31"/>
      <c r="I77" s="27"/>
      <c r="J77" s="31">
        <v>9.041870654260456E-2</v>
      </c>
    </row>
    <row r="78" spans="1:10" x14ac:dyDescent="0.2">
      <c r="A78" s="19"/>
      <c r="B78" s="16"/>
      <c r="C78" s="16"/>
      <c r="D78" s="16"/>
      <c r="E78" s="27"/>
      <c r="F78" s="31"/>
      <c r="G78" s="27"/>
      <c r="H78" s="31"/>
      <c r="I78" s="27"/>
      <c r="J78" s="31"/>
    </row>
    <row r="79" spans="1:10" x14ac:dyDescent="0.2">
      <c r="A79" s="32" t="s">
        <v>58</v>
      </c>
    </row>
    <row r="80" spans="1:10" ht="38.25" customHeight="1" x14ac:dyDescent="0.2">
      <c r="A80" s="133" t="s">
        <v>129</v>
      </c>
      <c r="B80" s="133"/>
      <c r="C80" s="133"/>
      <c r="D80" s="133"/>
      <c r="E80" s="133"/>
      <c r="F80" s="133"/>
      <c r="G80" s="133"/>
      <c r="H80" s="133"/>
      <c r="I80" s="133"/>
      <c r="J80" s="133"/>
    </row>
    <row r="81" spans="6:10" x14ac:dyDescent="0.2">
      <c r="J81" s="31"/>
    </row>
    <row r="82" spans="6:10" x14ac:dyDescent="0.2">
      <c r="J82" s="31"/>
    </row>
    <row r="83" spans="6:10" x14ac:dyDescent="0.2">
      <c r="F83" s="33"/>
      <c r="J83" s="34"/>
    </row>
  </sheetData>
  <mergeCells count="4">
    <mergeCell ref="A1:J1"/>
    <mergeCell ref="A2:J2"/>
    <mergeCell ref="A6:J6"/>
    <mergeCell ref="A80:J80"/>
  </mergeCells>
  <printOptions horizontalCentered="1"/>
  <pageMargins left="0.7" right="0.7" top="0.75" bottom="0.75" header="0.3" footer="0.3"/>
  <pageSetup scale="60" orientation="portrait" r:id="rId1"/>
  <headerFooter>
    <oddHeader>&amp;R&amp;"Arial,Regular"&amp;10Exhibit 1 Page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0" zoomScaleNormal="82" zoomScaleSheetLayoutView="80" workbookViewId="0">
      <pane ySplit="1" topLeftCell="A2" activePane="bottomLeft" state="frozen"/>
      <selection activeCell="A3" sqref="A3"/>
      <selection pane="bottomLeft" activeCell="B6" sqref="B6"/>
    </sheetView>
  </sheetViews>
  <sheetFormatPr defaultColWidth="9.140625" defaultRowHeight="12.75" customHeight="1" x14ac:dyDescent="0.2"/>
  <cols>
    <col min="1" max="1" width="4.140625" style="75" bestFit="1" customWidth="1"/>
    <col min="2" max="2" width="6.7109375" style="75" customWidth="1"/>
    <col min="3" max="3" width="36.42578125" style="75" customWidth="1"/>
    <col min="4" max="4" width="9.85546875" style="76" bestFit="1" customWidth="1"/>
    <col min="5" max="5" width="5.140625" style="76" bestFit="1" customWidth="1"/>
    <col min="6" max="6" width="18.140625" style="77" customWidth="1"/>
    <col min="7" max="7" width="8.7109375" style="76" bestFit="1" customWidth="1"/>
    <col min="8" max="8" width="11.42578125" style="75" customWidth="1"/>
    <col min="9" max="9" width="16" style="79" bestFit="1" customWidth="1"/>
    <col min="10" max="10" width="8.7109375" style="76" customWidth="1"/>
    <col min="11" max="16384" width="9.140625" style="75"/>
  </cols>
  <sheetData>
    <row r="1" spans="1:10" ht="12.75" customHeight="1" x14ac:dyDescent="0.2">
      <c r="B1" s="78"/>
      <c r="J1" s="80"/>
    </row>
    <row r="2" spans="1:10" ht="12.75" customHeight="1" x14ac:dyDescent="0.2">
      <c r="B2" s="78"/>
      <c r="J2" s="80"/>
    </row>
    <row r="3" spans="1:10" ht="12.75" customHeight="1" x14ac:dyDescent="0.2">
      <c r="B3" s="81" t="s">
        <v>105</v>
      </c>
      <c r="G3" s="82"/>
      <c r="H3" s="78"/>
      <c r="I3" s="83" t="s">
        <v>73</v>
      </c>
      <c r="J3" s="84">
        <v>7.7</v>
      </c>
    </row>
    <row r="4" spans="1:10" ht="12.75" customHeight="1" x14ac:dyDescent="0.2">
      <c r="B4" s="81" t="s">
        <v>110</v>
      </c>
      <c r="J4" s="80"/>
    </row>
    <row r="5" spans="1:10" ht="12.75" customHeight="1" x14ac:dyDescent="0.2">
      <c r="B5" s="78" t="s">
        <v>93</v>
      </c>
      <c r="J5" s="80"/>
    </row>
    <row r="6" spans="1:10" ht="12.75" customHeight="1" x14ac:dyDescent="0.2">
      <c r="J6" s="80"/>
    </row>
    <row r="7" spans="1:10" ht="12.75" customHeight="1" x14ac:dyDescent="0.2">
      <c r="J7" s="80"/>
    </row>
    <row r="8" spans="1:10" ht="12.75" customHeight="1" x14ac:dyDescent="0.2">
      <c r="F8" s="80" t="s">
        <v>5</v>
      </c>
      <c r="H8" s="76"/>
      <c r="I8" s="85" t="s">
        <v>108</v>
      </c>
    </row>
    <row r="9" spans="1:10" ht="12.75" customHeight="1" x14ac:dyDescent="0.2">
      <c r="D9" s="86" t="s">
        <v>75</v>
      </c>
      <c r="E9" s="86" t="s">
        <v>76</v>
      </c>
      <c r="F9" s="87" t="s">
        <v>77</v>
      </c>
      <c r="G9" s="86" t="s">
        <v>78</v>
      </c>
      <c r="H9" s="86" t="s">
        <v>79</v>
      </c>
      <c r="I9" s="88" t="s">
        <v>80</v>
      </c>
      <c r="J9" s="86" t="s">
        <v>81</v>
      </c>
    </row>
    <row r="10" spans="1:10" ht="12.75" customHeight="1" x14ac:dyDescent="0.2">
      <c r="A10" s="89"/>
      <c r="B10" s="90" t="s">
        <v>82</v>
      </c>
      <c r="C10" s="91"/>
      <c r="D10" s="92"/>
      <c r="E10" s="92"/>
      <c r="F10" s="92"/>
      <c r="G10" s="92"/>
      <c r="H10" s="93"/>
      <c r="I10" s="94"/>
      <c r="J10" s="95"/>
    </row>
    <row r="11" spans="1:10" ht="12.75" customHeight="1" x14ac:dyDescent="0.2">
      <c r="A11" s="96"/>
      <c r="B11" s="75" t="s">
        <v>94</v>
      </c>
      <c r="C11" s="91"/>
      <c r="D11" s="92" t="s">
        <v>95</v>
      </c>
      <c r="E11" s="76" t="s">
        <v>113</v>
      </c>
      <c r="F11" s="97">
        <v>-34219096.5</v>
      </c>
      <c r="G11" s="92" t="s">
        <v>88</v>
      </c>
      <c r="H11" s="98">
        <v>8.131146846511185E-2</v>
      </c>
      <c r="I11" s="99">
        <f>F11*H11</f>
        <v>-2782404.9859643695</v>
      </c>
      <c r="J11" s="100"/>
    </row>
    <row r="12" spans="1:10" ht="12.75" customHeight="1" x14ac:dyDescent="0.2">
      <c r="A12" s="89"/>
      <c r="B12" s="91" t="s">
        <v>94</v>
      </c>
      <c r="C12" s="91"/>
      <c r="D12" s="92" t="s">
        <v>95</v>
      </c>
      <c r="E12" s="92" t="s">
        <v>113</v>
      </c>
      <c r="F12" s="97">
        <v>-1620786</v>
      </c>
      <c r="G12" s="92" t="s">
        <v>125</v>
      </c>
      <c r="H12" s="98">
        <v>0.22851725091107905</v>
      </c>
      <c r="I12" s="99">
        <f t="shared" ref="I12:I17" si="0">F12*H12</f>
        <v>-370377.56103516417</v>
      </c>
      <c r="J12" s="100"/>
    </row>
    <row r="13" spans="1:10" ht="12.75" customHeight="1" x14ac:dyDescent="0.2">
      <c r="A13" s="89"/>
      <c r="B13" s="102"/>
      <c r="C13" s="91"/>
      <c r="D13" s="92"/>
      <c r="F13" s="97"/>
      <c r="G13" s="92"/>
      <c r="H13" s="98"/>
      <c r="I13" s="99"/>
      <c r="J13" s="100"/>
    </row>
    <row r="14" spans="1:10" ht="12.75" customHeight="1" x14ac:dyDescent="0.2">
      <c r="A14" s="89"/>
      <c r="B14" s="91" t="s">
        <v>96</v>
      </c>
      <c r="C14" s="91"/>
      <c r="D14" s="92" t="s">
        <v>97</v>
      </c>
      <c r="E14" s="92" t="s">
        <v>113</v>
      </c>
      <c r="F14" s="97">
        <v>731873.01500000013</v>
      </c>
      <c r="G14" s="92" t="s">
        <v>98</v>
      </c>
      <c r="H14" s="98">
        <v>6.8352849234827109E-2</v>
      </c>
      <c r="I14" s="99">
        <f t="shared" si="0"/>
        <v>50025.605853333371</v>
      </c>
      <c r="J14" s="100"/>
    </row>
    <row r="15" spans="1:10" ht="12.75" customHeight="1" x14ac:dyDescent="0.2">
      <c r="A15" s="89"/>
      <c r="B15" s="103" t="s">
        <v>96</v>
      </c>
      <c r="C15" s="91"/>
      <c r="D15" s="92" t="s">
        <v>97</v>
      </c>
      <c r="E15" s="92" t="s">
        <v>113</v>
      </c>
      <c r="F15" s="97">
        <v>22878.916666666668</v>
      </c>
      <c r="G15" s="92" t="s">
        <v>125</v>
      </c>
      <c r="H15" s="98">
        <v>0.22851725091107905</v>
      </c>
      <c r="I15" s="99">
        <f t="shared" si="0"/>
        <v>5228.2271404903349</v>
      </c>
      <c r="J15" s="100"/>
    </row>
    <row r="16" spans="1:10" ht="12.75" customHeight="1" x14ac:dyDescent="0.2">
      <c r="A16" s="89"/>
      <c r="B16" s="91"/>
      <c r="C16" s="91"/>
      <c r="D16" s="92"/>
      <c r="E16" s="92"/>
      <c r="F16" s="97"/>
      <c r="G16" s="92"/>
      <c r="H16" s="98"/>
      <c r="I16" s="99"/>
      <c r="J16" s="100"/>
    </row>
    <row r="17" spans="1:10" ht="12.75" customHeight="1" x14ac:dyDescent="0.2">
      <c r="A17" s="89"/>
      <c r="B17" s="91" t="s">
        <v>99</v>
      </c>
      <c r="C17" s="91"/>
      <c r="D17" s="92" t="s">
        <v>97</v>
      </c>
      <c r="E17" s="92" t="s">
        <v>113</v>
      </c>
      <c r="F17" s="97">
        <v>343379.68</v>
      </c>
      <c r="G17" s="92" t="s">
        <v>98</v>
      </c>
      <c r="H17" s="98">
        <v>6.8352849234827109E-2</v>
      </c>
      <c r="I17" s="99">
        <f t="shared" si="0"/>
        <v>23470.979497343178</v>
      </c>
      <c r="J17" s="100"/>
    </row>
    <row r="18" spans="1:10" ht="12.75" customHeight="1" x14ac:dyDescent="0.2">
      <c r="A18" s="89"/>
      <c r="B18" s="91"/>
      <c r="C18" s="91"/>
      <c r="D18" s="92"/>
      <c r="E18" s="92"/>
      <c r="F18" s="97"/>
      <c r="G18" s="92"/>
      <c r="H18" s="98"/>
      <c r="I18" s="99"/>
      <c r="J18" s="101"/>
    </row>
    <row r="19" spans="1:10" ht="12.75" customHeight="1" x14ac:dyDescent="0.2">
      <c r="A19" s="89"/>
      <c r="B19" s="91"/>
      <c r="C19" s="91"/>
      <c r="D19" s="92"/>
      <c r="E19" s="92"/>
      <c r="F19" s="97"/>
      <c r="G19" s="92"/>
      <c r="H19" s="98"/>
      <c r="I19" s="99"/>
      <c r="J19" s="101"/>
    </row>
    <row r="20" spans="1:10" ht="12.75" customHeight="1" x14ac:dyDescent="0.2">
      <c r="A20" s="89"/>
      <c r="B20" s="91"/>
      <c r="C20" s="91"/>
      <c r="D20" s="92"/>
      <c r="E20" s="92"/>
      <c r="F20" s="97"/>
      <c r="G20" s="92"/>
      <c r="H20" s="98"/>
      <c r="I20" s="99"/>
      <c r="J20" s="101"/>
    </row>
    <row r="21" spans="1:10" ht="12.75" customHeight="1" x14ac:dyDescent="0.2">
      <c r="A21" s="89"/>
      <c r="B21" s="91"/>
      <c r="C21" s="91"/>
      <c r="D21" s="92"/>
      <c r="E21" s="92"/>
      <c r="F21" s="97"/>
      <c r="G21" s="92"/>
      <c r="H21" s="98"/>
      <c r="I21" s="99"/>
      <c r="J21" s="101"/>
    </row>
    <row r="22" spans="1:10" ht="12.75" customHeight="1" x14ac:dyDescent="0.2">
      <c r="A22" s="89"/>
      <c r="B22" s="91"/>
      <c r="C22" s="91"/>
      <c r="D22" s="92"/>
      <c r="E22" s="92"/>
      <c r="F22" s="97"/>
      <c r="G22" s="92"/>
      <c r="H22" s="98"/>
      <c r="I22" s="99"/>
      <c r="J22" s="101"/>
    </row>
    <row r="23" spans="1:10" ht="12.75" customHeight="1" x14ac:dyDescent="0.2">
      <c r="A23" s="89"/>
      <c r="B23" s="91"/>
      <c r="C23" s="91"/>
      <c r="D23" s="92"/>
      <c r="E23" s="92"/>
      <c r="F23" s="97"/>
      <c r="G23" s="92"/>
      <c r="H23" s="98"/>
      <c r="I23" s="99"/>
      <c r="J23" s="101"/>
    </row>
    <row r="24" spans="1:10" ht="12.75" customHeight="1" x14ac:dyDescent="0.2">
      <c r="A24" s="89"/>
      <c r="B24" s="91"/>
      <c r="C24" s="91"/>
      <c r="D24" s="92"/>
      <c r="E24" s="92"/>
      <c r="F24" s="97"/>
      <c r="G24" s="92"/>
      <c r="H24" s="98"/>
      <c r="I24" s="99"/>
      <c r="J24" s="101"/>
    </row>
    <row r="25" spans="1:10" ht="12.75" customHeight="1" x14ac:dyDescent="0.2">
      <c r="A25" s="96"/>
      <c r="B25" s="91"/>
      <c r="C25" s="91"/>
      <c r="D25" s="92"/>
      <c r="E25" s="92"/>
      <c r="F25" s="97"/>
      <c r="G25" s="92"/>
      <c r="H25" s="98"/>
      <c r="I25" s="99"/>
      <c r="J25" s="101"/>
    </row>
    <row r="26" spans="1:10" ht="12.75" customHeight="1" x14ac:dyDescent="0.2">
      <c r="A26" s="89"/>
      <c r="B26" s="91"/>
      <c r="C26" s="91"/>
      <c r="D26" s="92"/>
      <c r="E26" s="92"/>
      <c r="F26" s="124"/>
      <c r="G26" s="92"/>
      <c r="H26" s="98"/>
      <c r="I26" s="99"/>
      <c r="J26" s="101"/>
    </row>
    <row r="27" spans="1:10" ht="12.75" customHeight="1" x14ac:dyDescent="0.2">
      <c r="A27" s="89"/>
      <c r="B27" s="89"/>
      <c r="C27" s="91"/>
      <c r="D27" s="91"/>
      <c r="E27" s="92"/>
      <c r="F27" s="104"/>
      <c r="G27" s="91"/>
      <c r="H27" s="98"/>
      <c r="I27" s="104"/>
      <c r="J27" s="92"/>
    </row>
    <row r="28" spans="1:10" ht="12.75" customHeight="1" x14ac:dyDescent="0.2">
      <c r="A28" s="89"/>
      <c r="B28" s="102"/>
      <c r="C28" s="91"/>
      <c r="D28" s="92"/>
      <c r="E28" s="92"/>
      <c r="F28" s="97"/>
      <c r="G28" s="92"/>
      <c r="H28" s="98"/>
      <c r="I28" s="99"/>
      <c r="J28" s="105"/>
    </row>
    <row r="29" spans="1:10" ht="12.75" customHeight="1" x14ac:dyDescent="0.2">
      <c r="A29" s="89"/>
      <c r="B29" s="102"/>
      <c r="C29" s="106"/>
      <c r="D29" s="92"/>
      <c r="E29" s="92"/>
      <c r="F29" s="97"/>
      <c r="G29" s="92"/>
      <c r="H29" s="98"/>
      <c r="I29" s="99"/>
      <c r="J29" s="105"/>
    </row>
    <row r="30" spans="1:10" ht="12.75" customHeight="1" x14ac:dyDescent="0.2">
      <c r="A30" s="89"/>
      <c r="B30" s="102"/>
      <c r="C30" s="106"/>
      <c r="D30" s="92"/>
      <c r="E30" s="92"/>
      <c r="F30" s="97"/>
      <c r="G30" s="92"/>
      <c r="H30" s="98"/>
      <c r="I30" s="99"/>
      <c r="J30" s="105"/>
    </row>
    <row r="31" spans="1:10" ht="12.75" customHeight="1" x14ac:dyDescent="0.2">
      <c r="A31" s="89"/>
      <c r="B31" s="89"/>
      <c r="C31" s="89"/>
      <c r="D31" s="107"/>
      <c r="E31" s="107"/>
      <c r="F31" s="108"/>
      <c r="G31" s="109"/>
      <c r="H31" s="98"/>
      <c r="I31" s="99"/>
      <c r="J31" s="105"/>
    </row>
    <row r="32" spans="1:10" ht="12.75" customHeight="1" x14ac:dyDescent="0.2">
      <c r="A32" s="89"/>
      <c r="B32" s="89"/>
      <c r="C32" s="89"/>
      <c r="D32" s="107"/>
      <c r="E32" s="107"/>
      <c r="F32" s="108"/>
      <c r="G32" s="107"/>
      <c r="H32" s="98"/>
      <c r="I32" s="99"/>
      <c r="J32" s="107"/>
    </row>
    <row r="33" spans="1:10" ht="12.75" customHeight="1" x14ac:dyDescent="0.2">
      <c r="A33" s="93"/>
      <c r="B33" s="89"/>
      <c r="C33" s="89"/>
      <c r="D33" s="107"/>
      <c r="E33" s="107"/>
      <c r="F33" s="110"/>
      <c r="G33" s="111"/>
      <c r="H33" s="98"/>
      <c r="I33" s="110"/>
      <c r="J33" s="107"/>
    </row>
    <row r="34" spans="1:10" ht="12.75" customHeight="1" x14ac:dyDescent="0.2">
      <c r="A34" s="93"/>
      <c r="B34" s="89"/>
      <c r="C34" s="89"/>
      <c r="D34" s="107"/>
      <c r="E34" s="107"/>
      <c r="F34" s="110"/>
      <c r="G34" s="111"/>
      <c r="H34" s="98"/>
      <c r="I34" s="110"/>
      <c r="J34" s="107"/>
    </row>
    <row r="35" spans="1:10" ht="12.75" customHeight="1" x14ac:dyDescent="0.2">
      <c r="A35" s="93"/>
      <c r="B35" s="89"/>
      <c r="C35" s="89"/>
      <c r="D35" s="107"/>
      <c r="E35" s="107"/>
      <c r="F35" s="110"/>
      <c r="G35" s="111"/>
      <c r="H35" s="98"/>
      <c r="I35" s="110"/>
      <c r="J35" s="107"/>
    </row>
    <row r="36" spans="1:10" ht="12.75" customHeight="1" x14ac:dyDescent="0.2">
      <c r="A36" s="93"/>
      <c r="B36" s="89"/>
      <c r="C36" s="89"/>
      <c r="D36" s="107"/>
      <c r="E36" s="107"/>
      <c r="F36" s="110"/>
      <c r="G36" s="111"/>
      <c r="H36" s="98"/>
      <c r="I36" s="99"/>
      <c r="J36" s="107"/>
    </row>
    <row r="37" spans="1:10" ht="12.75" customHeight="1" x14ac:dyDescent="0.2">
      <c r="A37" s="93"/>
      <c r="B37" s="89"/>
      <c r="C37" s="89"/>
      <c r="D37" s="107"/>
      <c r="E37" s="107"/>
      <c r="F37" s="110"/>
      <c r="G37" s="111"/>
      <c r="H37" s="89"/>
      <c r="I37" s="96"/>
      <c r="J37" s="107"/>
    </row>
    <row r="38" spans="1:10" ht="12.75" customHeight="1" x14ac:dyDescent="0.2">
      <c r="A38" s="93"/>
      <c r="B38" s="90"/>
      <c r="C38" s="91"/>
      <c r="D38" s="107"/>
      <c r="E38" s="107"/>
      <c r="F38" s="110"/>
      <c r="G38" s="111"/>
      <c r="H38" s="89"/>
      <c r="I38" s="96"/>
      <c r="J38" s="107"/>
    </row>
    <row r="39" spans="1:10" ht="12.75" customHeight="1" x14ac:dyDescent="0.25">
      <c r="A39" s="93"/>
      <c r="B39" s="112"/>
      <c r="C39" s="112"/>
      <c r="D39" s="113"/>
      <c r="E39" s="113"/>
      <c r="F39" s="114"/>
      <c r="G39" s="113"/>
      <c r="H39" s="98"/>
      <c r="I39" s="99"/>
      <c r="J39" s="95"/>
    </row>
    <row r="40" spans="1:10" ht="12.75" customHeight="1" x14ac:dyDescent="0.25">
      <c r="A40" s="93"/>
      <c r="B40" s="112"/>
      <c r="C40" s="112"/>
      <c r="D40" s="113"/>
      <c r="E40" s="113"/>
      <c r="F40" s="114"/>
      <c r="G40" s="92"/>
      <c r="H40" s="98"/>
      <c r="I40" s="99"/>
      <c r="J40" s="95"/>
    </row>
    <row r="41" spans="1:10" ht="12.75" customHeight="1" x14ac:dyDescent="0.25">
      <c r="A41" s="93"/>
      <c r="B41" s="112"/>
      <c r="C41" s="112"/>
      <c r="D41" s="113"/>
      <c r="E41" s="113"/>
      <c r="F41" s="114"/>
      <c r="G41" s="115"/>
      <c r="H41" s="98"/>
      <c r="I41" s="99" t="s">
        <v>4</v>
      </c>
      <c r="J41" s="95"/>
    </row>
    <row r="42" spans="1:10" ht="12.75" customHeight="1" x14ac:dyDescent="0.25">
      <c r="A42" s="93"/>
      <c r="B42" s="112"/>
      <c r="C42" s="112"/>
      <c r="D42" s="113"/>
      <c r="E42" s="113"/>
      <c r="F42" s="114"/>
      <c r="G42" s="113"/>
      <c r="H42" s="98"/>
      <c r="I42" s="99"/>
      <c r="J42" s="95"/>
    </row>
    <row r="43" spans="1:10" ht="12.75" customHeight="1" x14ac:dyDescent="0.25">
      <c r="A43" s="93"/>
      <c r="B43" s="112"/>
      <c r="C43" s="112"/>
      <c r="D43" s="113"/>
      <c r="E43" s="113"/>
      <c r="F43" s="114"/>
      <c r="G43" s="113"/>
      <c r="H43" s="98"/>
      <c r="I43" s="99"/>
      <c r="J43" s="95"/>
    </row>
    <row r="44" spans="1:10" ht="12.75" customHeight="1" x14ac:dyDescent="0.25">
      <c r="A44" s="93"/>
      <c r="B44" s="112"/>
      <c r="C44" s="112"/>
      <c r="D44" s="113"/>
      <c r="E44" s="113"/>
      <c r="F44" s="114"/>
      <c r="G44" s="113"/>
      <c r="H44" s="98"/>
      <c r="I44" s="99"/>
      <c r="J44" s="95"/>
    </row>
    <row r="45" spans="1:10" ht="12.75" customHeight="1" x14ac:dyDescent="0.25">
      <c r="A45" s="93"/>
      <c r="B45" s="112"/>
      <c r="C45" s="112"/>
      <c r="D45" s="113"/>
      <c r="E45" s="113"/>
      <c r="F45" s="114"/>
      <c r="G45" s="113"/>
      <c r="H45" s="98"/>
      <c r="I45" s="99"/>
      <c r="J45" s="95"/>
    </row>
    <row r="46" spans="1:10" ht="12.75" customHeight="1" x14ac:dyDescent="0.25">
      <c r="A46" s="89"/>
      <c r="B46" s="112"/>
      <c r="C46" s="112"/>
      <c r="D46" s="113"/>
      <c r="E46" s="113"/>
      <c r="F46" s="114"/>
      <c r="G46" s="113"/>
      <c r="H46" s="98"/>
      <c r="I46" s="99"/>
      <c r="J46" s="99"/>
    </row>
    <row r="47" spans="1:10" ht="12.75" customHeight="1" x14ac:dyDescent="0.25">
      <c r="A47" s="89"/>
      <c r="B47" s="112"/>
      <c r="C47" s="112"/>
      <c r="D47" s="113"/>
      <c r="E47" s="113"/>
      <c r="F47" s="114"/>
      <c r="G47" s="113"/>
      <c r="H47" s="98"/>
      <c r="I47" s="99"/>
      <c r="J47" s="99"/>
    </row>
    <row r="48" spans="1:10" ht="12.75" customHeight="1" x14ac:dyDescent="0.2">
      <c r="A48" s="89"/>
      <c r="B48" s="89"/>
      <c r="C48" s="112"/>
      <c r="D48" s="112"/>
      <c r="E48" s="92"/>
      <c r="F48" s="116"/>
      <c r="G48" s="113"/>
      <c r="H48" s="98"/>
      <c r="I48" s="116"/>
      <c r="J48" s="99"/>
    </row>
    <row r="49" spans="1:10" ht="12.75" customHeight="1" x14ac:dyDescent="0.2">
      <c r="A49" s="89"/>
      <c r="B49" s="89"/>
      <c r="C49" s="89"/>
      <c r="D49" s="107"/>
      <c r="E49" s="107"/>
      <c r="F49" s="108"/>
      <c r="G49" s="107"/>
      <c r="H49" s="89"/>
      <c r="I49" s="96"/>
      <c r="J49" s="99"/>
    </row>
    <row r="50" spans="1:10" ht="12.75" customHeight="1" x14ac:dyDescent="0.2">
      <c r="A50" s="89"/>
      <c r="B50" s="89"/>
      <c r="C50" s="89"/>
      <c r="D50" s="107"/>
      <c r="E50" s="107"/>
      <c r="F50" s="108"/>
      <c r="G50" s="107"/>
      <c r="H50" s="89"/>
      <c r="I50" s="96"/>
      <c r="J50" s="99"/>
    </row>
    <row r="51" spans="1:10" ht="12.75" customHeight="1" thickBot="1" x14ac:dyDescent="0.25">
      <c r="A51" s="93"/>
      <c r="B51" s="117" t="s">
        <v>83</v>
      </c>
      <c r="C51" s="93"/>
      <c r="D51" s="107"/>
      <c r="E51" s="95"/>
      <c r="F51" s="94"/>
      <c r="G51" s="95"/>
      <c r="H51" s="93"/>
      <c r="I51" s="118"/>
      <c r="J51" s="119"/>
    </row>
    <row r="52" spans="1:10" ht="12.75" customHeight="1" x14ac:dyDescent="0.2">
      <c r="A52" s="134" t="s">
        <v>124</v>
      </c>
      <c r="B52" s="135"/>
      <c r="C52" s="135"/>
      <c r="D52" s="135"/>
      <c r="E52" s="135"/>
      <c r="F52" s="135"/>
      <c r="G52" s="135"/>
      <c r="H52" s="135"/>
      <c r="I52" s="135"/>
      <c r="J52" s="136"/>
    </row>
    <row r="53" spans="1:10" ht="12.75" customHeight="1" x14ac:dyDescent="0.2">
      <c r="A53" s="137"/>
      <c r="B53" s="138"/>
      <c r="C53" s="138"/>
      <c r="D53" s="138"/>
      <c r="E53" s="138"/>
      <c r="F53" s="138"/>
      <c r="G53" s="138"/>
      <c r="H53" s="138"/>
      <c r="I53" s="138"/>
      <c r="J53" s="139"/>
    </row>
    <row r="54" spans="1:10" ht="12.75" customHeight="1" x14ac:dyDescent="0.2">
      <c r="A54" s="137"/>
      <c r="B54" s="138"/>
      <c r="C54" s="138"/>
      <c r="D54" s="138"/>
      <c r="E54" s="138"/>
      <c r="F54" s="138"/>
      <c r="G54" s="138"/>
      <c r="H54" s="138"/>
      <c r="I54" s="138"/>
      <c r="J54" s="139"/>
    </row>
    <row r="55" spans="1:10" ht="12.75" customHeight="1" x14ac:dyDescent="0.2">
      <c r="A55" s="137"/>
      <c r="B55" s="138"/>
      <c r="C55" s="138"/>
      <c r="D55" s="138"/>
      <c r="E55" s="138"/>
      <c r="F55" s="138"/>
      <c r="G55" s="138"/>
      <c r="H55" s="138"/>
      <c r="I55" s="138"/>
      <c r="J55" s="139"/>
    </row>
    <row r="56" spans="1:10" ht="12.75" customHeight="1" x14ac:dyDescent="0.2">
      <c r="A56" s="137"/>
      <c r="B56" s="138"/>
      <c r="C56" s="138"/>
      <c r="D56" s="138"/>
      <c r="E56" s="138"/>
      <c r="F56" s="138"/>
      <c r="G56" s="138"/>
      <c r="H56" s="138"/>
      <c r="I56" s="138"/>
      <c r="J56" s="139"/>
    </row>
    <row r="57" spans="1:10" ht="12.75" customHeight="1" x14ac:dyDescent="0.2">
      <c r="A57" s="137"/>
      <c r="B57" s="138"/>
      <c r="C57" s="138"/>
      <c r="D57" s="138"/>
      <c r="E57" s="138"/>
      <c r="F57" s="138"/>
      <c r="G57" s="138"/>
      <c r="H57" s="138"/>
      <c r="I57" s="138"/>
      <c r="J57" s="139"/>
    </row>
    <row r="58" spans="1:10" ht="12.75" customHeight="1" x14ac:dyDescent="0.2">
      <c r="A58" s="137"/>
      <c r="B58" s="138"/>
      <c r="C58" s="138"/>
      <c r="D58" s="138"/>
      <c r="E58" s="138"/>
      <c r="F58" s="138"/>
      <c r="G58" s="138"/>
      <c r="H58" s="138"/>
      <c r="I58" s="138"/>
      <c r="J58" s="139"/>
    </row>
    <row r="59" spans="1:10" ht="12.75" customHeight="1" x14ac:dyDescent="0.2">
      <c r="A59" s="137"/>
      <c r="B59" s="138"/>
      <c r="C59" s="138"/>
      <c r="D59" s="138"/>
      <c r="E59" s="138"/>
      <c r="F59" s="138"/>
      <c r="G59" s="138"/>
      <c r="H59" s="138"/>
      <c r="I59" s="138"/>
      <c r="J59" s="139"/>
    </row>
    <row r="60" spans="1:10" ht="12.75" customHeight="1" x14ac:dyDescent="0.2">
      <c r="A60" s="137"/>
      <c r="B60" s="138"/>
      <c r="C60" s="138"/>
      <c r="D60" s="138"/>
      <c r="E60" s="138"/>
      <c r="F60" s="138"/>
      <c r="G60" s="138"/>
      <c r="H60" s="138"/>
      <c r="I60" s="138"/>
      <c r="J60" s="139"/>
    </row>
    <row r="61" spans="1:10" ht="12.75" customHeight="1" thickBot="1" x14ac:dyDescent="0.25">
      <c r="A61" s="140"/>
      <c r="B61" s="141"/>
      <c r="C61" s="141"/>
      <c r="D61" s="141"/>
      <c r="E61" s="141"/>
      <c r="F61" s="141"/>
      <c r="G61" s="141"/>
      <c r="H61" s="141"/>
      <c r="I61" s="141"/>
      <c r="J61" s="142"/>
    </row>
  </sheetData>
  <mergeCells count="1">
    <mergeCell ref="A52:J61"/>
  </mergeCells>
  <conditionalFormatting sqref="B11:B12 B14">
    <cfRule type="cellIs" dxfId="16" priority="2" stopIfTrue="1" operator="equal">
      <formula>"Title"</formula>
    </cfRule>
  </conditionalFormatting>
  <conditionalFormatting sqref="B10 B19 B21:B22">
    <cfRule type="cellIs" dxfId="15" priority="3" stopIfTrue="1" operator="equal">
      <formula>"Adjustment to Income/Expense/Rate Base:"</formula>
    </cfRule>
  </conditionalFormatting>
  <conditionalFormatting sqref="B38">
    <cfRule type="cellIs" dxfId="14" priority="1" stopIfTrue="1" operator="equal">
      <formula>"Adjustment to Income/Expense/Rate Base:"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9:E47 E12 E14:E26">
      <formula1>"1, 2, 3"</formula1>
    </dataValidation>
    <dataValidation type="list" errorStyle="warning" allowBlank="1" showInputMessage="1" showErrorMessage="1" errorTitle="FERC ACCOUNT" error="This FERC Account is not included in the drop-down list. Is this the account you want to use?" sqref="D39:D48 D11:D26">
      <formula1>$D$1:$D$61</formula1>
    </dataValidation>
    <dataValidation type="list" errorStyle="warning" allowBlank="1" showInputMessage="1" showErrorMessage="1" errorTitle="Factor" error="This factor is not included in the drop-down list. Is this the factor you want to use?" sqref="G11:G26">
      <formula1>$G$1:$G$61</formula1>
    </dataValidation>
  </dataValidations>
  <pageMargins left="1" right="0" top="1" bottom="0.75" header="0.5" footer="0.5"/>
  <pageSetup scale="73" orientation="portrait" r:id="rId1"/>
  <headerFooter alignWithMargins="0">
    <oddHeader>&amp;R&amp;"Arial,Regular"&amp;10Exhibit 1 Page 3</oddHeader>
  </headerFooter>
  <ignoredErrors>
    <ignoredError sqref="I11:I1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0" zoomScaleNormal="82" zoomScaleSheetLayoutView="80" workbookViewId="0">
      <pane ySplit="1" topLeftCell="A2" activePane="bottomLeft" state="frozen"/>
      <selection activeCell="A3" sqref="A3"/>
      <selection pane="bottomLeft" activeCell="I29" sqref="I29"/>
    </sheetView>
  </sheetViews>
  <sheetFormatPr defaultColWidth="9.140625" defaultRowHeight="12.75" customHeight="1" x14ac:dyDescent="0.2"/>
  <cols>
    <col min="1" max="1" width="4.140625" style="75" bestFit="1" customWidth="1"/>
    <col min="2" max="2" width="6.7109375" style="75" customWidth="1"/>
    <col min="3" max="3" width="36.42578125" style="75" customWidth="1"/>
    <col min="4" max="4" width="9.85546875" style="76" bestFit="1" customWidth="1"/>
    <col min="5" max="5" width="5.140625" style="76" bestFit="1" customWidth="1"/>
    <col min="6" max="6" width="18.140625" style="77" customWidth="1"/>
    <col min="7" max="7" width="8.7109375" style="76" bestFit="1" customWidth="1"/>
    <col min="8" max="8" width="11.42578125" style="75" customWidth="1"/>
    <col min="9" max="9" width="16" style="79" bestFit="1" customWidth="1"/>
    <col min="10" max="10" width="8.7109375" style="76" customWidth="1"/>
    <col min="11" max="16384" width="9.140625" style="75"/>
  </cols>
  <sheetData>
    <row r="1" spans="1:10" ht="12.75" customHeight="1" x14ac:dyDescent="0.2">
      <c r="J1" s="80"/>
    </row>
    <row r="2" spans="1:10" ht="12.75" customHeight="1" x14ac:dyDescent="0.2">
      <c r="J2" s="80"/>
    </row>
    <row r="3" spans="1:10" ht="12.75" customHeight="1" x14ac:dyDescent="0.2">
      <c r="B3" s="81" t="s">
        <v>105</v>
      </c>
      <c r="G3" s="82"/>
      <c r="H3" s="78"/>
      <c r="I3" s="83" t="s">
        <v>73</v>
      </c>
      <c r="J3" s="84">
        <v>7.9</v>
      </c>
    </row>
    <row r="4" spans="1:10" ht="12.75" customHeight="1" x14ac:dyDescent="0.2">
      <c r="B4" s="81" t="s">
        <v>110</v>
      </c>
      <c r="J4" s="80"/>
    </row>
    <row r="5" spans="1:10" ht="12.75" customHeight="1" x14ac:dyDescent="0.2">
      <c r="B5" s="78" t="s">
        <v>100</v>
      </c>
      <c r="J5" s="80"/>
    </row>
    <row r="6" spans="1:10" ht="12.75" customHeight="1" x14ac:dyDescent="0.2">
      <c r="J6" s="80"/>
    </row>
    <row r="7" spans="1:10" ht="12.75" customHeight="1" x14ac:dyDescent="0.2">
      <c r="J7" s="80"/>
    </row>
    <row r="8" spans="1:10" ht="12.75" customHeight="1" x14ac:dyDescent="0.2">
      <c r="F8" s="80" t="s">
        <v>5</v>
      </c>
      <c r="H8" s="76"/>
      <c r="I8" s="85" t="s">
        <v>108</v>
      </c>
    </row>
    <row r="9" spans="1:10" ht="12.75" customHeight="1" x14ac:dyDescent="0.2">
      <c r="D9" s="86" t="s">
        <v>75</v>
      </c>
      <c r="E9" s="86" t="s">
        <v>76</v>
      </c>
      <c r="F9" s="87" t="s">
        <v>77</v>
      </c>
      <c r="G9" s="86" t="s">
        <v>78</v>
      </c>
      <c r="H9" s="86" t="s">
        <v>79</v>
      </c>
      <c r="I9" s="88" t="s">
        <v>80</v>
      </c>
      <c r="J9" s="86" t="s">
        <v>81</v>
      </c>
    </row>
    <row r="10" spans="1:10" ht="12.75" customHeight="1" x14ac:dyDescent="0.2">
      <c r="A10" s="89"/>
      <c r="B10" s="90" t="s">
        <v>82</v>
      </c>
      <c r="C10" s="91"/>
      <c r="D10" s="92"/>
      <c r="E10" s="92"/>
      <c r="F10" s="92"/>
      <c r="G10" s="92"/>
      <c r="H10" s="93"/>
      <c r="I10" s="94"/>
      <c r="J10" s="95"/>
    </row>
    <row r="11" spans="1:10" ht="12.75" customHeight="1" x14ac:dyDescent="0.2">
      <c r="A11" s="96"/>
      <c r="B11" s="75" t="s">
        <v>101</v>
      </c>
      <c r="C11" s="91"/>
      <c r="D11" s="92">
        <v>41110</v>
      </c>
      <c r="E11" s="76" t="s">
        <v>113</v>
      </c>
      <c r="F11" s="97">
        <v>-2137900</v>
      </c>
      <c r="G11" s="92" t="s">
        <v>114</v>
      </c>
      <c r="H11" s="98">
        <v>1</v>
      </c>
      <c r="I11" s="99">
        <f>F11*H11</f>
        <v>-2137900</v>
      </c>
      <c r="J11" s="100"/>
    </row>
    <row r="12" spans="1:10" ht="12.75" customHeight="1" x14ac:dyDescent="0.2">
      <c r="A12" s="89"/>
      <c r="B12" s="75" t="s">
        <v>101</v>
      </c>
      <c r="C12" s="91"/>
      <c r="D12" s="92">
        <v>282</v>
      </c>
      <c r="E12" s="76" t="s">
        <v>113</v>
      </c>
      <c r="F12" s="97">
        <v>2137900</v>
      </c>
      <c r="G12" s="92" t="s">
        <v>114</v>
      </c>
      <c r="H12" s="98">
        <v>1</v>
      </c>
      <c r="I12" s="99">
        <f>F12*H12</f>
        <v>2137900</v>
      </c>
      <c r="J12" s="100"/>
    </row>
    <row r="13" spans="1:10" ht="12.75" customHeight="1" x14ac:dyDescent="0.2">
      <c r="A13" s="89"/>
      <c r="B13" s="102"/>
      <c r="C13" s="91"/>
      <c r="D13" s="92"/>
      <c r="F13" s="97"/>
      <c r="G13" s="92"/>
      <c r="H13" s="98"/>
      <c r="I13" s="99"/>
      <c r="J13" s="101"/>
    </row>
    <row r="14" spans="1:10" ht="12.75" customHeight="1" x14ac:dyDescent="0.2">
      <c r="A14" s="89"/>
      <c r="B14" s="102" t="s">
        <v>115</v>
      </c>
      <c r="C14" s="91"/>
      <c r="D14" s="92">
        <v>41110</v>
      </c>
      <c r="E14" s="76" t="s">
        <v>113</v>
      </c>
      <c r="F14" s="97">
        <v>44024</v>
      </c>
      <c r="G14" s="92" t="s">
        <v>114</v>
      </c>
      <c r="H14" s="98">
        <v>1</v>
      </c>
      <c r="I14" s="99">
        <f t="shared" ref="I14:I23" si="0">F14*H14</f>
        <v>44024</v>
      </c>
      <c r="J14" s="101"/>
    </row>
    <row r="15" spans="1:10" ht="12.75" customHeight="1" x14ac:dyDescent="0.2">
      <c r="A15" s="89"/>
      <c r="B15" s="102" t="s">
        <v>116</v>
      </c>
      <c r="C15" s="91"/>
      <c r="D15" s="92">
        <v>41110</v>
      </c>
      <c r="E15" s="76" t="s">
        <v>113</v>
      </c>
      <c r="F15" s="97">
        <v>-11725</v>
      </c>
      <c r="G15" s="92" t="s">
        <v>114</v>
      </c>
      <c r="H15" s="98">
        <v>1</v>
      </c>
      <c r="I15" s="99">
        <f t="shared" si="0"/>
        <v>-11725</v>
      </c>
      <c r="J15" s="101"/>
    </row>
    <row r="16" spans="1:10" ht="12.75" customHeight="1" x14ac:dyDescent="0.2">
      <c r="A16" s="89"/>
      <c r="B16" s="103" t="s">
        <v>117</v>
      </c>
      <c r="C16" s="91"/>
      <c r="D16" s="92">
        <v>41110</v>
      </c>
      <c r="E16" s="92" t="s">
        <v>113</v>
      </c>
      <c r="F16" s="97">
        <v>-24223.672971638527</v>
      </c>
      <c r="G16" s="92" t="s">
        <v>118</v>
      </c>
      <c r="H16" s="98">
        <v>0.22498369104255433</v>
      </c>
      <c r="I16" s="99">
        <f t="shared" si="0"/>
        <v>-5449.9313557669966</v>
      </c>
      <c r="J16" s="101"/>
    </row>
    <row r="17" spans="1:10" ht="12.75" customHeight="1" x14ac:dyDescent="0.2">
      <c r="A17" s="89"/>
      <c r="B17" s="91" t="s">
        <v>119</v>
      </c>
      <c r="C17" s="91"/>
      <c r="D17" s="92">
        <v>41110</v>
      </c>
      <c r="E17" s="92" t="s">
        <v>113</v>
      </c>
      <c r="F17" s="97">
        <v>-52305.770583984347</v>
      </c>
      <c r="G17" s="92" t="s">
        <v>120</v>
      </c>
      <c r="H17" s="98">
        <v>0.22498369104255433</v>
      </c>
      <c r="I17" s="99">
        <f t="shared" si="0"/>
        <v>-11767.945328809861</v>
      </c>
      <c r="J17" s="101"/>
    </row>
    <row r="18" spans="1:10" ht="12.75" customHeight="1" x14ac:dyDescent="0.2">
      <c r="A18" s="89"/>
      <c r="B18" s="91" t="s">
        <v>121</v>
      </c>
      <c r="C18" s="91"/>
      <c r="D18" s="92">
        <v>41010</v>
      </c>
      <c r="E18" s="92" t="s">
        <v>113</v>
      </c>
      <c r="F18" s="97">
        <v>64658.602978465387</v>
      </c>
      <c r="G18" s="92" t="s">
        <v>88</v>
      </c>
      <c r="H18" s="98">
        <v>8.131146846511185E-2</v>
      </c>
      <c r="I18" s="99">
        <f t="shared" si="0"/>
        <v>5257.4859570816752</v>
      </c>
      <c r="J18" s="101"/>
    </row>
    <row r="19" spans="1:10" ht="12.75" customHeight="1" x14ac:dyDescent="0.2">
      <c r="A19" s="89"/>
      <c r="B19" s="91" t="s">
        <v>115</v>
      </c>
      <c r="C19" s="91"/>
      <c r="D19" s="92">
        <v>282</v>
      </c>
      <c r="E19" s="92" t="s">
        <v>113</v>
      </c>
      <c r="F19" s="97">
        <v>-44024</v>
      </c>
      <c r="G19" s="92" t="s">
        <v>114</v>
      </c>
      <c r="H19" s="98">
        <v>1</v>
      </c>
      <c r="I19" s="99">
        <f t="shared" si="0"/>
        <v>-44024</v>
      </c>
      <c r="J19" s="101"/>
    </row>
    <row r="20" spans="1:10" ht="12.75" customHeight="1" x14ac:dyDescent="0.2">
      <c r="A20" s="89"/>
      <c r="B20" s="91" t="s">
        <v>116</v>
      </c>
      <c r="C20" s="91"/>
      <c r="D20" s="92">
        <v>282</v>
      </c>
      <c r="E20" s="92" t="s">
        <v>113</v>
      </c>
      <c r="F20" s="97">
        <v>11725</v>
      </c>
      <c r="G20" s="92" t="s">
        <v>114</v>
      </c>
      <c r="H20" s="98">
        <v>1</v>
      </c>
      <c r="I20" s="99">
        <f t="shared" si="0"/>
        <v>11725</v>
      </c>
      <c r="J20" s="101"/>
    </row>
    <row r="21" spans="1:10" ht="12.75" customHeight="1" x14ac:dyDescent="0.2">
      <c r="A21" s="89"/>
      <c r="B21" s="91" t="s">
        <v>117</v>
      </c>
      <c r="C21" s="91"/>
      <c r="D21" s="92">
        <v>282</v>
      </c>
      <c r="E21" s="92" t="s">
        <v>113</v>
      </c>
      <c r="F21" s="97">
        <v>24223.672971638527</v>
      </c>
      <c r="G21" s="92" t="s">
        <v>118</v>
      </c>
      <c r="H21" s="98">
        <v>0.22498369104255433</v>
      </c>
      <c r="I21" s="99">
        <f t="shared" si="0"/>
        <v>5449.9313557669966</v>
      </c>
      <c r="J21" s="101"/>
    </row>
    <row r="22" spans="1:10" ht="12.75" customHeight="1" x14ac:dyDescent="0.2">
      <c r="A22" s="89"/>
      <c r="B22" s="91" t="s">
        <v>119</v>
      </c>
      <c r="C22" s="91"/>
      <c r="D22" s="92">
        <v>282</v>
      </c>
      <c r="E22" s="92" t="s">
        <v>113</v>
      </c>
      <c r="F22" s="97">
        <v>52305.770583984347</v>
      </c>
      <c r="G22" s="92" t="s">
        <v>120</v>
      </c>
      <c r="H22" s="98">
        <v>0.22498369104255433</v>
      </c>
      <c r="I22" s="99">
        <f t="shared" si="0"/>
        <v>11767.945328809861</v>
      </c>
      <c r="J22" s="101"/>
    </row>
    <row r="23" spans="1:10" ht="12.75" customHeight="1" x14ac:dyDescent="0.2">
      <c r="A23" s="89"/>
      <c r="B23" s="91" t="s">
        <v>121</v>
      </c>
      <c r="C23" s="91"/>
      <c r="D23" s="92">
        <v>282</v>
      </c>
      <c r="E23" s="92" t="s">
        <v>113</v>
      </c>
      <c r="F23" s="97">
        <v>-64658.602978465387</v>
      </c>
      <c r="G23" s="92" t="s">
        <v>88</v>
      </c>
      <c r="H23" s="98">
        <v>8.131146846511185E-2</v>
      </c>
      <c r="I23" s="99">
        <f t="shared" si="0"/>
        <v>-5257.4859570816752</v>
      </c>
      <c r="J23" s="101"/>
    </row>
    <row r="24" spans="1:10" ht="12.75" customHeight="1" x14ac:dyDescent="0.2">
      <c r="A24" s="89"/>
      <c r="B24" s="91" t="s">
        <v>4</v>
      </c>
      <c r="C24" s="91"/>
      <c r="D24" s="92"/>
      <c r="E24" s="92"/>
      <c r="F24" s="97"/>
      <c r="G24" s="92"/>
      <c r="H24" s="98"/>
      <c r="I24" s="99"/>
      <c r="J24" s="101"/>
    </row>
    <row r="25" spans="1:10" ht="12.75" customHeight="1" x14ac:dyDescent="0.2">
      <c r="A25" s="89"/>
      <c r="B25" s="102" t="s">
        <v>122</v>
      </c>
      <c r="C25" s="91"/>
      <c r="D25" s="92">
        <v>41110</v>
      </c>
      <c r="E25" s="92" t="s">
        <v>113</v>
      </c>
      <c r="F25" s="97">
        <v>-401706.99491009605</v>
      </c>
      <c r="G25" s="92" t="s">
        <v>114</v>
      </c>
      <c r="H25" s="98">
        <v>1</v>
      </c>
      <c r="I25" s="99">
        <f t="shared" ref="I25:I26" si="1">F25*H25</f>
        <v>-401706.99491009605</v>
      </c>
      <c r="J25" s="105"/>
    </row>
    <row r="26" spans="1:10" ht="12.75" customHeight="1" x14ac:dyDescent="0.2">
      <c r="A26" s="89"/>
      <c r="B26" s="102" t="s">
        <v>122</v>
      </c>
      <c r="C26" s="91"/>
      <c r="D26" s="92">
        <v>282</v>
      </c>
      <c r="E26" s="92" t="s">
        <v>113</v>
      </c>
      <c r="F26" s="97">
        <v>401706.99491009605</v>
      </c>
      <c r="G26" s="92" t="s">
        <v>114</v>
      </c>
      <c r="H26" s="98">
        <v>1</v>
      </c>
      <c r="I26" s="99">
        <f t="shared" si="1"/>
        <v>401706.99491009605</v>
      </c>
      <c r="J26" s="105"/>
    </row>
    <row r="27" spans="1:10" ht="12.75" customHeight="1" x14ac:dyDescent="0.2">
      <c r="A27" s="89"/>
      <c r="B27" s="102"/>
      <c r="C27" s="106"/>
      <c r="D27" s="92"/>
      <c r="E27" s="92"/>
      <c r="F27" s="97"/>
      <c r="G27" s="92"/>
      <c r="H27" s="98"/>
      <c r="I27" s="99"/>
      <c r="J27" s="105"/>
    </row>
    <row r="28" spans="1:10" ht="12.75" customHeight="1" x14ac:dyDescent="0.2">
      <c r="A28" s="89"/>
      <c r="B28" s="102"/>
      <c r="C28" s="106"/>
      <c r="D28" s="92"/>
      <c r="E28" s="92"/>
      <c r="F28" s="97"/>
      <c r="G28" s="92"/>
      <c r="H28" s="98"/>
      <c r="I28" s="99"/>
      <c r="J28" s="105"/>
    </row>
    <row r="29" spans="1:10" ht="12.75" customHeight="1" x14ac:dyDescent="0.2">
      <c r="A29" s="89"/>
      <c r="B29" s="89"/>
      <c r="C29" s="89"/>
      <c r="D29" s="107"/>
      <c r="E29" s="107"/>
      <c r="F29" s="108"/>
      <c r="G29" s="109"/>
      <c r="H29" s="98"/>
      <c r="I29" s="99"/>
      <c r="J29" s="105"/>
    </row>
    <row r="30" spans="1:10" ht="12.75" customHeight="1" x14ac:dyDescent="0.2">
      <c r="A30" s="89"/>
      <c r="B30" s="89"/>
      <c r="C30" s="89"/>
      <c r="D30" s="107"/>
      <c r="E30" s="107"/>
      <c r="F30" s="108"/>
      <c r="G30" s="107"/>
      <c r="H30" s="98"/>
      <c r="I30" s="99"/>
      <c r="J30" s="107"/>
    </row>
    <row r="31" spans="1:10" ht="12.75" customHeight="1" x14ac:dyDescent="0.2">
      <c r="A31" s="89"/>
      <c r="B31" s="89"/>
      <c r="C31" s="89"/>
      <c r="D31" s="107"/>
      <c r="E31" s="107"/>
      <c r="F31" s="110"/>
      <c r="G31" s="111"/>
      <c r="H31" s="98"/>
      <c r="I31" s="99"/>
      <c r="J31" s="107"/>
    </row>
    <row r="32" spans="1:10" ht="12.75" customHeight="1" x14ac:dyDescent="0.2">
      <c r="A32" s="89"/>
      <c r="B32" s="89"/>
      <c r="C32" s="89"/>
      <c r="D32" s="107"/>
      <c r="E32" s="107"/>
      <c r="F32" s="110"/>
      <c r="G32" s="111"/>
      <c r="H32" s="98"/>
      <c r="I32" s="99"/>
      <c r="J32" s="107"/>
    </row>
    <row r="33" spans="1:10" ht="12.75" customHeight="1" x14ac:dyDescent="0.2">
      <c r="A33" s="93"/>
      <c r="B33" s="89"/>
      <c r="C33" s="89"/>
      <c r="D33" s="107"/>
      <c r="E33" s="107"/>
      <c r="F33" s="110"/>
      <c r="G33" s="111"/>
      <c r="H33" s="98"/>
      <c r="I33" s="110"/>
      <c r="J33" s="107"/>
    </row>
    <row r="34" spans="1:10" ht="12.75" customHeight="1" x14ac:dyDescent="0.2">
      <c r="A34" s="93"/>
      <c r="B34" s="89"/>
      <c r="C34" s="89"/>
      <c r="D34" s="107"/>
      <c r="E34" s="107"/>
      <c r="F34" s="110"/>
      <c r="G34" s="111"/>
      <c r="H34" s="98"/>
      <c r="I34" s="110"/>
      <c r="J34" s="107"/>
    </row>
    <row r="35" spans="1:10" ht="12.75" customHeight="1" x14ac:dyDescent="0.2">
      <c r="A35" s="93"/>
      <c r="B35" s="89"/>
      <c r="C35" s="89"/>
      <c r="D35" s="107"/>
      <c r="E35" s="107"/>
      <c r="F35" s="110"/>
      <c r="G35" s="111"/>
      <c r="H35" s="98"/>
      <c r="I35" s="110"/>
      <c r="J35" s="107"/>
    </row>
    <row r="36" spans="1:10" ht="12.75" customHeight="1" x14ac:dyDescent="0.2">
      <c r="A36" s="93"/>
      <c r="B36" s="89"/>
      <c r="C36" s="89"/>
      <c r="D36" s="107"/>
      <c r="E36" s="107"/>
      <c r="F36" s="110"/>
      <c r="G36" s="111"/>
      <c r="H36" s="98"/>
      <c r="I36" s="99"/>
      <c r="J36" s="107"/>
    </row>
    <row r="37" spans="1:10" ht="12.75" customHeight="1" x14ac:dyDescent="0.2">
      <c r="A37" s="93"/>
      <c r="B37" s="89"/>
      <c r="C37" s="89"/>
      <c r="D37" s="107"/>
      <c r="E37" s="107"/>
      <c r="F37" s="110"/>
      <c r="G37" s="111"/>
      <c r="H37" s="89"/>
      <c r="I37" s="96"/>
      <c r="J37" s="107"/>
    </row>
    <row r="38" spans="1:10" ht="12.75" customHeight="1" x14ac:dyDescent="0.2">
      <c r="A38" s="93"/>
      <c r="B38" s="90"/>
      <c r="C38" s="91"/>
      <c r="D38" s="107"/>
      <c r="E38" s="107"/>
      <c r="F38" s="110"/>
      <c r="G38" s="111"/>
      <c r="H38" s="89"/>
      <c r="I38" s="96"/>
      <c r="J38" s="107"/>
    </row>
    <row r="39" spans="1:10" ht="12.75" customHeight="1" x14ac:dyDescent="0.25">
      <c r="A39" s="93"/>
      <c r="B39" s="112"/>
      <c r="C39" s="112"/>
      <c r="D39" s="113"/>
      <c r="E39" s="113"/>
      <c r="F39" s="114"/>
      <c r="G39" s="113"/>
      <c r="H39" s="98"/>
      <c r="I39" s="99"/>
      <c r="J39" s="95"/>
    </row>
    <row r="40" spans="1:10" ht="12.75" customHeight="1" x14ac:dyDescent="0.25">
      <c r="A40" s="93"/>
      <c r="B40" s="112"/>
      <c r="C40" s="112"/>
      <c r="D40" s="113"/>
      <c r="E40" s="113"/>
      <c r="F40" s="114"/>
      <c r="G40" s="92"/>
      <c r="H40" s="98"/>
      <c r="I40" s="99"/>
      <c r="J40" s="95"/>
    </row>
    <row r="41" spans="1:10" ht="12.75" customHeight="1" x14ac:dyDescent="0.25">
      <c r="A41" s="93"/>
      <c r="B41" s="112"/>
      <c r="C41" s="112"/>
      <c r="D41" s="113"/>
      <c r="E41" s="113"/>
      <c r="F41" s="114"/>
      <c r="G41" s="115"/>
      <c r="H41" s="98"/>
      <c r="I41" s="99" t="s">
        <v>4</v>
      </c>
      <c r="J41" s="95"/>
    </row>
    <row r="42" spans="1:10" ht="12.75" customHeight="1" x14ac:dyDescent="0.25">
      <c r="A42" s="93"/>
      <c r="B42" s="112"/>
      <c r="C42" s="112"/>
      <c r="D42" s="113"/>
      <c r="E42" s="113"/>
      <c r="F42" s="114"/>
      <c r="G42" s="113"/>
      <c r="H42" s="98"/>
      <c r="I42" s="99"/>
      <c r="J42" s="95"/>
    </row>
    <row r="43" spans="1:10" ht="12.75" customHeight="1" x14ac:dyDescent="0.25">
      <c r="A43" s="93"/>
      <c r="B43" s="112"/>
      <c r="C43" s="112"/>
      <c r="D43" s="113"/>
      <c r="E43" s="113"/>
      <c r="F43" s="114"/>
      <c r="G43" s="113"/>
      <c r="H43" s="98"/>
      <c r="I43" s="99"/>
      <c r="J43" s="95"/>
    </row>
    <row r="44" spans="1:10" ht="12.75" customHeight="1" x14ac:dyDescent="0.25">
      <c r="A44" s="93"/>
      <c r="B44" s="112"/>
      <c r="C44" s="112"/>
      <c r="D44" s="113"/>
      <c r="E44" s="113"/>
      <c r="F44" s="114"/>
      <c r="G44" s="113"/>
      <c r="H44" s="98"/>
      <c r="I44" s="99"/>
      <c r="J44" s="95"/>
    </row>
    <row r="45" spans="1:10" ht="12.75" customHeight="1" x14ac:dyDescent="0.25">
      <c r="A45" s="93"/>
      <c r="B45" s="112"/>
      <c r="C45" s="112"/>
      <c r="D45" s="113"/>
      <c r="E45" s="113"/>
      <c r="F45" s="114"/>
      <c r="G45" s="113"/>
      <c r="H45" s="98"/>
      <c r="I45" s="99"/>
      <c r="J45" s="95"/>
    </row>
    <row r="46" spans="1:10" ht="12.75" customHeight="1" x14ac:dyDescent="0.25">
      <c r="A46" s="89"/>
      <c r="B46" s="112"/>
      <c r="C46" s="112"/>
      <c r="D46" s="113"/>
      <c r="E46" s="113"/>
      <c r="F46" s="114"/>
      <c r="G46" s="113"/>
      <c r="H46" s="98"/>
      <c r="I46" s="99"/>
      <c r="J46" s="99"/>
    </row>
    <row r="47" spans="1:10" ht="12.75" customHeight="1" x14ac:dyDescent="0.25">
      <c r="A47" s="89"/>
      <c r="B47" s="112"/>
      <c r="C47" s="112"/>
      <c r="D47" s="113"/>
      <c r="E47" s="113"/>
      <c r="F47" s="114"/>
      <c r="G47" s="113"/>
      <c r="H47" s="98"/>
      <c r="I47" s="99"/>
      <c r="J47" s="99"/>
    </row>
    <row r="48" spans="1:10" ht="12.75" customHeight="1" x14ac:dyDescent="0.2">
      <c r="A48" s="89"/>
      <c r="B48" s="89"/>
      <c r="C48" s="112"/>
      <c r="D48" s="112"/>
      <c r="E48" s="92"/>
      <c r="F48" s="116"/>
      <c r="G48" s="113"/>
      <c r="H48" s="98"/>
      <c r="I48" s="116"/>
      <c r="J48" s="99"/>
    </row>
    <row r="49" spans="1:10" ht="12.75" customHeight="1" x14ac:dyDescent="0.2">
      <c r="A49" s="89"/>
      <c r="B49" s="89"/>
      <c r="C49" s="89"/>
      <c r="D49" s="107"/>
      <c r="E49" s="107"/>
      <c r="F49" s="108"/>
      <c r="G49" s="107"/>
      <c r="H49" s="89"/>
      <c r="I49" s="96"/>
      <c r="J49" s="99"/>
    </row>
    <row r="50" spans="1:10" ht="12.75" customHeight="1" x14ac:dyDescent="0.2">
      <c r="A50" s="89"/>
      <c r="B50" s="89"/>
      <c r="C50" s="89"/>
      <c r="D50" s="107"/>
      <c r="E50" s="107"/>
      <c r="F50" s="108"/>
      <c r="G50" s="107"/>
      <c r="H50" s="89"/>
      <c r="I50" s="96"/>
      <c r="J50" s="99"/>
    </row>
    <row r="51" spans="1:10" ht="12.75" customHeight="1" thickBot="1" x14ac:dyDescent="0.25">
      <c r="A51" s="93"/>
      <c r="B51" s="117" t="s">
        <v>83</v>
      </c>
      <c r="C51" s="93"/>
      <c r="D51" s="107"/>
      <c r="E51" s="95"/>
      <c r="F51" s="94"/>
      <c r="G51" s="95"/>
      <c r="H51" s="93"/>
      <c r="I51" s="118"/>
      <c r="J51" s="119"/>
    </row>
    <row r="52" spans="1:10" ht="12.75" customHeight="1" x14ac:dyDescent="0.2">
      <c r="A52" s="134" t="s">
        <v>112</v>
      </c>
      <c r="B52" s="135"/>
      <c r="C52" s="135"/>
      <c r="D52" s="135"/>
      <c r="E52" s="135"/>
      <c r="F52" s="135"/>
      <c r="G52" s="135"/>
      <c r="H52" s="135"/>
      <c r="I52" s="135"/>
      <c r="J52" s="136"/>
    </row>
    <row r="53" spans="1:10" ht="12.75" customHeight="1" x14ac:dyDescent="0.2">
      <c r="A53" s="137"/>
      <c r="B53" s="138"/>
      <c r="C53" s="138"/>
      <c r="D53" s="138"/>
      <c r="E53" s="138"/>
      <c r="F53" s="138"/>
      <c r="G53" s="138"/>
      <c r="H53" s="138"/>
      <c r="I53" s="138"/>
      <c r="J53" s="139"/>
    </row>
    <row r="54" spans="1:10" ht="12.75" customHeight="1" x14ac:dyDescent="0.2">
      <c r="A54" s="137"/>
      <c r="B54" s="138"/>
      <c r="C54" s="138"/>
      <c r="D54" s="138"/>
      <c r="E54" s="138"/>
      <c r="F54" s="138"/>
      <c r="G54" s="138"/>
      <c r="H54" s="138"/>
      <c r="I54" s="138"/>
      <c r="J54" s="139"/>
    </row>
    <row r="55" spans="1:10" ht="12.75" customHeight="1" x14ac:dyDescent="0.2">
      <c r="A55" s="137"/>
      <c r="B55" s="138"/>
      <c r="C55" s="138"/>
      <c r="D55" s="138"/>
      <c r="E55" s="138"/>
      <c r="F55" s="138"/>
      <c r="G55" s="138"/>
      <c r="H55" s="138"/>
      <c r="I55" s="138"/>
      <c r="J55" s="139"/>
    </row>
    <row r="56" spans="1:10" ht="12.75" customHeight="1" x14ac:dyDescent="0.2">
      <c r="A56" s="137"/>
      <c r="B56" s="138"/>
      <c r="C56" s="138"/>
      <c r="D56" s="138"/>
      <c r="E56" s="138"/>
      <c r="F56" s="138"/>
      <c r="G56" s="138"/>
      <c r="H56" s="138"/>
      <c r="I56" s="138"/>
      <c r="J56" s="139"/>
    </row>
    <row r="57" spans="1:10" ht="12.75" customHeight="1" x14ac:dyDescent="0.2">
      <c r="A57" s="137"/>
      <c r="B57" s="138"/>
      <c r="C57" s="138"/>
      <c r="D57" s="138"/>
      <c r="E57" s="138"/>
      <c r="F57" s="138"/>
      <c r="G57" s="138"/>
      <c r="H57" s="138"/>
      <c r="I57" s="138"/>
      <c r="J57" s="139"/>
    </row>
    <row r="58" spans="1:10" ht="12.75" customHeight="1" x14ac:dyDescent="0.2">
      <c r="A58" s="137"/>
      <c r="B58" s="138"/>
      <c r="C58" s="138"/>
      <c r="D58" s="138"/>
      <c r="E58" s="138"/>
      <c r="F58" s="138"/>
      <c r="G58" s="138"/>
      <c r="H58" s="138"/>
      <c r="I58" s="138"/>
      <c r="J58" s="139"/>
    </row>
    <row r="59" spans="1:10" ht="12.75" customHeight="1" x14ac:dyDescent="0.2">
      <c r="A59" s="137"/>
      <c r="B59" s="138"/>
      <c r="C59" s="138"/>
      <c r="D59" s="138"/>
      <c r="E59" s="138"/>
      <c r="F59" s="138"/>
      <c r="G59" s="138"/>
      <c r="H59" s="138"/>
      <c r="I59" s="138"/>
      <c r="J59" s="139"/>
    </row>
    <row r="60" spans="1:10" ht="12.75" customHeight="1" x14ac:dyDescent="0.2">
      <c r="A60" s="137"/>
      <c r="B60" s="138"/>
      <c r="C60" s="138"/>
      <c r="D60" s="138"/>
      <c r="E60" s="138"/>
      <c r="F60" s="138"/>
      <c r="G60" s="138"/>
      <c r="H60" s="138"/>
      <c r="I60" s="138"/>
      <c r="J60" s="139"/>
    </row>
    <row r="61" spans="1:10" ht="12.75" customHeight="1" thickBot="1" x14ac:dyDescent="0.25">
      <c r="A61" s="140"/>
      <c r="B61" s="141"/>
      <c r="C61" s="141"/>
      <c r="D61" s="141"/>
      <c r="E61" s="141"/>
      <c r="F61" s="141"/>
      <c r="G61" s="141"/>
      <c r="H61" s="141"/>
      <c r="I61" s="141"/>
      <c r="J61" s="142"/>
    </row>
  </sheetData>
  <mergeCells count="1">
    <mergeCell ref="A52:J61"/>
  </mergeCells>
  <conditionalFormatting sqref="B11">
    <cfRule type="cellIs" dxfId="13" priority="3" stopIfTrue="1" operator="equal">
      <formula>"Title"</formula>
    </cfRule>
  </conditionalFormatting>
  <conditionalFormatting sqref="B10 B19 B21:B22">
    <cfRule type="cellIs" dxfId="12" priority="4" stopIfTrue="1" operator="equal">
      <formula>"Adjustment to Income/Expense/Rate Base:"</formula>
    </cfRule>
  </conditionalFormatting>
  <conditionalFormatting sqref="B38">
    <cfRule type="cellIs" dxfId="11" priority="2" stopIfTrue="1" operator="equal">
      <formula>"Adjustment to Income/Expense/Rate Base:"</formula>
    </cfRule>
  </conditionalFormatting>
  <conditionalFormatting sqref="B12">
    <cfRule type="cellIs" dxfId="10" priority="1" stopIfTrue="1" operator="equal">
      <formula>"Title"</formula>
    </cfRule>
  </conditionalFormatting>
  <dataValidations count="3">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9:E47 E16:E24">
      <formula1>"1, 2, 3"</formula1>
    </dataValidation>
    <dataValidation type="list" errorStyle="warning" allowBlank="1" showInputMessage="1" showErrorMessage="1" errorTitle="FERC ACCOUNT" error="This FERC Account is not included in the drop-down list. Is this the account you want to use?" sqref="D39:D48 D11:D24">
      <formula1>$D$1:$D$61</formula1>
    </dataValidation>
    <dataValidation type="list" errorStyle="warning" allowBlank="1" showInputMessage="1" showErrorMessage="1" errorTitle="Factor" error="This factor is not included in the drop-down list. Is this the factor you want to use?" sqref="G11:G24">
      <formula1>$G$1:$G$61</formula1>
    </dataValidation>
  </dataValidations>
  <pageMargins left="1" right="0" top="1" bottom="0.75" header="0.5" footer="0.5"/>
  <pageSetup scale="73" orientation="portrait" r:id="rId1"/>
  <headerFooter alignWithMargins="0">
    <oddHeader>&amp;R&amp;"Arial,Regular"&amp;10Exhibit 1 Page 4</oddHeader>
  </headerFooter>
  <ignoredErrors>
    <ignoredError sqref="I11:I2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0" zoomScaleNormal="82" zoomScaleSheetLayoutView="80" workbookViewId="0">
      <selection activeCell="F15" sqref="F15"/>
    </sheetView>
  </sheetViews>
  <sheetFormatPr defaultColWidth="9.140625" defaultRowHeight="12.75" customHeight="1" x14ac:dyDescent="0.2"/>
  <cols>
    <col min="1" max="1" width="4.140625" style="75" bestFit="1" customWidth="1"/>
    <col min="2" max="2" width="6.7109375" style="75" customWidth="1"/>
    <col min="3" max="3" width="36.42578125" style="75" customWidth="1"/>
    <col min="4" max="4" width="9.85546875" style="76" bestFit="1" customWidth="1"/>
    <col min="5" max="5" width="5.140625" style="76" bestFit="1" customWidth="1"/>
    <col min="6" max="6" width="18.140625" style="77" customWidth="1"/>
    <col min="7" max="7" width="8.7109375" style="76" bestFit="1" customWidth="1"/>
    <col min="8" max="8" width="11.42578125" style="75" customWidth="1"/>
    <col min="9" max="9" width="16" style="79" bestFit="1" customWidth="1"/>
    <col min="10" max="10" width="8.7109375" style="76" customWidth="1"/>
    <col min="11" max="16384" width="9.140625" style="75"/>
  </cols>
  <sheetData>
    <row r="1" spans="1:10" ht="12.75" customHeight="1" x14ac:dyDescent="0.2">
      <c r="J1" s="80"/>
    </row>
    <row r="2" spans="1:10" ht="12.75" customHeight="1" x14ac:dyDescent="0.2">
      <c r="J2" s="80"/>
    </row>
    <row r="3" spans="1:10" ht="12.75" customHeight="1" x14ac:dyDescent="0.2">
      <c r="B3" s="81" t="s">
        <v>105</v>
      </c>
      <c r="G3" s="82"/>
      <c r="H3" s="78"/>
      <c r="I3" s="83" t="s">
        <v>73</v>
      </c>
      <c r="J3" s="84">
        <v>7.8</v>
      </c>
    </row>
    <row r="4" spans="1:10" ht="12.75" customHeight="1" x14ac:dyDescent="0.2">
      <c r="B4" s="81" t="s">
        <v>110</v>
      </c>
      <c r="J4" s="80"/>
    </row>
    <row r="5" spans="1:10" ht="12.75" customHeight="1" x14ac:dyDescent="0.2">
      <c r="B5" s="78" t="s">
        <v>74</v>
      </c>
      <c r="J5" s="80"/>
    </row>
    <row r="6" spans="1:10" ht="12.75" customHeight="1" x14ac:dyDescent="0.2">
      <c r="J6" s="80"/>
    </row>
    <row r="7" spans="1:10" ht="12.75" customHeight="1" x14ac:dyDescent="0.2">
      <c r="J7" s="80"/>
    </row>
    <row r="8" spans="1:10" ht="12.75" customHeight="1" x14ac:dyDescent="0.2">
      <c r="F8" s="80" t="s">
        <v>5</v>
      </c>
      <c r="H8" s="76"/>
      <c r="I8" s="85" t="s">
        <v>108</v>
      </c>
    </row>
    <row r="9" spans="1:10" ht="12.75" customHeight="1" x14ac:dyDescent="0.2">
      <c r="D9" s="86" t="s">
        <v>75</v>
      </c>
      <c r="E9" s="86" t="s">
        <v>76</v>
      </c>
      <c r="F9" s="87" t="s">
        <v>77</v>
      </c>
      <c r="G9" s="86" t="s">
        <v>78</v>
      </c>
      <c r="H9" s="86" t="s">
        <v>79</v>
      </c>
      <c r="I9" s="88" t="s">
        <v>80</v>
      </c>
      <c r="J9" s="86" t="s">
        <v>81</v>
      </c>
    </row>
    <row r="10" spans="1:10" ht="12.75" customHeight="1" x14ac:dyDescent="0.2">
      <c r="A10" s="89"/>
      <c r="B10" s="90" t="s">
        <v>82</v>
      </c>
      <c r="C10" s="91"/>
      <c r="D10" s="92"/>
      <c r="E10" s="92"/>
      <c r="F10" s="92"/>
      <c r="G10" s="92"/>
      <c r="H10" s="93"/>
      <c r="I10" s="94"/>
      <c r="J10" s="95"/>
    </row>
    <row r="11" spans="1:10" ht="12.75" customHeight="1" x14ac:dyDescent="0.2">
      <c r="A11" s="96"/>
      <c r="B11" s="125" t="s">
        <v>106</v>
      </c>
      <c r="C11" s="74"/>
      <c r="D11" s="126">
        <v>41010</v>
      </c>
      <c r="E11" s="126" t="s">
        <v>113</v>
      </c>
      <c r="F11" s="127">
        <v>129268.75014296587</v>
      </c>
      <c r="G11" s="126" t="s">
        <v>114</v>
      </c>
      <c r="H11" s="98">
        <v>1</v>
      </c>
      <c r="I11" s="128">
        <f>F11*H11</f>
        <v>129268.75014296587</v>
      </c>
      <c r="J11" s="100"/>
    </row>
    <row r="12" spans="1:10" ht="12.75" customHeight="1" x14ac:dyDescent="0.25">
      <c r="A12" s="89"/>
      <c r="B12"/>
      <c r="C12"/>
      <c r="D12"/>
      <c r="E12"/>
      <c r="F12"/>
      <c r="G12"/>
      <c r="H12" s="98"/>
      <c r="I12"/>
      <c r="J12" s="101"/>
    </row>
    <row r="13" spans="1:10" ht="12.75" customHeight="1" x14ac:dyDescent="0.2">
      <c r="A13" s="89"/>
      <c r="B13" s="125" t="s">
        <v>107</v>
      </c>
      <c r="C13" s="129"/>
      <c r="D13" s="126">
        <v>41010</v>
      </c>
      <c r="E13" s="126" t="s">
        <v>113</v>
      </c>
      <c r="F13" s="127">
        <v>-243307.0501383465</v>
      </c>
      <c r="G13" s="126" t="s">
        <v>114</v>
      </c>
      <c r="H13" s="98">
        <v>1</v>
      </c>
      <c r="I13" s="128">
        <f>F13*H13</f>
        <v>-243307.0501383465</v>
      </c>
      <c r="J13" s="101"/>
    </row>
    <row r="14" spans="1:10" ht="12.75" customHeight="1" x14ac:dyDescent="0.2">
      <c r="A14" s="89"/>
      <c r="B14" s="91"/>
      <c r="C14" s="91"/>
      <c r="D14" s="92"/>
      <c r="E14" s="92"/>
      <c r="F14" s="97"/>
      <c r="G14" s="92"/>
      <c r="H14" s="98"/>
      <c r="I14" s="99"/>
      <c r="J14" s="101"/>
    </row>
    <row r="15" spans="1:10" ht="12.75" customHeight="1" x14ac:dyDescent="0.2">
      <c r="A15" s="89"/>
      <c r="B15" s="103"/>
      <c r="C15" s="91"/>
      <c r="D15" s="92"/>
      <c r="E15" s="92"/>
      <c r="F15" s="97"/>
      <c r="G15" s="92"/>
      <c r="H15" s="98"/>
      <c r="I15" s="99"/>
      <c r="J15" s="101"/>
    </row>
    <row r="16" spans="1:10" ht="12.75" customHeight="1" x14ac:dyDescent="0.2">
      <c r="A16" s="89"/>
      <c r="B16" s="91"/>
      <c r="C16" s="91"/>
      <c r="D16" s="92"/>
      <c r="E16" s="92"/>
      <c r="F16" s="97"/>
      <c r="G16" s="92"/>
      <c r="H16" s="98"/>
      <c r="I16" s="99"/>
      <c r="J16" s="101"/>
    </row>
    <row r="17" spans="1:10" ht="12.75" customHeight="1" x14ac:dyDescent="0.2">
      <c r="A17" s="89"/>
      <c r="B17" s="91"/>
      <c r="C17" s="91"/>
      <c r="D17" s="92"/>
      <c r="E17" s="92"/>
      <c r="F17" s="97"/>
      <c r="G17" s="92"/>
      <c r="H17" s="98"/>
      <c r="I17" s="99"/>
      <c r="J17" s="101"/>
    </row>
    <row r="18" spans="1:10" ht="12.75" customHeight="1" x14ac:dyDescent="0.2">
      <c r="A18" s="89"/>
      <c r="B18" s="91"/>
      <c r="C18" s="91"/>
      <c r="D18" s="92"/>
      <c r="E18" s="92"/>
      <c r="F18" s="97"/>
      <c r="G18" s="92"/>
      <c r="H18" s="98"/>
      <c r="I18" s="99"/>
      <c r="J18" s="101"/>
    </row>
    <row r="19" spans="1:10" ht="12.75" customHeight="1" x14ac:dyDescent="0.2">
      <c r="A19" s="89"/>
      <c r="B19" s="91"/>
      <c r="C19" s="91"/>
      <c r="D19" s="92"/>
      <c r="E19" s="92"/>
      <c r="F19" s="97"/>
      <c r="G19" s="92"/>
      <c r="H19" s="98"/>
      <c r="I19" s="99"/>
      <c r="J19" s="101"/>
    </row>
    <row r="20" spans="1:10" ht="12.75" customHeight="1" x14ac:dyDescent="0.2">
      <c r="A20" s="89"/>
      <c r="B20" s="91"/>
      <c r="C20" s="91"/>
      <c r="D20" s="92"/>
      <c r="E20" s="92"/>
      <c r="F20" s="97"/>
      <c r="G20" s="92"/>
      <c r="H20" s="98"/>
      <c r="I20" s="99"/>
      <c r="J20" s="101"/>
    </row>
    <row r="21" spans="1:10" ht="12.75" customHeight="1" x14ac:dyDescent="0.2">
      <c r="A21" s="89"/>
      <c r="B21" s="91"/>
      <c r="C21" s="91"/>
      <c r="D21" s="92"/>
      <c r="E21" s="92"/>
      <c r="F21" s="97"/>
      <c r="G21" s="92"/>
      <c r="H21" s="98"/>
      <c r="I21" s="99"/>
      <c r="J21" s="101"/>
    </row>
    <row r="22" spans="1:10" ht="12.75" customHeight="1" x14ac:dyDescent="0.2">
      <c r="A22" s="89"/>
      <c r="B22" s="89"/>
      <c r="C22" s="91"/>
      <c r="D22" s="91"/>
      <c r="E22" s="92"/>
      <c r="F22" s="104"/>
      <c r="G22" s="91"/>
      <c r="H22" s="98"/>
      <c r="I22" s="104"/>
      <c r="J22" s="92"/>
    </row>
    <row r="23" spans="1:10" ht="12.75" customHeight="1" x14ac:dyDescent="0.2">
      <c r="A23" s="89"/>
      <c r="B23" s="91"/>
      <c r="C23" s="91"/>
      <c r="D23" s="92"/>
      <c r="E23" s="92"/>
      <c r="F23" s="97"/>
      <c r="G23" s="91"/>
      <c r="H23" s="98"/>
      <c r="I23" s="99"/>
      <c r="J23" s="101"/>
    </row>
    <row r="24" spans="1:10" ht="12.75" customHeight="1" x14ac:dyDescent="0.2">
      <c r="A24" s="89"/>
      <c r="B24" s="103"/>
      <c r="C24" s="91"/>
      <c r="D24" s="92"/>
      <c r="E24" s="92"/>
      <c r="F24" s="97"/>
      <c r="G24" s="92"/>
      <c r="H24" s="98"/>
      <c r="I24" s="99"/>
      <c r="J24" s="92"/>
    </row>
    <row r="25" spans="1:10" ht="12.75" customHeight="1" x14ac:dyDescent="0.2">
      <c r="A25" s="89"/>
      <c r="B25" s="102"/>
      <c r="C25" s="91"/>
      <c r="D25" s="92"/>
      <c r="E25" s="92"/>
      <c r="F25" s="97"/>
      <c r="G25" s="92"/>
      <c r="H25" s="98"/>
      <c r="I25" s="99"/>
      <c r="J25" s="105"/>
    </row>
    <row r="26" spans="1:10" ht="12.75" customHeight="1" x14ac:dyDescent="0.2">
      <c r="A26" s="89"/>
      <c r="B26" s="102"/>
      <c r="C26" s="91"/>
      <c r="D26" s="92"/>
      <c r="E26" s="92"/>
      <c r="F26" s="97"/>
      <c r="G26" s="92"/>
      <c r="H26" s="98"/>
      <c r="I26" s="99"/>
      <c r="J26" s="105"/>
    </row>
    <row r="27" spans="1:10" ht="12.75" customHeight="1" x14ac:dyDescent="0.2">
      <c r="A27" s="89"/>
      <c r="B27" s="102"/>
      <c r="C27" s="106"/>
      <c r="D27" s="92"/>
      <c r="E27" s="92"/>
      <c r="F27" s="97"/>
      <c r="G27" s="92"/>
      <c r="H27" s="98"/>
      <c r="I27" s="99"/>
      <c r="J27" s="105"/>
    </row>
    <row r="28" spans="1:10" ht="12.75" customHeight="1" x14ac:dyDescent="0.2">
      <c r="A28" s="89"/>
      <c r="B28" s="102"/>
      <c r="C28" s="106"/>
      <c r="D28" s="92"/>
      <c r="E28" s="92"/>
      <c r="F28" s="97"/>
      <c r="G28" s="92"/>
      <c r="H28" s="98"/>
      <c r="I28" s="99"/>
      <c r="J28" s="105"/>
    </row>
    <row r="29" spans="1:10" ht="12.75" customHeight="1" x14ac:dyDescent="0.2">
      <c r="A29" s="89"/>
      <c r="B29" s="89"/>
      <c r="C29" s="89"/>
      <c r="D29" s="107"/>
      <c r="E29" s="107"/>
      <c r="F29" s="108"/>
      <c r="G29" s="109"/>
      <c r="H29" s="98"/>
      <c r="I29" s="99"/>
      <c r="J29" s="105"/>
    </row>
    <row r="30" spans="1:10" ht="12.75" customHeight="1" x14ac:dyDescent="0.2">
      <c r="A30" s="89"/>
      <c r="B30" s="89"/>
      <c r="C30" s="89"/>
      <c r="D30" s="107"/>
      <c r="E30" s="107"/>
      <c r="F30" s="108"/>
      <c r="G30" s="107"/>
      <c r="H30" s="98"/>
      <c r="I30" s="99"/>
      <c r="J30" s="107"/>
    </row>
    <row r="31" spans="1:10" ht="12.75" customHeight="1" x14ac:dyDescent="0.2">
      <c r="A31" s="89"/>
      <c r="B31" s="89"/>
      <c r="C31" s="89"/>
      <c r="D31" s="107"/>
      <c r="E31" s="107"/>
      <c r="F31" s="110"/>
      <c r="G31" s="111"/>
      <c r="H31" s="98"/>
      <c r="I31" s="99"/>
      <c r="J31" s="107"/>
    </row>
    <row r="32" spans="1:10" ht="12.75" customHeight="1" x14ac:dyDescent="0.2">
      <c r="A32" s="89"/>
      <c r="B32" s="89"/>
      <c r="C32" s="89"/>
      <c r="D32" s="107"/>
      <c r="E32" s="107"/>
      <c r="F32" s="110"/>
      <c r="G32" s="111"/>
      <c r="H32" s="98"/>
      <c r="I32" s="99"/>
      <c r="J32" s="107"/>
    </row>
    <row r="33" spans="1:10" ht="12.75" customHeight="1" x14ac:dyDescent="0.2">
      <c r="A33" s="93"/>
      <c r="B33" s="89"/>
      <c r="C33" s="89"/>
      <c r="D33" s="107"/>
      <c r="E33" s="107"/>
      <c r="F33" s="110"/>
      <c r="G33" s="111"/>
      <c r="H33" s="98"/>
      <c r="I33" s="110"/>
      <c r="J33" s="107"/>
    </row>
    <row r="34" spans="1:10" ht="12.75" customHeight="1" x14ac:dyDescent="0.2">
      <c r="A34" s="93"/>
      <c r="B34" s="89"/>
      <c r="C34" s="89"/>
      <c r="D34" s="107"/>
      <c r="E34" s="107"/>
      <c r="F34" s="110"/>
      <c r="G34" s="111"/>
      <c r="H34" s="98"/>
      <c r="I34" s="110"/>
      <c r="J34" s="107"/>
    </row>
    <row r="35" spans="1:10" ht="12.75" customHeight="1" x14ac:dyDescent="0.2">
      <c r="A35" s="93"/>
      <c r="B35" s="89"/>
      <c r="C35" s="89"/>
      <c r="D35" s="107"/>
      <c r="E35" s="107"/>
      <c r="F35" s="110"/>
      <c r="G35" s="111"/>
      <c r="H35" s="98"/>
      <c r="I35" s="110"/>
      <c r="J35" s="107"/>
    </row>
    <row r="36" spans="1:10" ht="12.75" customHeight="1" x14ac:dyDescent="0.2">
      <c r="A36" s="93"/>
      <c r="B36" s="89"/>
      <c r="C36" s="89"/>
      <c r="D36" s="107"/>
      <c r="E36" s="107"/>
      <c r="F36" s="110"/>
      <c r="G36" s="111"/>
      <c r="H36" s="98"/>
      <c r="I36" s="99"/>
      <c r="J36" s="107"/>
    </row>
    <row r="37" spans="1:10" ht="12.75" customHeight="1" x14ac:dyDescent="0.2">
      <c r="A37" s="93"/>
      <c r="B37" s="89"/>
      <c r="C37" s="89"/>
      <c r="D37" s="107"/>
      <c r="E37" s="107"/>
      <c r="F37" s="110"/>
      <c r="G37" s="111"/>
      <c r="H37" s="89"/>
      <c r="I37" s="96"/>
      <c r="J37" s="107"/>
    </row>
    <row r="38" spans="1:10" ht="12.75" customHeight="1" x14ac:dyDescent="0.2">
      <c r="A38" s="93"/>
      <c r="B38" s="90"/>
      <c r="C38" s="91"/>
      <c r="D38" s="107"/>
      <c r="E38" s="107"/>
      <c r="F38" s="110"/>
      <c r="G38" s="111"/>
      <c r="H38" s="89"/>
      <c r="I38" s="96"/>
      <c r="J38" s="107"/>
    </row>
    <row r="39" spans="1:10" ht="12.75" customHeight="1" x14ac:dyDescent="0.25">
      <c r="A39" s="93"/>
      <c r="B39" s="112"/>
      <c r="C39" s="112"/>
      <c r="D39" s="113"/>
      <c r="E39" s="113"/>
      <c r="F39" s="114"/>
      <c r="G39" s="113"/>
      <c r="H39" s="98"/>
      <c r="I39" s="99"/>
      <c r="J39" s="95"/>
    </row>
    <row r="40" spans="1:10" ht="12.75" customHeight="1" x14ac:dyDescent="0.25">
      <c r="A40" s="93"/>
      <c r="B40" s="112"/>
      <c r="C40" s="112"/>
      <c r="D40" s="113"/>
      <c r="E40" s="113"/>
      <c r="F40" s="114"/>
      <c r="G40" s="92"/>
      <c r="H40" s="98"/>
      <c r="I40" s="99"/>
      <c r="J40" s="95"/>
    </row>
    <row r="41" spans="1:10" ht="12.75" customHeight="1" x14ac:dyDescent="0.25">
      <c r="A41" s="93"/>
      <c r="B41" s="112"/>
      <c r="C41" s="112"/>
      <c r="D41" s="113"/>
      <c r="E41" s="113"/>
      <c r="F41" s="114"/>
      <c r="G41" s="115"/>
      <c r="H41" s="98"/>
      <c r="I41" s="99" t="s">
        <v>4</v>
      </c>
      <c r="J41" s="95"/>
    </row>
    <row r="42" spans="1:10" ht="12.75" customHeight="1" x14ac:dyDescent="0.25">
      <c r="A42" s="93"/>
      <c r="B42" s="112"/>
      <c r="C42" s="112"/>
      <c r="D42" s="113"/>
      <c r="E42" s="113"/>
      <c r="F42" s="114"/>
      <c r="G42" s="113"/>
      <c r="H42" s="98"/>
      <c r="I42" s="99"/>
      <c r="J42" s="95"/>
    </row>
    <row r="43" spans="1:10" ht="12.75" customHeight="1" x14ac:dyDescent="0.25">
      <c r="A43" s="93"/>
      <c r="B43" s="112"/>
      <c r="C43" s="112"/>
      <c r="D43" s="113"/>
      <c r="E43" s="113"/>
      <c r="F43" s="114"/>
      <c r="G43" s="113"/>
      <c r="H43" s="98"/>
      <c r="I43" s="99"/>
      <c r="J43" s="95"/>
    </row>
    <row r="44" spans="1:10" ht="12.75" customHeight="1" x14ac:dyDescent="0.25">
      <c r="A44" s="93"/>
      <c r="B44" s="112"/>
      <c r="C44" s="112"/>
      <c r="D44" s="113"/>
      <c r="E44" s="113"/>
      <c r="F44" s="114"/>
      <c r="G44" s="113"/>
      <c r="H44" s="98"/>
      <c r="I44" s="99"/>
      <c r="J44" s="95"/>
    </row>
    <row r="45" spans="1:10" ht="12.75" customHeight="1" x14ac:dyDescent="0.25">
      <c r="A45" s="93"/>
      <c r="B45" s="112"/>
      <c r="C45" s="112"/>
      <c r="D45" s="113"/>
      <c r="E45" s="113"/>
      <c r="F45" s="114"/>
      <c r="G45" s="113"/>
      <c r="H45" s="98"/>
      <c r="I45" s="99"/>
      <c r="J45" s="95"/>
    </row>
    <row r="46" spans="1:10" ht="12.75" customHeight="1" x14ac:dyDescent="0.25">
      <c r="A46" s="89"/>
      <c r="B46" s="112"/>
      <c r="C46" s="112"/>
      <c r="D46" s="113"/>
      <c r="E46" s="113"/>
      <c r="F46" s="114"/>
      <c r="G46" s="113"/>
      <c r="H46" s="98"/>
      <c r="I46" s="99"/>
      <c r="J46" s="99"/>
    </row>
    <row r="47" spans="1:10" ht="12.75" customHeight="1" x14ac:dyDescent="0.25">
      <c r="A47" s="89"/>
      <c r="B47" s="112"/>
      <c r="C47" s="112"/>
      <c r="D47" s="113"/>
      <c r="E47" s="113"/>
      <c r="F47" s="114"/>
      <c r="G47" s="113"/>
      <c r="H47" s="98"/>
      <c r="I47" s="99"/>
      <c r="J47" s="99"/>
    </row>
    <row r="48" spans="1:10" ht="12.75" customHeight="1" x14ac:dyDescent="0.2">
      <c r="A48" s="89"/>
      <c r="B48" s="89"/>
      <c r="C48" s="112"/>
      <c r="D48" s="112"/>
      <c r="E48" s="92"/>
      <c r="F48" s="116"/>
      <c r="G48" s="113"/>
      <c r="H48" s="98"/>
      <c r="I48" s="116"/>
      <c r="J48" s="99"/>
    </row>
    <row r="49" spans="1:10" ht="12.75" customHeight="1" x14ac:dyDescent="0.2">
      <c r="A49" s="89"/>
      <c r="B49" s="89"/>
      <c r="C49" s="89"/>
      <c r="D49" s="107"/>
      <c r="E49" s="107"/>
      <c r="F49" s="108"/>
      <c r="G49" s="107"/>
      <c r="H49" s="89"/>
      <c r="I49" s="96"/>
      <c r="J49" s="99"/>
    </row>
    <row r="50" spans="1:10" ht="12.75" customHeight="1" x14ac:dyDescent="0.2">
      <c r="A50" s="89"/>
      <c r="B50" s="89"/>
      <c r="C50" s="89"/>
      <c r="D50" s="107"/>
      <c r="E50" s="107"/>
      <c r="F50" s="108"/>
      <c r="G50" s="107"/>
      <c r="H50" s="89"/>
      <c r="I50" s="96"/>
      <c r="J50" s="99"/>
    </row>
    <row r="51" spans="1:10" ht="12.75" customHeight="1" thickBot="1" x14ac:dyDescent="0.25">
      <c r="A51" s="93"/>
      <c r="B51" s="117" t="s">
        <v>83</v>
      </c>
      <c r="C51" s="93"/>
      <c r="D51" s="107"/>
      <c r="E51" s="95"/>
      <c r="F51" s="94"/>
      <c r="G51" s="95"/>
      <c r="H51" s="93"/>
      <c r="I51" s="118"/>
      <c r="J51" s="119"/>
    </row>
    <row r="52" spans="1:10" ht="12.75" customHeight="1" x14ac:dyDescent="0.2">
      <c r="A52" s="134" t="s">
        <v>84</v>
      </c>
      <c r="B52" s="135"/>
      <c r="C52" s="135"/>
      <c r="D52" s="135"/>
      <c r="E52" s="135"/>
      <c r="F52" s="135"/>
      <c r="G52" s="135"/>
      <c r="H52" s="135"/>
      <c r="I52" s="135"/>
      <c r="J52" s="136"/>
    </row>
    <row r="53" spans="1:10" ht="12.75" customHeight="1" x14ac:dyDescent="0.2">
      <c r="A53" s="137"/>
      <c r="B53" s="138"/>
      <c r="C53" s="138"/>
      <c r="D53" s="138"/>
      <c r="E53" s="138"/>
      <c r="F53" s="138"/>
      <c r="G53" s="138"/>
      <c r="H53" s="138"/>
      <c r="I53" s="138"/>
      <c r="J53" s="139"/>
    </row>
    <row r="54" spans="1:10" ht="12.75" customHeight="1" x14ac:dyDescent="0.2">
      <c r="A54" s="137"/>
      <c r="B54" s="138"/>
      <c r="C54" s="138"/>
      <c r="D54" s="138"/>
      <c r="E54" s="138"/>
      <c r="F54" s="138"/>
      <c r="G54" s="138"/>
      <c r="H54" s="138"/>
      <c r="I54" s="138"/>
      <c r="J54" s="139"/>
    </row>
    <row r="55" spans="1:10" ht="12.75" customHeight="1" x14ac:dyDescent="0.2">
      <c r="A55" s="137"/>
      <c r="B55" s="138"/>
      <c r="C55" s="138"/>
      <c r="D55" s="138"/>
      <c r="E55" s="138"/>
      <c r="F55" s="138"/>
      <c r="G55" s="138"/>
      <c r="H55" s="138"/>
      <c r="I55" s="138"/>
      <c r="J55" s="139"/>
    </row>
    <row r="56" spans="1:10" ht="12.75" customHeight="1" x14ac:dyDescent="0.2">
      <c r="A56" s="137"/>
      <c r="B56" s="138"/>
      <c r="C56" s="138"/>
      <c r="D56" s="138"/>
      <c r="E56" s="138"/>
      <c r="F56" s="138"/>
      <c r="G56" s="138"/>
      <c r="H56" s="138"/>
      <c r="I56" s="138"/>
      <c r="J56" s="139"/>
    </row>
    <row r="57" spans="1:10" ht="12.75" customHeight="1" x14ac:dyDescent="0.2">
      <c r="A57" s="137"/>
      <c r="B57" s="138"/>
      <c r="C57" s="138"/>
      <c r="D57" s="138"/>
      <c r="E57" s="138"/>
      <c r="F57" s="138"/>
      <c r="G57" s="138"/>
      <c r="H57" s="138"/>
      <c r="I57" s="138"/>
      <c r="J57" s="139"/>
    </row>
    <row r="58" spans="1:10" ht="12.75" customHeight="1" x14ac:dyDescent="0.2">
      <c r="A58" s="137"/>
      <c r="B58" s="138"/>
      <c r="C58" s="138"/>
      <c r="D58" s="138"/>
      <c r="E58" s="138"/>
      <c r="F58" s="138"/>
      <c r="G58" s="138"/>
      <c r="H58" s="138"/>
      <c r="I58" s="138"/>
      <c r="J58" s="139"/>
    </row>
    <row r="59" spans="1:10" ht="12.75" customHeight="1" x14ac:dyDescent="0.2">
      <c r="A59" s="137"/>
      <c r="B59" s="138"/>
      <c r="C59" s="138"/>
      <c r="D59" s="138"/>
      <c r="E59" s="138"/>
      <c r="F59" s="138"/>
      <c r="G59" s="138"/>
      <c r="H59" s="138"/>
      <c r="I59" s="138"/>
      <c r="J59" s="139"/>
    </row>
    <row r="60" spans="1:10" ht="12.75" customHeight="1" x14ac:dyDescent="0.2">
      <c r="A60" s="137"/>
      <c r="B60" s="138"/>
      <c r="C60" s="138"/>
      <c r="D60" s="138"/>
      <c r="E60" s="138"/>
      <c r="F60" s="138"/>
      <c r="G60" s="138"/>
      <c r="H60" s="138"/>
      <c r="I60" s="138"/>
      <c r="J60" s="139"/>
    </row>
    <row r="61" spans="1:10" ht="12.75" customHeight="1" thickBot="1" x14ac:dyDescent="0.25">
      <c r="A61" s="140"/>
      <c r="B61" s="141"/>
      <c r="C61" s="141"/>
      <c r="D61" s="141"/>
      <c r="E61" s="141"/>
      <c r="F61" s="141"/>
      <c r="G61" s="141"/>
      <c r="H61" s="141"/>
      <c r="I61" s="141"/>
      <c r="J61" s="142"/>
    </row>
  </sheetData>
  <mergeCells count="1">
    <mergeCell ref="A52:J61"/>
  </mergeCells>
  <conditionalFormatting sqref="B14">
    <cfRule type="cellIs" dxfId="9" priority="4" stopIfTrue="1" operator="equal">
      <formula>"Title"</formula>
    </cfRule>
  </conditionalFormatting>
  <conditionalFormatting sqref="B10 B19">
    <cfRule type="cellIs" dxfId="8" priority="5" stopIfTrue="1" operator="equal">
      <formula>"Adjustment to Income/Expense/Rate Base:"</formula>
    </cfRule>
  </conditionalFormatting>
  <conditionalFormatting sqref="B38">
    <cfRule type="cellIs" dxfId="7" priority="3" stopIfTrue="1" operator="equal">
      <formula>"Adjustment to Income/Expense/Rate Base:"</formula>
    </cfRule>
  </conditionalFormatting>
  <conditionalFormatting sqref="B13">
    <cfRule type="cellIs" dxfId="6" priority="2" stopIfTrue="1" operator="equal">
      <formula>"Adjustment to Income/Expense/Rate Base:"</formula>
    </cfRule>
  </conditionalFormatting>
  <conditionalFormatting sqref="B11">
    <cfRule type="cellIs" dxfId="5" priority="1" stopIfTrue="1" operator="equal">
      <formula>"Adjustment to Income/Expense/Rate Base:"</formula>
    </cfRule>
  </conditionalFormatting>
  <dataValidations count="3">
    <dataValidation type="list" errorStyle="warning" allowBlank="1" showInputMessage="1" showErrorMessage="1" errorTitle="FERC ACCOUNT" error="This FERC Account is not included in the drop-down list. Is this the account you want to use?" sqref="D39:D48 D23 D11:D21">
      <formula1>$D$1:$D$61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9:E47 E23 E12 E14:E21">
      <formula1>"1, 2, 3"</formula1>
    </dataValidation>
    <dataValidation type="list" errorStyle="warning" allowBlank="1" showInputMessage="1" showErrorMessage="1" errorTitle="Factor" error="This factor is not included in the drop-down list. Is this the factor you want to use?" sqref="G11:G21">
      <formula1>$G$1:$G$61</formula1>
    </dataValidation>
  </dataValidations>
  <pageMargins left="1" right="0" top="1" bottom="0.75" header="0.5" footer="0.5"/>
  <pageSetup scale="73" orientation="portrait" r:id="rId1"/>
  <headerFooter alignWithMargins="0">
    <oddHeader>&amp;R&amp;"Arial,Regular"&amp;10Exhibit 1 Page 5</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view="pageBreakPreview" zoomScale="80" zoomScaleNormal="82" zoomScaleSheetLayoutView="80" workbookViewId="0">
      <selection activeCell="A2" sqref="A2"/>
    </sheetView>
  </sheetViews>
  <sheetFormatPr defaultColWidth="9.140625" defaultRowHeight="12.75" customHeight="1" x14ac:dyDescent="0.2"/>
  <cols>
    <col min="1" max="1" width="4.140625" style="75" bestFit="1" customWidth="1"/>
    <col min="2" max="2" width="6.7109375" style="75" customWidth="1"/>
    <col min="3" max="3" width="36.42578125" style="75" customWidth="1"/>
    <col min="4" max="4" width="9.85546875" style="76" bestFit="1" customWidth="1"/>
    <col min="5" max="5" width="5.140625" style="76" bestFit="1" customWidth="1"/>
    <col min="6" max="6" width="18.140625" style="77" customWidth="1"/>
    <col min="7" max="7" width="8.7109375" style="76" bestFit="1" customWidth="1"/>
    <col min="8" max="8" width="11.42578125" style="75" customWidth="1"/>
    <col min="9" max="9" width="16" style="79" bestFit="1" customWidth="1"/>
    <col min="10" max="10" width="8.7109375" style="76" customWidth="1"/>
    <col min="11" max="16384" width="9.140625" style="75"/>
  </cols>
  <sheetData>
    <row r="1" spans="1:10" ht="12.75" customHeight="1" x14ac:dyDescent="0.2">
      <c r="J1" s="80"/>
    </row>
    <row r="2" spans="1:10" ht="12.75" customHeight="1" x14ac:dyDescent="0.2">
      <c r="J2" s="80"/>
    </row>
    <row r="3" spans="1:10" ht="12.75" customHeight="1" x14ac:dyDescent="0.2">
      <c r="B3" s="81" t="s">
        <v>105</v>
      </c>
      <c r="G3" s="82"/>
      <c r="H3" s="78"/>
      <c r="I3" s="83" t="s">
        <v>73</v>
      </c>
      <c r="J3" s="84">
        <v>3.8</v>
      </c>
    </row>
    <row r="4" spans="1:10" ht="12.75" customHeight="1" x14ac:dyDescent="0.2">
      <c r="B4" s="81" t="s">
        <v>110</v>
      </c>
      <c r="J4" s="80"/>
    </row>
    <row r="5" spans="1:10" ht="12.75" customHeight="1" x14ac:dyDescent="0.2">
      <c r="B5" s="78" t="s">
        <v>85</v>
      </c>
      <c r="J5" s="80"/>
    </row>
    <row r="6" spans="1:10" ht="12.75" customHeight="1" x14ac:dyDescent="0.2">
      <c r="J6" s="80"/>
    </row>
    <row r="7" spans="1:10" ht="12.75" customHeight="1" x14ac:dyDescent="0.2">
      <c r="J7" s="80"/>
    </row>
    <row r="8" spans="1:10" ht="12.75" customHeight="1" x14ac:dyDescent="0.2">
      <c r="F8" s="80" t="s">
        <v>5</v>
      </c>
      <c r="H8" s="76"/>
      <c r="I8" s="85" t="s">
        <v>108</v>
      </c>
    </row>
    <row r="9" spans="1:10" ht="12.75" customHeight="1" x14ac:dyDescent="0.2">
      <c r="D9" s="86" t="s">
        <v>75</v>
      </c>
      <c r="E9" s="86" t="s">
        <v>76</v>
      </c>
      <c r="F9" s="87" t="s">
        <v>77</v>
      </c>
      <c r="G9" s="86" t="s">
        <v>78</v>
      </c>
      <c r="H9" s="86" t="s">
        <v>79</v>
      </c>
      <c r="I9" s="88" t="s">
        <v>80</v>
      </c>
      <c r="J9" s="86" t="s">
        <v>81</v>
      </c>
    </row>
    <row r="10" spans="1:10" ht="12.75" customHeight="1" x14ac:dyDescent="0.2">
      <c r="A10" s="89"/>
      <c r="B10" s="90" t="s">
        <v>86</v>
      </c>
      <c r="C10" s="91"/>
      <c r="D10" s="92"/>
      <c r="E10" s="92"/>
      <c r="F10" s="92"/>
      <c r="G10" s="92"/>
      <c r="H10" s="93"/>
      <c r="I10" s="94"/>
      <c r="J10" s="95"/>
    </row>
    <row r="11" spans="1:10" ht="12.75" customHeight="1" x14ac:dyDescent="0.2">
      <c r="A11" s="96"/>
      <c r="B11" s="75" t="s">
        <v>87</v>
      </c>
      <c r="C11" s="91"/>
      <c r="D11" s="92">
        <v>456</v>
      </c>
      <c r="E11" s="76" t="s">
        <v>113</v>
      </c>
      <c r="F11" s="97">
        <v>-8229470.7399999993</v>
      </c>
      <c r="G11" s="92" t="s">
        <v>123</v>
      </c>
      <c r="H11" s="98">
        <v>4.6833014823031073E-2</v>
      </c>
      <c r="I11" s="99">
        <f>F11*H11</f>
        <v>-385410.92515212047</v>
      </c>
      <c r="J11" s="100"/>
    </row>
    <row r="12" spans="1:10" ht="12.75" customHeight="1" x14ac:dyDescent="0.2">
      <c r="A12" s="89"/>
      <c r="B12" s="91"/>
      <c r="C12" s="91"/>
      <c r="D12" s="92"/>
      <c r="E12" s="92"/>
      <c r="F12" s="97"/>
      <c r="G12" s="92"/>
      <c r="H12" s="98"/>
      <c r="I12" s="99"/>
      <c r="J12" s="101"/>
    </row>
    <row r="13" spans="1:10" ht="12.75" customHeight="1" x14ac:dyDescent="0.2">
      <c r="A13" s="89"/>
      <c r="B13" s="102"/>
      <c r="C13" s="91"/>
      <c r="D13" s="92"/>
      <c r="F13" s="97"/>
      <c r="G13" s="92"/>
      <c r="H13" s="98"/>
      <c r="I13" s="99"/>
      <c r="J13" s="101"/>
    </row>
    <row r="14" spans="1:10" ht="12.75" customHeight="1" x14ac:dyDescent="0.2">
      <c r="A14" s="89"/>
      <c r="B14" s="91"/>
      <c r="C14" s="91"/>
      <c r="D14" s="92"/>
      <c r="E14" s="92"/>
      <c r="F14" s="97"/>
      <c r="G14" s="92"/>
      <c r="H14" s="98"/>
      <c r="I14" s="99"/>
      <c r="J14" s="101"/>
    </row>
    <row r="15" spans="1:10" ht="12.75" customHeight="1" x14ac:dyDescent="0.2">
      <c r="A15" s="89"/>
      <c r="B15" s="120" t="s">
        <v>89</v>
      </c>
      <c r="C15" s="89"/>
      <c r="D15" s="107"/>
      <c r="E15" s="107"/>
      <c r="F15" s="108"/>
      <c r="G15" s="92"/>
      <c r="H15" s="98"/>
      <c r="I15" s="99"/>
      <c r="J15" s="101"/>
    </row>
    <row r="16" spans="1:10" ht="12.75" customHeight="1" x14ac:dyDescent="0.2">
      <c r="A16" s="89"/>
      <c r="B16" s="121" t="s">
        <v>90</v>
      </c>
      <c r="C16" s="89"/>
      <c r="D16" s="107"/>
      <c r="E16" s="107"/>
      <c r="F16" s="97">
        <v>103558626.47614101</v>
      </c>
      <c r="G16" s="92"/>
      <c r="H16" s="98"/>
      <c r="I16" s="99"/>
      <c r="J16" s="101"/>
    </row>
    <row r="17" spans="1:10" ht="12.75" customHeight="1" x14ac:dyDescent="0.2">
      <c r="A17" s="89"/>
      <c r="B17" s="121" t="s">
        <v>91</v>
      </c>
      <c r="C17" s="89"/>
      <c r="D17" s="107"/>
      <c r="E17" s="107"/>
      <c r="F17" s="97">
        <v>-8229470.7399999993</v>
      </c>
      <c r="G17" s="92"/>
      <c r="H17" s="98"/>
      <c r="I17" s="99"/>
      <c r="J17" s="101"/>
    </row>
    <row r="18" spans="1:10" ht="12.75" customHeight="1" x14ac:dyDescent="0.2">
      <c r="A18" s="89"/>
      <c r="B18" s="122" t="s">
        <v>90</v>
      </c>
      <c r="C18" s="89"/>
      <c r="D18" s="107"/>
      <c r="E18" s="107"/>
      <c r="F18" s="123">
        <f>F16+F17</f>
        <v>95329155.736141011</v>
      </c>
      <c r="G18" s="92"/>
      <c r="H18" s="98"/>
      <c r="I18" s="99"/>
      <c r="J18" s="101"/>
    </row>
    <row r="19" spans="1:10" ht="12.75" customHeight="1" x14ac:dyDescent="0.2">
      <c r="A19" s="89"/>
      <c r="B19" s="91"/>
      <c r="C19" s="91"/>
      <c r="D19" s="92"/>
      <c r="E19" s="92"/>
      <c r="F19" s="97"/>
      <c r="G19" s="92"/>
      <c r="H19" s="98"/>
      <c r="I19" s="99"/>
      <c r="J19" s="101"/>
    </row>
    <row r="20" spans="1:10" ht="12.75" customHeight="1" x14ac:dyDescent="0.2">
      <c r="A20" s="89"/>
      <c r="B20" s="91"/>
      <c r="C20" s="91"/>
      <c r="D20" s="92"/>
      <c r="E20" s="92"/>
      <c r="F20" s="97"/>
      <c r="G20" s="92"/>
      <c r="H20" s="98"/>
      <c r="I20" s="99"/>
      <c r="J20" s="101"/>
    </row>
    <row r="21" spans="1:10" ht="12.75" customHeight="1" x14ac:dyDescent="0.2">
      <c r="A21" s="89"/>
      <c r="B21" s="91"/>
      <c r="C21" s="91"/>
      <c r="D21" s="92"/>
      <c r="E21" s="92"/>
      <c r="F21" s="97"/>
      <c r="G21" s="92"/>
      <c r="H21" s="98"/>
      <c r="I21" s="99"/>
      <c r="J21" s="101"/>
    </row>
    <row r="22" spans="1:10" ht="12.75" customHeight="1" x14ac:dyDescent="0.2">
      <c r="A22" s="89"/>
      <c r="B22" s="89"/>
      <c r="C22" s="91"/>
      <c r="D22" s="91"/>
      <c r="E22" s="92"/>
      <c r="F22" s="104"/>
      <c r="G22" s="91"/>
      <c r="H22" s="98"/>
      <c r="I22" s="104"/>
      <c r="J22" s="92"/>
    </row>
    <row r="23" spans="1:10" ht="12.75" customHeight="1" x14ac:dyDescent="0.2">
      <c r="A23" s="89"/>
      <c r="B23" s="91"/>
      <c r="C23" s="91"/>
      <c r="D23" s="92"/>
      <c r="E23" s="92"/>
      <c r="F23" s="97"/>
      <c r="G23" s="91"/>
      <c r="H23" s="98"/>
      <c r="I23" s="99"/>
      <c r="J23" s="101"/>
    </row>
    <row r="24" spans="1:10" ht="12.75" customHeight="1" x14ac:dyDescent="0.2">
      <c r="A24" s="89"/>
      <c r="B24" s="103"/>
      <c r="C24" s="91"/>
      <c r="D24" s="92"/>
      <c r="E24" s="92"/>
      <c r="F24" s="97"/>
      <c r="G24" s="92"/>
      <c r="H24" s="98"/>
      <c r="I24" s="99"/>
      <c r="J24" s="92"/>
    </row>
    <row r="25" spans="1:10" ht="12.75" customHeight="1" x14ac:dyDescent="0.2">
      <c r="A25" s="89"/>
      <c r="B25" s="102"/>
      <c r="C25" s="91"/>
      <c r="D25" s="92"/>
      <c r="E25" s="92"/>
      <c r="F25" s="97"/>
      <c r="G25" s="92"/>
      <c r="H25" s="98"/>
      <c r="I25" s="99"/>
      <c r="J25" s="105"/>
    </row>
    <row r="26" spans="1:10" ht="12.75" customHeight="1" x14ac:dyDescent="0.2">
      <c r="A26" s="89"/>
      <c r="B26" s="102"/>
      <c r="C26" s="91"/>
      <c r="D26" s="92"/>
      <c r="E26" s="92"/>
      <c r="F26" s="97"/>
      <c r="G26" s="92"/>
      <c r="H26" s="98"/>
      <c r="I26" s="99"/>
      <c r="J26" s="105"/>
    </row>
    <row r="27" spans="1:10" ht="12.75" customHeight="1" x14ac:dyDescent="0.2">
      <c r="A27" s="89"/>
      <c r="B27" s="102"/>
      <c r="C27" s="106"/>
      <c r="D27" s="92"/>
      <c r="E27" s="92"/>
      <c r="F27" s="97"/>
      <c r="G27" s="92"/>
      <c r="H27" s="98"/>
      <c r="I27" s="99"/>
      <c r="J27" s="105"/>
    </row>
    <row r="28" spans="1:10" ht="12.75" customHeight="1" x14ac:dyDescent="0.2">
      <c r="A28" s="89"/>
      <c r="B28" s="102"/>
      <c r="C28" s="106"/>
      <c r="D28" s="92"/>
      <c r="E28" s="92"/>
      <c r="F28" s="97"/>
      <c r="G28" s="92"/>
      <c r="H28" s="98"/>
      <c r="I28" s="99"/>
      <c r="J28" s="105"/>
    </row>
    <row r="29" spans="1:10" ht="12.75" customHeight="1" x14ac:dyDescent="0.2">
      <c r="A29" s="89"/>
      <c r="B29" s="89"/>
      <c r="C29" s="89"/>
      <c r="D29" s="107"/>
      <c r="E29" s="107"/>
      <c r="F29" s="108"/>
      <c r="G29" s="109"/>
      <c r="H29" s="98"/>
      <c r="I29" s="99"/>
      <c r="J29" s="105"/>
    </row>
    <row r="30" spans="1:10" ht="12.75" customHeight="1" x14ac:dyDescent="0.2">
      <c r="A30" s="89"/>
      <c r="B30" s="89"/>
      <c r="C30" s="89"/>
      <c r="D30" s="107"/>
      <c r="E30" s="107"/>
      <c r="F30" s="108"/>
      <c r="G30" s="107"/>
      <c r="H30" s="98"/>
      <c r="I30" s="99"/>
      <c r="J30" s="107"/>
    </row>
    <row r="31" spans="1:10" ht="12.75" customHeight="1" x14ac:dyDescent="0.2">
      <c r="A31" s="89"/>
      <c r="B31" s="89"/>
      <c r="C31" s="89"/>
      <c r="D31" s="107"/>
      <c r="E31" s="107"/>
      <c r="F31" s="110"/>
      <c r="G31" s="111"/>
      <c r="H31" s="98"/>
      <c r="I31" s="99"/>
      <c r="J31" s="107"/>
    </row>
    <row r="32" spans="1:10" ht="12.75" customHeight="1" x14ac:dyDescent="0.2">
      <c r="A32" s="89"/>
      <c r="B32" s="89"/>
      <c r="C32" s="89"/>
      <c r="D32" s="107"/>
      <c r="E32" s="107"/>
      <c r="F32" s="110"/>
      <c r="G32" s="111"/>
      <c r="H32" s="98"/>
      <c r="I32" s="99"/>
      <c r="J32" s="107"/>
    </row>
    <row r="33" spans="1:10" ht="12.75" customHeight="1" x14ac:dyDescent="0.2">
      <c r="A33" s="93"/>
      <c r="B33" s="89"/>
      <c r="C33" s="89"/>
      <c r="D33" s="107"/>
      <c r="E33" s="107"/>
      <c r="F33" s="110"/>
      <c r="G33" s="111"/>
      <c r="H33" s="98"/>
      <c r="I33" s="110"/>
      <c r="J33" s="107"/>
    </row>
    <row r="34" spans="1:10" ht="12.75" customHeight="1" x14ac:dyDescent="0.2">
      <c r="A34" s="93"/>
      <c r="B34" s="89"/>
      <c r="C34" s="89"/>
      <c r="D34" s="107"/>
      <c r="E34" s="107"/>
      <c r="F34" s="110"/>
      <c r="G34" s="111"/>
      <c r="H34" s="98"/>
      <c r="I34" s="110"/>
      <c r="J34" s="107"/>
    </row>
    <row r="35" spans="1:10" ht="12.75" customHeight="1" x14ac:dyDescent="0.2">
      <c r="A35" s="93"/>
      <c r="B35" s="89"/>
      <c r="C35" s="89"/>
      <c r="D35" s="107"/>
      <c r="E35" s="107"/>
      <c r="F35" s="110"/>
      <c r="G35" s="111"/>
      <c r="H35" s="98"/>
      <c r="I35" s="110"/>
      <c r="J35" s="107"/>
    </row>
    <row r="36" spans="1:10" ht="12.75" customHeight="1" x14ac:dyDescent="0.2">
      <c r="A36" s="93"/>
      <c r="B36" s="89"/>
      <c r="C36" s="89"/>
      <c r="D36" s="107"/>
      <c r="E36" s="107"/>
      <c r="F36" s="110"/>
      <c r="G36" s="111"/>
      <c r="H36" s="98"/>
      <c r="I36" s="99"/>
      <c r="J36" s="107"/>
    </row>
    <row r="37" spans="1:10" ht="12.75" customHeight="1" x14ac:dyDescent="0.2">
      <c r="A37" s="93"/>
      <c r="B37" s="89"/>
      <c r="C37" s="89"/>
      <c r="D37" s="107"/>
      <c r="E37" s="107"/>
      <c r="F37" s="110"/>
      <c r="G37" s="111"/>
      <c r="H37" s="89"/>
      <c r="I37" s="96"/>
      <c r="J37" s="107"/>
    </row>
    <row r="38" spans="1:10" ht="12.75" customHeight="1" x14ac:dyDescent="0.2">
      <c r="A38" s="93"/>
      <c r="B38" s="90"/>
      <c r="C38" s="91"/>
      <c r="D38" s="107"/>
      <c r="E38" s="107"/>
      <c r="F38" s="110"/>
      <c r="G38" s="111"/>
      <c r="H38" s="89"/>
      <c r="I38" s="96"/>
      <c r="J38" s="107"/>
    </row>
    <row r="39" spans="1:10" ht="12.75" customHeight="1" x14ac:dyDescent="0.25">
      <c r="A39" s="93"/>
      <c r="B39" s="112"/>
      <c r="C39" s="112"/>
      <c r="D39" s="113"/>
      <c r="E39" s="113"/>
      <c r="F39" s="114"/>
      <c r="G39" s="113"/>
      <c r="H39" s="98"/>
      <c r="I39" s="99"/>
      <c r="J39" s="95"/>
    </row>
    <row r="40" spans="1:10" ht="12.75" customHeight="1" x14ac:dyDescent="0.25">
      <c r="A40" s="93"/>
      <c r="B40" s="112"/>
      <c r="C40" s="112"/>
      <c r="D40" s="113"/>
      <c r="E40" s="113"/>
      <c r="F40" s="114"/>
      <c r="G40" s="92"/>
      <c r="H40" s="98"/>
      <c r="I40" s="99"/>
      <c r="J40" s="95"/>
    </row>
    <row r="41" spans="1:10" ht="12.75" customHeight="1" x14ac:dyDescent="0.25">
      <c r="A41" s="93"/>
      <c r="B41" s="112"/>
      <c r="C41" s="112"/>
      <c r="D41" s="113"/>
      <c r="E41" s="113"/>
      <c r="F41" s="114"/>
      <c r="G41" s="115"/>
      <c r="H41" s="98"/>
      <c r="I41" s="99" t="s">
        <v>4</v>
      </c>
      <c r="J41" s="95"/>
    </row>
    <row r="42" spans="1:10" ht="12.75" customHeight="1" x14ac:dyDescent="0.25">
      <c r="A42" s="93"/>
      <c r="B42" s="112"/>
      <c r="C42" s="112"/>
      <c r="D42" s="113"/>
      <c r="E42" s="113"/>
      <c r="F42" s="114"/>
      <c r="G42" s="113"/>
      <c r="H42" s="98"/>
      <c r="I42" s="99"/>
      <c r="J42" s="95"/>
    </row>
    <row r="43" spans="1:10" ht="12.75" customHeight="1" x14ac:dyDescent="0.25">
      <c r="A43" s="93"/>
      <c r="B43" s="112"/>
      <c r="C43" s="112"/>
      <c r="D43" s="113"/>
      <c r="E43" s="113"/>
      <c r="F43" s="114"/>
      <c r="G43" s="113"/>
      <c r="H43" s="98"/>
      <c r="I43" s="99"/>
      <c r="J43" s="95"/>
    </row>
    <row r="44" spans="1:10" ht="12.75" customHeight="1" x14ac:dyDescent="0.25">
      <c r="A44" s="93"/>
      <c r="B44" s="112"/>
      <c r="C44" s="112"/>
      <c r="D44" s="113"/>
      <c r="E44" s="113"/>
      <c r="F44" s="114"/>
      <c r="G44" s="113"/>
      <c r="H44" s="98"/>
      <c r="I44" s="99"/>
      <c r="J44" s="95"/>
    </row>
    <row r="45" spans="1:10" ht="12.75" customHeight="1" x14ac:dyDescent="0.25">
      <c r="A45" s="93"/>
      <c r="B45" s="112"/>
      <c r="C45" s="112"/>
      <c r="D45" s="113"/>
      <c r="E45" s="113"/>
      <c r="F45" s="114"/>
      <c r="G45" s="113"/>
      <c r="H45" s="98"/>
      <c r="I45" s="99"/>
      <c r="J45" s="95"/>
    </row>
    <row r="46" spans="1:10" ht="12.75" customHeight="1" x14ac:dyDescent="0.25">
      <c r="A46" s="89"/>
      <c r="B46" s="112"/>
      <c r="C46" s="112"/>
      <c r="D46" s="113"/>
      <c r="E46" s="113"/>
      <c r="F46" s="114"/>
      <c r="G46" s="113"/>
      <c r="H46" s="98"/>
      <c r="I46" s="99"/>
      <c r="J46" s="99"/>
    </row>
    <row r="47" spans="1:10" ht="12.75" customHeight="1" x14ac:dyDescent="0.25">
      <c r="A47" s="89"/>
      <c r="B47" s="112"/>
      <c r="C47" s="112"/>
      <c r="D47" s="113"/>
      <c r="E47" s="113"/>
      <c r="F47" s="114"/>
      <c r="G47" s="113"/>
      <c r="H47" s="98"/>
      <c r="I47" s="99"/>
      <c r="J47" s="99"/>
    </row>
    <row r="48" spans="1:10" ht="12.75" customHeight="1" x14ac:dyDescent="0.2">
      <c r="A48" s="89"/>
      <c r="B48" s="89"/>
      <c r="C48" s="112"/>
      <c r="D48" s="112"/>
      <c r="E48" s="92"/>
      <c r="F48" s="116"/>
      <c r="G48" s="113"/>
      <c r="H48" s="98"/>
      <c r="I48" s="116"/>
      <c r="J48" s="99"/>
    </row>
    <row r="49" spans="1:10" ht="12.75" customHeight="1" x14ac:dyDescent="0.2">
      <c r="A49" s="89"/>
      <c r="B49" s="89"/>
      <c r="C49" s="89"/>
      <c r="D49" s="107"/>
      <c r="E49" s="107"/>
      <c r="F49" s="108"/>
      <c r="G49" s="107"/>
      <c r="H49" s="89"/>
      <c r="I49" s="96"/>
      <c r="J49" s="99"/>
    </row>
    <row r="50" spans="1:10" ht="12.75" customHeight="1" x14ac:dyDescent="0.2">
      <c r="A50" s="89"/>
      <c r="B50" s="89"/>
      <c r="C50" s="89"/>
      <c r="D50" s="107"/>
      <c r="E50" s="107"/>
      <c r="F50" s="108"/>
      <c r="G50" s="107"/>
      <c r="H50" s="89"/>
      <c r="I50" s="96"/>
      <c r="J50" s="99"/>
    </row>
    <row r="51" spans="1:10" ht="12.75" customHeight="1" thickBot="1" x14ac:dyDescent="0.25">
      <c r="A51" s="93"/>
      <c r="B51" s="117" t="s">
        <v>83</v>
      </c>
      <c r="C51" s="93"/>
      <c r="D51" s="107"/>
      <c r="E51" s="95"/>
      <c r="F51" s="94"/>
      <c r="G51" s="95"/>
      <c r="H51" s="93"/>
      <c r="I51" s="118"/>
      <c r="J51" s="119"/>
    </row>
    <row r="52" spans="1:10" ht="12.75" customHeight="1" x14ac:dyDescent="0.2">
      <c r="A52" s="134" t="s">
        <v>92</v>
      </c>
      <c r="B52" s="135"/>
      <c r="C52" s="135"/>
      <c r="D52" s="135"/>
      <c r="E52" s="135"/>
      <c r="F52" s="135"/>
      <c r="G52" s="135"/>
      <c r="H52" s="135"/>
      <c r="I52" s="135"/>
      <c r="J52" s="136"/>
    </row>
    <row r="53" spans="1:10" ht="12.75" customHeight="1" x14ac:dyDescent="0.2">
      <c r="A53" s="137"/>
      <c r="B53" s="138"/>
      <c r="C53" s="138"/>
      <c r="D53" s="138"/>
      <c r="E53" s="138"/>
      <c r="F53" s="138"/>
      <c r="G53" s="138"/>
      <c r="H53" s="138"/>
      <c r="I53" s="138"/>
      <c r="J53" s="139"/>
    </row>
    <row r="54" spans="1:10" ht="12.75" customHeight="1" x14ac:dyDescent="0.2">
      <c r="A54" s="137"/>
      <c r="B54" s="138"/>
      <c r="C54" s="138"/>
      <c r="D54" s="138"/>
      <c r="E54" s="138"/>
      <c r="F54" s="138"/>
      <c r="G54" s="138"/>
      <c r="H54" s="138"/>
      <c r="I54" s="138"/>
      <c r="J54" s="139"/>
    </row>
    <row r="55" spans="1:10" ht="12.75" customHeight="1" x14ac:dyDescent="0.2">
      <c r="A55" s="137"/>
      <c r="B55" s="138"/>
      <c r="C55" s="138"/>
      <c r="D55" s="138"/>
      <c r="E55" s="138"/>
      <c r="F55" s="138"/>
      <c r="G55" s="138"/>
      <c r="H55" s="138"/>
      <c r="I55" s="138"/>
      <c r="J55" s="139"/>
    </row>
    <row r="56" spans="1:10" ht="12.75" customHeight="1" x14ac:dyDescent="0.2">
      <c r="A56" s="137"/>
      <c r="B56" s="138"/>
      <c r="C56" s="138"/>
      <c r="D56" s="138"/>
      <c r="E56" s="138"/>
      <c r="F56" s="138"/>
      <c r="G56" s="138"/>
      <c r="H56" s="138"/>
      <c r="I56" s="138"/>
      <c r="J56" s="139"/>
    </row>
    <row r="57" spans="1:10" ht="12.75" customHeight="1" x14ac:dyDescent="0.2">
      <c r="A57" s="137"/>
      <c r="B57" s="138"/>
      <c r="C57" s="138"/>
      <c r="D57" s="138"/>
      <c r="E57" s="138"/>
      <c r="F57" s="138"/>
      <c r="G57" s="138"/>
      <c r="H57" s="138"/>
      <c r="I57" s="138"/>
      <c r="J57" s="139"/>
    </row>
    <row r="58" spans="1:10" ht="12.75" customHeight="1" x14ac:dyDescent="0.2">
      <c r="A58" s="137"/>
      <c r="B58" s="138"/>
      <c r="C58" s="138"/>
      <c r="D58" s="138"/>
      <c r="E58" s="138"/>
      <c r="F58" s="138"/>
      <c r="G58" s="138"/>
      <c r="H58" s="138"/>
      <c r="I58" s="138"/>
      <c r="J58" s="139"/>
    </row>
    <row r="59" spans="1:10" ht="12.75" customHeight="1" x14ac:dyDescent="0.2">
      <c r="A59" s="137"/>
      <c r="B59" s="138"/>
      <c r="C59" s="138"/>
      <c r="D59" s="138"/>
      <c r="E59" s="138"/>
      <c r="F59" s="138"/>
      <c r="G59" s="138"/>
      <c r="H59" s="138"/>
      <c r="I59" s="138"/>
      <c r="J59" s="139"/>
    </row>
    <row r="60" spans="1:10" ht="12.75" customHeight="1" x14ac:dyDescent="0.2">
      <c r="A60" s="137"/>
      <c r="B60" s="138"/>
      <c r="C60" s="138"/>
      <c r="D60" s="138"/>
      <c r="E60" s="138"/>
      <c r="F60" s="138"/>
      <c r="G60" s="138"/>
      <c r="H60" s="138"/>
      <c r="I60" s="138"/>
      <c r="J60" s="139"/>
    </row>
    <row r="61" spans="1:10" ht="12.75" customHeight="1" thickBot="1" x14ac:dyDescent="0.25">
      <c r="A61" s="140"/>
      <c r="B61" s="141"/>
      <c r="C61" s="141"/>
      <c r="D61" s="141"/>
      <c r="E61" s="141"/>
      <c r="F61" s="141"/>
      <c r="G61" s="141"/>
      <c r="H61" s="141"/>
      <c r="I61" s="141"/>
      <c r="J61" s="142"/>
    </row>
  </sheetData>
  <mergeCells count="1">
    <mergeCell ref="A52:J61"/>
  </mergeCells>
  <conditionalFormatting sqref="B11:B12 B14">
    <cfRule type="cellIs" dxfId="4" priority="4" stopIfTrue="1" operator="equal">
      <formula>"Title"</formula>
    </cfRule>
  </conditionalFormatting>
  <conditionalFormatting sqref="B10 B19">
    <cfRule type="cellIs" dxfId="3" priority="5" stopIfTrue="1" operator="equal">
      <formula>"Adjustment to Income/Expense/Rate Base:"</formula>
    </cfRule>
  </conditionalFormatting>
  <conditionalFormatting sqref="B38">
    <cfRule type="cellIs" dxfId="2" priority="3" stopIfTrue="1" operator="equal">
      <formula>"Adjustment to Income/Expense/Rate Base:"</formula>
    </cfRule>
  </conditionalFormatting>
  <conditionalFormatting sqref="B17">
    <cfRule type="cellIs" dxfId="1" priority="2" stopIfTrue="1" operator="equal">
      <formula>"Title"</formula>
    </cfRule>
  </conditionalFormatting>
  <conditionalFormatting sqref="B18">
    <cfRule type="cellIs" dxfId="0" priority="1" stopIfTrue="1" operator="equal">
      <formula>"Title"</formula>
    </cfRule>
  </conditionalFormatting>
  <dataValidations count="5">
    <dataValidation type="list" errorStyle="warning" allowBlank="1" showInputMessage="1" showErrorMessage="1" errorTitle="Factor" error="This factor is not included in the drop-down list. Is this the factor you want to use?" sqref="G11:G21">
      <formula1>$G$1:$G$61</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9:E47 E23 E12 E14 E19:E21">
      <formula1>"1, 2, 3"</formula1>
    </dataValidation>
    <dataValidation type="list" errorStyle="warning" allowBlank="1" showInputMessage="1" showErrorMessage="1" errorTitle="FERC ACCOUNT" error="This FERC Account is not included in the drop-down list. Is this the account you want to use?" sqref="D39:D48 D19:D21 D11:D14 D23">
      <formula1>$D$1:$D$61</formula1>
    </dataValidation>
    <dataValidation type="list" allowBlank="1" showInputMessage="1" showErrorMessage="1" errorTitle="Account Entry Error" error="The account entered is not a valid account." sqref="D15:D18">
      <formula1>ValidAccount</formula1>
    </dataValidation>
    <dataValidation type="list" allowBlank="1" showInputMessage="1" showErrorMessage="1" errorTitle="Adjustment Type Entry Error" error="An invalid adjustment type was entered._x000a__x000a_Valid values are 1, 2, or 3" sqref="E15:E18">
      <formula1>"1,2,3"</formula1>
    </dataValidation>
  </dataValidations>
  <pageMargins left="1" right="0" top="1" bottom="0.75" header="0.5" footer="0.5"/>
  <pageSetup scale="73" orientation="portrait" r:id="rId1"/>
  <headerFooter alignWithMargins="0">
    <oddHeader>&amp;R&amp;"Arial,Regular"&amp;10Exhibit 1 Page 6</oddHeader>
  </headerFooter>
  <ignoredErrors>
    <ignoredError sqref="I1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tabSelected="1" view="pageLayout" zoomScaleNormal="100" zoomScaleSheetLayoutView="100" workbookViewId="0">
      <selection activeCell="B56" sqref="B56"/>
    </sheetView>
  </sheetViews>
  <sheetFormatPr defaultRowHeight="14.25" x14ac:dyDescent="0.2"/>
  <cols>
    <col min="1" max="1" width="8.5703125" style="35" customWidth="1"/>
    <col min="2" max="2" width="16.42578125" style="35" customWidth="1"/>
    <col min="3" max="3" width="1.42578125" style="35" customWidth="1"/>
    <col min="4" max="6" width="16.42578125" style="35" customWidth="1"/>
    <col min="7" max="7" width="1.42578125" style="35" customWidth="1"/>
    <col min="8" max="8" width="20" style="35" customWidth="1"/>
    <col min="9" max="9" width="1.42578125" style="35" customWidth="1"/>
    <col min="10" max="10" width="16.42578125" style="35" customWidth="1"/>
    <col min="11" max="11" width="7.85546875" style="35" customWidth="1"/>
    <col min="12" max="13" width="12.7109375" style="35" customWidth="1"/>
    <col min="14" max="14" width="9.140625" style="35"/>
    <col min="15" max="15" width="9.28515625" style="35" bestFit="1" customWidth="1"/>
    <col min="16" max="16" width="19.85546875" style="35" bestFit="1" customWidth="1"/>
    <col min="17" max="17" width="12.28515625" style="35" customWidth="1"/>
    <col min="18" max="16384" width="9.140625" style="35"/>
  </cols>
  <sheetData>
    <row r="1" spans="1:14" ht="15" x14ac:dyDescent="0.25">
      <c r="A1" s="36" t="s">
        <v>105</v>
      </c>
      <c r="B1" s="36"/>
      <c r="C1" s="36"/>
      <c r="D1" s="36"/>
      <c r="E1" s="36"/>
      <c r="F1" s="36"/>
      <c r="G1" s="36"/>
      <c r="H1" s="36"/>
      <c r="I1" s="36"/>
      <c r="J1" s="36"/>
      <c r="K1" s="36"/>
      <c r="L1" s="37"/>
      <c r="M1" s="37"/>
    </row>
    <row r="2" spans="1:14" ht="15" x14ac:dyDescent="0.25">
      <c r="A2" s="38" t="s">
        <v>104</v>
      </c>
      <c r="B2" s="36"/>
      <c r="C2" s="36"/>
      <c r="D2" s="36"/>
      <c r="E2" s="36"/>
      <c r="F2" s="36"/>
      <c r="G2" s="36"/>
      <c r="H2" s="36"/>
      <c r="I2" s="36"/>
      <c r="J2" s="36"/>
      <c r="K2" s="36"/>
      <c r="L2" s="37"/>
      <c r="M2" s="37"/>
    </row>
    <row r="3" spans="1:14" ht="15" x14ac:dyDescent="0.25">
      <c r="A3" s="38" t="s">
        <v>126</v>
      </c>
      <c r="B3" s="36"/>
      <c r="C3" s="36"/>
      <c r="D3" s="36"/>
      <c r="E3" s="36"/>
      <c r="F3" s="36"/>
      <c r="G3" s="36"/>
      <c r="H3" s="36"/>
      <c r="I3" s="36"/>
      <c r="J3" s="36"/>
      <c r="K3" s="36"/>
      <c r="L3" s="37"/>
      <c r="M3" s="37"/>
    </row>
    <row r="4" spans="1:14" ht="15" x14ac:dyDescent="0.25">
      <c r="A4" s="38" t="s">
        <v>62</v>
      </c>
      <c r="B4" s="36"/>
      <c r="C4" s="36"/>
      <c r="D4" s="36"/>
      <c r="E4" s="36"/>
      <c r="F4" s="36"/>
      <c r="G4" s="36"/>
      <c r="H4" s="36"/>
      <c r="I4" s="36"/>
      <c r="J4" s="36"/>
      <c r="K4" s="36"/>
      <c r="L4" s="37"/>
      <c r="M4" s="37"/>
    </row>
    <row r="5" spans="1:14" x14ac:dyDescent="0.2">
      <c r="I5" s="39"/>
    </row>
    <row r="6" spans="1:14" x14ac:dyDescent="0.2">
      <c r="I6" s="39"/>
      <c r="N6" s="39"/>
    </row>
    <row r="7" spans="1:14" x14ac:dyDescent="0.2">
      <c r="I7" s="39"/>
    </row>
    <row r="8" spans="1:14" x14ac:dyDescent="0.2">
      <c r="A8" s="35" t="s">
        <v>4</v>
      </c>
      <c r="I8" s="39"/>
    </row>
    <row r="9" spans="1:14" x14ac:dyDescent="0.2">
      <c r="I9" s="39"/>
    </row>
    <row r="10" spans="1:14" s="40" customFormat="1" x14ac:dyDescent="0.2">
      <c r="B10" s="41" t="s">
        <v>4</v>
      </c>
      <c r="C10" s="42"/>
      <c r="D10" s="43" t="s">
        <v>63</v>
      </c>
      <c r="E10" s="44"/>
      <c r="F10" s="45"/>
      <c r="G10" s="46"/>
      <c r="H10" s="47" t="s">
        <v>64</v>
      </c>
      <c r="I10" s="39"/>
      <c r="J10" s="35"/>
      <c r="K10" s="48"/>
    </row>
    <row r="11" spans="1:14" s="40" customFormat="1" x14ac:dyDescent="0.2">
      <c r="A11" s="49"/>
      <c r="B11" s="50"/>
      <c r="C11" s="46"/>
      <c r="D11" s="50"/>
      <c r="E11" s="50"/>
      <c r="F11" s="50"/>
      <c r="G11" s="50"/>
      <c r="H11" s="51">
        <v>8303.2549999999992</v>
      </c>
      <c r="I11" s="46"/>
      <c r="J11" s="50"/>
      <c r="K11" s="50"/>
    </row>
    <row r="12" spans="1:14" s="40" customFormat="1" ht="30" customHeight="1" x14ac:dyDescent="0.2">
      <c r="B12" s="52" t="s">
        <v>65</v>
      </c>
      <c r="C12" s="53"/>
      <c r="D12" s="52" t="s">
        <v>102</v>
      </c>
      <c r="E12" s="52" t="s">
        <v>66</v>
      </c>
      <c r="F12" s="52" t="s">
        <v>67</v>
      </c>
      <c r="G12" s="52"/>
      <c r="H12" s="52" t="s">
        <v>68</v>
      </c>
      <c r="I12" s="54"/>
      <c r="J12" s="52" t="s">
        <v>69</v>
      </c>
      <c r="K12" s="52" t="s">
        <v>70</v>
      </c>
    </row>
    <row r="13" spans="1:14" x14ac:dyDescent="0.2">
      <c r="A13" s="55">
        <v>43101</v>
      </c>
      <c r="B13" s="56">
        <v>0</v>
      </c>
      <c r="C13" s="42"/>
      <c r="D13" s="56">
        <f>$D$25/12</f>
        <v>952.33000715975959</v>
      </c>
      <c r="E13" s="56">
        <v>0</v>
      </c>
      <c r="F13" s="56">
        <f t="shared" ref="F13:F25" si="0">SUM(D13:E13)</f>
        <v>952.33000715975959</v>
      </c>
      <c r="G13" s="57"/>
      <c r="H13" s="56">
        <v>0</v>
      </c>
      <c r="I13" s="58"/>
      <c r="J13" s="56">
        <f t="shared" ref="J13:J24" si="1">B13+F13-H13</f>
        <v>952.33000715975959</v>
      </c>
      <c r="K13" s="59"/>
    </row>
    <row r="14" spans="1:14" x14ac:dyDescent="0.2">
      <c r="A14" s="55">
        <v>43132</v>
      </c>
      <c r="B14" s="60">
        <f t="shared" ref="B14:B24" si="2">+J13</f>
        <v>952.33000715975959</v>
      </c>
      <c r="C14" s="42"/>
      <c r="D14" s="60">
        <f t="shared" ref="D14:D24" si="3">$D$25/12</f>
        <v>952.33000715975959</v>
      </c>
      <c r="E14" s="60">
        <v>0</v>
      </c>
      <c r="F14" s="60">
        <f t="shared" si="0"/>
        <v>952.33000715975959</v>
      </c>
      <c r="G14" s="61"/>
      <c r="H14" s="60">
        <v>0</v>
      </c>
      <c r="I14" s="58"/>
      <c r="J14" s="60">
        <f t="shared" si="1"/>
        <v>1904.6600143195192</v>
      </c>
      <c r="K14" s="59"/>
    </row>
    <row r="15" spans="1:14" x14ac:dyDescent="0.2">
      <c r="A15" s="55">
        <v>43160</v>
      </c>
      <c r="B15" s="60">
        <f t="shared" si="2"/>
        <v>1904.6600143195192</v>
      </c>
      <c r="C15" s="42"/>
      <c r="D15" s="60">
        <f t="shared" si="3"/>
        <v>952.33000715975959</v>
      </c>
      <c r="E15" s="60">
        <v>0</v>
      </c>
      <c r="F15" s="60">
        <f t="shared" si="0"/>
        <v>952.33000715975959</v>
      </c>
      <c r="G15" s="61"/>
      <c r="H15" s="60">
        <v>0</v>
      </c>
      <c r="I15" s="58"/>
      <c r="J15" s="60">
        <f t="shared" si="1"/>
        <v>2856.9900214792788</v>
      </c>
      <c r="K15" s="59"/>
    </row>
    <row r="16" spans="1:14" x14ac:dyDescent="0.2">
      <c r="A16" s="55">
        <v>43191</v>
      </c>
      <c r="B16" s="60">
        <f t="shared" si="2"/>
        <v>2856.9900214792788</v>
      </c>
      <c r="C16" s="42"/>
      <c r="D16" s="60">
        <f t="shared" si="3"/>
        <v>952.33000715975959</v>
      </c>
      <c r="E16" s="60">
        <v>0</v>
      </c>
      <c r="F16" s="60">
        <f t="shared" si="0"/>
        <v>952.33000715975959</v>
      </c>
      <c r="G16" s="61"/>
      <c r="H16" s="60">
        <v>0</v>
      </c>
      <c r="I16" s="58"/>
      <c r="J16" s="60">
        <f t="shared" si="1"/>
        <v>3809.3200286390384</v>
      </c>
      <c r="K16" s="59"/>
    </row>
    <row r="17" spans="1:12" x14ac:dyDescent="0.2">
      <c r="A17" s="55">
        <v>43221</v>
      </c>
      <c r="B17" s="60">
        <f t="shared" si="2"/>
        <v>3809.3200286390384</v>
      </c>
      <c r="C17" s="42"/>
      <c r="D17" s="60">
        <f t="shared" si="3"/>
        <v>952.33000715975959</v>
      </c>
      <c r="E17" s="60">
        <v>0</v>
      </c>
      <c r="F17" s="60">
        <f t="shared" si="0"/>
        <v>952.33000715975959</v>
      </c>
      <c r="G17" s="61"/>
      <c r="H17" s="60">
        <v>0</v>
      </c>
      <c r="I17" s="58"/>
      <c r="J17" s="60">
        <f t="shared" si="1"/>
        <v>4761.6500357987979</v>
      </c>
      <c r="K17" s="59"/>
    </row>
    <row r="18" spans="1:12" x14ac:dyDescent="0.2">
      <c r="A18" s="55">
        <v>43252</v>
      </c>
      <c r="B18" s="60">
        <f t="shared" si="2"/>
        <v>4761.6500357987979</v>
      </c>
      <c r="C18" s="42"/>
      <c r="D18" s="60">
        <f t="shared" si="3"/>
        <v>952.33000715975959</v>
      </c>
      <c r="E18" s="60">
        <v>0</v>
      </c>
      <c r="F18" s="60">
        <f t="shared" si="0"/>
        <v>952.33000715975959</v>
      </c>
      <c r="G18" s="61"/>
      <c r="H18" s="60">
        <v>0</v>
      </c>
      <c r="I18" s="58"/>
      <c r="J18" s="60">
        <f t="shared" si="1"/>
        <v>5713.9800429585575</v>
      </c>
      <c r="K18" s="59"/>
    </row>
    <row r="19" spans="1:12" x14ac:dyDescent="0.2">
      <c r="A19" s="55">
        <v>43282</v>
      </c>
      <c r="B19" s="60">
        <f t="shared" si="2"/>
        <v>5713.9800429585575</v>
      </c>
      <c r="C19" s="42"/>
      <c r="D19" s="60">
        <f t="shared" si="3"/>
        <v>952.33000715975959</v>
      </c>
      <c r="E19" s="60">
        <v>0</v>
      </c>
      <c r="F19" s="60">
        <f t="shared" si="0"/>
        <v>952.33000715975959</v>
      </c>
      <c r="G19" s="61"/>
      <c r="H19" s="60">
        <v>0</v>
      </c>
      <c r="I19" s="58"/>
      <c r="J19" s="60">
        <f t="shared" si="1"/>
        <v>6666.3100501183171</v>
      </c>
      <c r="K19" s="59"/>
    </row>
    <row r="20" spans="1:12" x14ac:dyDescent="0.2">
      <c r="A20" s="55">
        <v>43313</v>
      </c>
      <c r="B20" s="60">
        <f t="shared" si="2"/>
        <v>6666.3100501183171</v>
      </c>
      <c r="C20" s="42"/>
      <c r="D20" s="60">
        <f t="shared" si="3"/>
        <v>952.33000715975959</v>
      </c>
      <c r="E20" s="60">
        <v>0</v>
      </c>
      <c r="F20" s="60">
        <f t="shared" si="0"/>
        <v>952.33000715975959</v>
      </c>
      <c r="G20" s="61"/>
      <c r="H20" s="60">
        <v>0</v>
      </c>
      <c r="I20" s="58"/>
      <c r="J20" s="60">
        <f t="shared" si="1"/>
        <v>7618.6400572780767</v>
      </c>
      <c r="K20" s="59"/>
      <c r="L20" s="63"/>
    </row>
    <row r="21" spans="1:12" x14ac:dyDescent="0.2">
      <c r="A21" s="55">
        <v>43344</v>
      </c>
      <c r="B21" s="60">
        <f t="shared" si="2"/>
        <v>7618.6400572780767</v>
      </c>
      <c r="C21" s="42"/>
      <c r="D21" s="60">
        <f t="shared" si="3"/>
        <v>952.33000715975959</v>
      </c>
      <c r="E21" s="60">
        <v>0</v>
      </c>
      <c r="F21" s="60">
        <f t="shared" si="0"/>
        <v>952.33000715975959</v>
      </c>
      <c r="G21" s="61"/>
      <c r="H21" s="60">
        <v>0</v>
      </c>
      <c r="I21" s="58"/>
      <c r="J21" s="60">
        <f t="shared" si="1"/>
        <v>8570.9700644378354</v>
      </c>
      <c r="K21" s="59"/>
      <c r="L21" s="63"/>
    </row>
    <row r="22" spans="1:12" x14ac:dyDescent="0.2">
      <c r="A22" s="55">
        <v>43374</v>
      </c>
      <c r="B22" s="60">
        <f t="shared" si="2"/>
        <v>8570.9700644378354</v>
      </c>
      <c r="C22" s="42"/>
      <c r="D22" s="60">
        <f t="shared" si="3"/>
        <v>952.33000715975959</v>
      </c>
      <c r="E22" s="60">
        <v>0</v>
      </c>
      <c r="F22" s="60">
        <f t="shared" si="0"/>
        <v>952.33000715975959</v>
      </c>
      <c r="G22" s="61"/>
      <c r="H22" s="60">
        <v>0</v>
      </c>
      <c r="I22" s="58"/>
      <c r="J22" s="60">
        <f t="shared" si="1"/>
        <v>9523.3000715975941</v>
      </c>
      <c r="K22" s="59"/>
      <c r="L22" s="63"/>
    </row>
    <row r="23" spans="1:12" x14ac:dyDescent="0.2">
      <c r="A23" s="55">
        <v>43405</v>
      </c>
      <c r="B23" s="60">
        <f t="shared" si="2"/>
        <v>9523.3000715975941</v>
      </c>
      <c r="C23" s="42"/>
      <c r="D23" s="60">
        <f t="shared" si="3"/>
        <v>952.33000715975959</v>
      </c>
      <c r="E23" s="60">
        <v>0</v>
      </c>
      <c r="F23" s="60">
        <f t="shared" si="0"/>
        <v>952.33000715975959</v>
      </c>
      <c r="G23" s="61"/>
      <c r="H23" s="60">
        <v>0</v>
      </c>
      <c r="I23" s="58"/>
      <c r="J23" s="60">
        <f t="shared" si="1"/>
        <v>10475.630078757353</v>
      </c>
      <c r="K23" s="59"/>
      <c r="L23" s="63"/>
    </row>
    <row r="24" spans="1:12" x14ac:dyDescent="0.2">
      <c r="A24" s="64">
        <v>43435</v>
      </c>
      <c r="B24" s="60">
        <f t="shared" si="2"/>
        <v>10475.630078757353</v>
      </c>
      <c r="C24" s="42"/>
      <c r="D24" s="60">
        <f t="shared" si="3"/>
        <v>952.33000715975959</v>
      </c>
      <c r="E24" s="60">
        <v>0</v>
      </c>
      <c r="F24" s="60">
        <f t="shared" si="0"/>
        <v>952.33000715975959</v>
      </c>
      <c r="G24" s="61"/>
      <c r="H24" s="60">
        <v>0</v>
      </c>
      <c r="I24" s="58"/>
      <c r="J24" s="60">
        <f t="shared" si="1"/>
        <v>11427.960085917111</v>
      </c>
      <c r="K24" s="59"/>
      <c r="L24" s="63"/>
    </row>
    <row r="25" spans="1:12" ht="15" x14ac:dyDescent="0.25">
      <c r="A25" s="65" t="s">
        <v>72</v>
      </c>
      <c r="B25" s="66"/>
      <c r="C25" s="67"/>
      <c r="D25" s="68">
        <f>-SUM('Exhibit 1, page 1'!H14:L14)/1000</f>
        <v>11427.960085917115</v>
      </c>
      <c r="E25" s="68">
        <f t="shared" ref="E25" si="4">SUM(E13:E24)</f>
        <v>0</v>
      </c>
      <c r="F25" s="68">
        <f t="shared" si="0"/>
        <v>11427.960085917115</v>
      </c>
      <c r="G25" s="66"/>
      <c r="H25" s="68">
        <f>SUM(H13:H24)</f>
        <v>0</v>
      </c>
      <c r="I25" s="69"/>
      <c r="J25" s="68">
        <f>J24</f>
        <v>11427.960085917111</v>
      </c>
      <c r="K25" s="59"/>
      <c r="L25" s="63"/>
    </row>
    <row r="26" spans="1:12" ht="15" x14ac:dyDescent="0.25">
      <c r="A26" s="65"/>
      <c r="B26" s="70"/>
      <c r="C26" s="71"/>
      <c r="D26" s="72"/>
      <c r="E26" s="72"/>
      <c r="F26" s="72"/>
      <c r="G26" s="70"/>
      <c r="H26" s="72"/>
      <c r="I26" s="73"/>
      <c r="J26" s="72"/>
      <c r="K26" s="59"/>
      <c r="L26" s="63"/>
    </row>
    <row r="27" spans="1:12" x14ac:dyDescent="0.2">
      <c r="A27" s="55">
        <v>43466</v>
      </c>
      <c r="B27" s="56">
        <f>J24</f>
        <v>11427.960085917111</v>
      </c>
      <c r="C27" s="42"/>
      <c r="D27" s="56">
        <f>$D$25/12</f>
        <v>952.33000715975959</v>
      </c>
      <c r="E27" s="56">
        <v>0</v>
      </c>
      <c r="F27" s="56">
        <f t="shared" ref="F27:F39" si="5">SUM(D27:E27)</f>
        <v>952.33000715975959</v>
      </c>
      <c r="G27" s="57"/>
      <c r="H27" s="56">
        <f t="shared" ref="H27:H31" si="6">$H$11/12</f>
        <v>691.93791666666664</v>
      </c>
      <c r="I27" s="58"/>
      <c r="J27" s="56">
        <f t="shared" ref="J27:J38" si="7">B27+F27-H27</f>
        <v>11688.352176410204</v>
      </c>
      <c r="K27" s="62"/>
    </row>
    <row r="28" spans="1:12" x14ac:dyDescent="0.2">
      <c r="A28" s="55">
        <v>43497</v>
      </c>
      <c r="B28" s="60">
        <f t="shared" ref="B28:B38" si="8">+J27</f>
        <v>11688.352176410204</v>
      </c>
      <c r="C28" s="42"/>
      <c r="D28" s="60">
        <f t="shared" ref="D28:D38" si="9">$D$25/12</f>
        <v>952.33000715975959</v>
      </c>
      <c r="E28" s="60">
        <v>0</v>
      </c>
      <c r="F28" s="60">
        <f t="shared" si="5"/>
        <v>952.33000715975959</v>
      </c>
      <c r="G28" s="61"/>
      <c r="H28" s="60">
        <f t="shared" si="6"/>
        <v>691.93791666666664</v>
      </c>
      <c r="I28" s="58"/>
      <c r="J28" s="60">
        <f t="shared" si="7"/>
        <v>11948.744266903297</v>
      </c>
      <c r="K28" s="59"/>
    </row>
    <row r="29" spans="1:12" x14ac:dyDescent="0.2">
      <c r="A29" s="55">
        <v>43525</v>
      </c>
      <c r="B29" s="60">
        <f t="shared" si="8"/>
        <v>11948.744266903297</v>
      </c>
      <c r="C29" s="42"/>
      <c r="D29" s="60">
        <f t="shared" si="9"/>
        <v>952.33000715975959</v>
      </c>
      <c r="E29" s="60">
        <v>0</v>
      </c>
      <c r="F29" s="60">
        <f t="shared" si="5"/>
        <v>952.33000715975959</v>
      </c>
      <c r="G29" s="61"/>
      <c r="H29" s="60">
        <f t="shared" si="6"/>
        <v>691.93791666666664</v>
      </c>
      <c r="I29" s="58"/>
      <c r="J29" s="60">
        <f t="shared" si="7"/>
        <v>12209.13635739639</v>
      </c>
      <c r="K29" s="59"/>
    </row>
    <row r="30" spans="1:12" x14ac:dyDescent="0.2">
      <c r="A30" s="55">
        <v>43556</v>
      </c>
      <c r="B30" s="60">
        <f t="shared" si="8"/>
        <v>12209.13635739639</v>
      </c>
      <c r="C30" s="42"/>
      <c r="D30" s="60">
        <f t="shared" si="9"/>
        <v>952.33000715975959</v>
      </c>
      <c r="E30" s="60">
        <v>0</v>
      </c>
      <c r="F30" s="60">
        <f t="shared" si="5"/>
        <v>952.33000715975959</v>
      </c>
      <c r="G30" s="61"/>
      <c r="H30" s="60">
        <f t="shared" si="6"/>
        <v>691.93791666666664</v>
      </c>
      <c r="I30" s="58"/>
      <c r="J30" s="60">
        <f t="shared" si="7"/>
        <v>12469.528447889483</v>
      </c>
      <c r="K30" s="59"/>
    </row>
    <row r="31" spans="1:12" x14ac:dyDescent="0.2">
      <c r="A31" s="55">
        <v>43586</v>
      </c>
      <c r="B31" s="60">
        <f t="shared" si="8"/>
        <v>12469.528447889483</v>
      </c>
      <c r="C31" s="42"/>
      <c r="D31" s="60">
        <f t="shared" si="9"/>
        <v>952.33000715975959</v>
      </c>
      <c r="E31" s="60">
        <v>0</v>
      </c>
      <c r="F31" s="60">
        <f t="shared" si="5"/>
        <v>952.33000715975959</v>
      </c>
      <c r="G31" s="61"/>
      <c r="H31" s="60">
        <f t="shared" si="6"/>
        <v>691.93791666666664</v>
      </c>
      <c r="I31" s="58"/>
      <c r="J31" s="60">
        <f t="shared" si="7"/>
        <v>12729.920538382576</v>
      </c>
      <c r="K31" s="59"/>
    </row>
    <row r="32" spans="1:12" x14ac:dyDescent="0.2">
      <c r="A32" s="55">
        <v>43617</v>
      </c>
      <c r="B32" s="60">
        <f t="shared" si="8"/>
        <v>12729.920538382576</v>
      </c>
      <c r="C32" s="42"/>
      <c r="D32" s="60">
        <f t="shared" si="9"/>
        <v>952.33000715975959</v>
      </c>
      <c r="E32" s="60">
        <v>0</v>
      </c>
      <c r="F32" s="60">
        <f t="shared" si="5"/>
        <v>952.33000715975959</v>
      </c>
      <c r="G32" s="61"/>
      <c r="H32" s="60">
        <f>$H$11/12</f>
        <v>691.93791666666664</v>
      </c>
      <c r="I32" s="58"/>
      <c r="J32" s="60">
        <f t="shared" si="7"/>
        <v>12990.312628875668</v>
      </c>
    </row>
    <row r="33" spans="1:12" x14ac:dyDescent="0.2">
      <c r="A33" s="55">
        <v>43647</v>
      </c>
      <c r="B33" s="60">
        <f t="shared" si="8"/>
        <v>12990.312628875668</v>
      </c>
      <c r="C33" s="42"/>
      <c r="D33" s="60">
        <f t="shared" si="9"/>
        <v>952.33000715975959</v>
      </c>
      <c r="E33" s="60">
        <v>0</v>
      </c>
      <c r="F33" s="60">
        <f t="shared" si="5"/>
        <v>952.33000715975959</v>
      </c>
      <c r="G33" s="61"/>
      <c r="H33" s="60">
        <f t="shared" ref="H33:H38" si="10">$H$11/12</f>
        <v>691.93791666666664</v>
      </c>
      <c r="I33" s="58"/>
      <c r="J33" s="60">
        <f t="shared" si="7"/>
        <v>13250.704719368761</v>
      </c>
      <c r="K33" s="59"/>
    </row>
    <row r="34" spans="1:12" x14ac:dyDescent="0.2">
      <c r="A34" s="55">
        <v>43678</v>
      </c>
      <c r="B34" s="60">
        <f t="shared" si="8"/>
        <v>13250.704719368761</v>
      </c>
      <c r="C34" s="42"/>
      <c r="D34" s="60">
        <f t="shared" si="9"/>
        <v>952.33000715975959</v>
      </c>
      <c r="E34" s="60">
        <v>0</v>
      </c>
      <c r="F34" s="60">
        <f t="shared" si="5"/>
        <v>952.33000715975959</v>
      </c>
      <c r="G34" s="61"/>
      <c r="H34" s="60">
        <f t="shared" si="10"/>
        <v>691.93791666666664</v>
      </c>
      <c r="I34" s="58"/>
      <c r="J34" s="60">
        <f t="shared" si="7"/>
        <v>13511.096809861854</v>
      </c>
      <c r="K34" s="59"/>
      <c r="L34" s="63"/>
    </row>
    <row r="35" spans="1:12" x14ac:dyDescent="0.2">
      <c r="A35" s="55">
        <v>43709</v>
      </c>
      <c r="B35" s="60">
        <f t="shared" si="8"/>
        <v>13511.096809861854</v>
      </c>
      <c r="C35" s="42"/>
      <c r="D35" s="60">
        <f t="shared" si="9"/>
        <v>952.33000715975959</v>
      </c>
      <c r="E35" s="60">
        <v>0</v>
      </c>
      <c r="F35" s="60">
        <f t="shared" si="5"/>
        <v>952.33000715975959</v>
      </c>
      <c r="G35" s="61"/>
      <c r="H35" s="60">
        <f t="shared" si="10"/>
        <v>691.93791666666664</v>
      </c>
      <c r="I35" s="58"/>
      <c r="J35" s="60">
        <f t="shared" si="7"/>
        <v>13771.488900354947</v>
      </c>
      <c r="K35" s="59"/>
      <c r="L35" s="63"/>
    </row>
    <row r="36" spans="1:12" x14ac:dyDescent="0.2">
      <c r="A36" s="55">
        <v>43739</v>
      </c>
      <c r="B36" s="60">
        <f t="shared" si="8"/>
        <v>13771.488900354947</v>
      </c>
      <c r="C36" s="42"/>
      <c r="D36" s="60">
        <f t="shared" si="9"/>
        <v>952.33000715975959</v>
      </c>
      <c r="E36" s="60">
        <v>0</v>
      </c>
      <c r="F36" s="60">
        <f t="shared" si="5"/>
        <v>952.33000715975959</v>
      </c>
      <c r="G36" s="61"/>
      <c r="H36" s="60">
        <f t="shared" si="10"/>
        <v>691.93791666666664</v>
      </c>
      <c r="I36" s="58"/>
      <c r="J36" s="60">
        <f t="shared" si="7"/>
        <v>14031.88099084804</v>
      </c>
      <c r="K36" s="59"/>
      <c r="L36" s="63"/>
    </row>
    <row r="37" spans="1:12" x14ac:dyDescent="0.2">
      <c r="A37" s="55">
        <v>43770</v>
      </c>
      <c r="B37" s="60">
        <f t="shared" si="8"/>
        <v>14031.88099084804</v>
      </c>
      <c r="C37" s="42"/>
      <c r="D37" s="60">
        <f t="shared" si="9"/>
        <v>952.33000715975959</v>
      </c>
      <c r="E37" s="60">
        <v>0</v>
      </c>
      <c r="F37" s="60">
        <f t="shared" si="5"/>
        <v>952.33000715975959</v>
      </c>
      <c r="G37" s="61"/>
      <c r="H37" s="60">
        <f t="shared" si="10"/>
        <v>691.93791666666664</v>
      </c>
      <c r="I37" s="58"/>
      <c r="J37" s="60">
        <f t="shared" si="7"/>
        <v>14292.273081341133</v>
      </c>
      <c r="K37" s="59"/>
      <c r="L37" s="63"/>
    </row>
    <row r="38" spans="1:12" x14ac:dyDescent="0.2">
      <c r="A38" s="64">
        <v>43800</v>
      </c>
      <c r="B38" s="60">
        <f t="shared" si="8"/>
        <v>14292.273081341133</v>
      </c>
      <c r="C38" s="42"/>
      <c r="D38" s="60">
        <f t="shared" si="9"/>
        <v>952.33000715975959</v>
      </c>
      <c r="E38" s="60">
        <v>0</v>
      </c>
      <c r="F38" s="60">
        <f t="shared" si="5"/>
        <v>952.33000715975959</v>
      </c>
      <c r="G38" s="61"/>
      <c r="H38" s="60">
        <f t="shared" si="10"/>
        <v>691.93791666666664</v>
      </c>
      <c r="I38" s="58"/>
      <c r="J38" s="60">
        <f t="shared" si="7"/>
        <v>14552.665171834225</v>
      </c>
      <c r="K38" s="62"/>
      <c r="L38" s="63"/>
    </row>
    <row r="39" spans="1:12" ht="15" x14ac:dyDescent="0.25">
      <c r="A39" s="65" t="s">
        <v>72</v>
      </c>
      <c r="B39" s="66"/>
      <c r="C39" s="67"/>
      <c r="D39" s="68">
        <f>$D$25</f>
        <v>11427.960085917115</v>
      </c>
      <c r="E39" s="68">
        <f t="shared" ref="E39" si="11">SUM(E27:E38)</f>
        <v>0</v>
      </c>
      <c r="F39" s="68">
        <f t="shared" si="5"/>
        <v>11427.960085917115</v>
      </c>
      <c r="G39" s="66"/>
      <c r="H39" s="68">
        <f>SUM(H27:H38)</f>
        <v>8303.2549999999992</v>
      </c>
      <c r="I39" s="69"/>
      <c r="J39" s="68">
        <f>J38</f>
        <v>14552.665171834225</v>
      </c>
      <c r="K39" s="59"/>
      <c r="L39" s="63"/>
    </row>
    <row r="40" spans="1:12" ht="15" x14ac:dyDescent="0.25">
      <c r="A40" s="65"/>
      <c r="B40" s="70"/>
      <c r="C40" s="71"/>
      <c r="D40" s="72"/>
      <c r="E40" s="72"/>
      <c r="F40" s="72"/>
      <c r="G40" s="70"/>
      <c r="H40" s="72"/>
      <c r="I40" s="73"/>
      <c r="J40" s="72"/>
      <c r="K40" s="59"/>
      <c r="L40" s="63"/>
    </row>
    <row r="41" spans="1:12" x14ac:dyDescent="0.2">
      <c r="A41" s="55">
        <v>43831</v>
      </c>
      <c r="B41" s="56">
        <f>J38</f>
        <v>14552.665171834225</v>
      </c>
      <c r="C41" s="42"/>
      <c r="D41" s="56">
        <f>$D$25/12</f>
        <v>952.33000715975959</v>
      </c>
      <c r="E41" s="56">
        <v>0</v>
      </c>
      <c r="F41" s="56">
        <f t="shared" ref="F41:F53" si="12">SUM(D41:E41)</f>
        <v>952.33000715975959</v>
      </c>
      <c r="G41" s="57"/>
      <c r="H41" s="56">
        <f t="shared" ref="H41:H45" si="13">$H$11/12</f>
        <v>691.93791666666664</v>
      </c>
      <c r="I41" s="58"/>
      <c r="J41" s="56">
        <f t="shared" ref="J41:J52" si="14">B41+F41-H41</f>
        <v>14813.057262327318</v>
      </c>
      <c r="K41" s="59"/>
    </row>
    <row r="42" spans="1:12" x14ac:dyDescent="0.2">
      <c r="A42" s="55">
        <v>43862</v>
      </c>
      <c r="B42" s="60">
        <f t="shared" ref="B42:B52" si="15">+J41</f>
        <v>14813.057262327318</v>
      </c>
      <c r="C42" s="42"/>
      <c r="D42" s="60">
        <f t="shared" ref="D42:D52" si="16">$D$25/12</f>
        <v>952.33000715975959</v>
      </c>
      <c r="E42" s="60">
        <v>0</v>
      </c>
      <c r="F42" s="60">
        <f t="shared" si="12"/>
        <v>952.33000715975959</v>
      </c>
      <c r="G42" s="61"/>
      <c r="H42" s="60">
        <f t="shared" si="13"/>
        <v>691.93791666666664</v>
      </c>
      <c r="I42" s="58"/>
      <c r="J42" s="60">
        <f t="shared" si="14"/>
        <v>15073.449352820411</v>
      </c>
      <c r="K42" s="59"/>
    </row>
    <row r="43" spans="1:12" x14ac:dyDescent="0.2">
      <c r="A43" s="55">
        <v>43891</v>
      </c>
      <c r="B43" s="60">
        <f t="shared" si="15"/>
        <v>15073.449352820411</v>
      </c>
      <c r="C43" s="42"/>
      <c r="D43" s="60">
        <f t="shared" si="16"/>
        <v>952.33000715975959</v>
      </c>
      <c r="E43" s="60">
        <v>0</v>
      </c>
      <c r="F43" s="60">
        <f t="shared" si="12"/>
        <v>952.33000715975959</v>
      </c>
      <c r="G43" s="61"/>
      <c r="H43" s="60">
        <f t="shared" si="13"/>
        <v>691.93791666666664</v>
      </c>
      <c r="I43" s="58"/>
      <c r="J43" s="60">
        <f t="shared" si="14"/>
        <v>15333.841443313504</v>
      </c>
      <c r="K43" s="59"/>
    </row>
    <row r="44" spans="1:12" x14ac:dyDescent="0.2">
      <c r="A44" s="55">
        <v>43922</v>
      </c>
      <c r="B44" s="60">
        <f t="shared" si="15"/>
        <v>15333.841443313504</v>
      </c>
      <c r="C44" s="42"/>
      <c r="D44" s="60">
        <f t="shared" si="16"/>
        <v>952.33000715975959</v>
      </c>
      <c r="E44" s="60">
        <v>0</v>
      </c>
      <c r="F44" s="60">
        <f t="shared" si="12"/>
        <v>952.33000715975959</v>
      </c>
      <c r="G44" s="61"/>
      <c r="H44" s="60">
        <f t="shared" si="13"/>
        <v>691.93791666666664</v>
      </c>
      <c r="I44" s="58"/>
      <c r="J44" s="60">
        <f t="shared" si="14"/>
        <v>15594.233533806597</v>
      </c>
      <c r="K44" s="59"/>
    </row>
    <row r="45" spans="1:12" x14ac:dyDescent="0.2">
      <c r="A45" s="55">
        <v>43952</v>
      </c>
      <c r="B45" s="60">
        <f t="shared" si="15"/>
        <v>15594.233533806597</v>
      </c>
      <c r="C45" s="42"/>
      <c r="D45" s="60">
        <f t="shared" si="16"/>
        <v>952.33000715975959</v>
      </c>
      <c r="E45" s="60">
        <v>0</v>
      </c>
      <c r="F45" s="60">
        <f t="shared" si="12"/>
        <v>952.33000715975959</v>
      </c>
      <c r="G45" s="61"/>
      <c r="H45" s="60">
        <f t="shared" si="13"/>
        <v>691.93791666666664</v>
      </c>
      <c r="I45" s="58"/>
      <c r="J45" s="60">
        <f t="shared" si="14"/>
        <v>15854.62562429969</v>
      </c>
      <c r="K45" s="59"/>
    </row>
    <row r="46" spans="1:12" x14ac:dyDescent="0.2">
      <c r="A46" s="55">
        <v>43983</v>
      </c>
      <c r="B46" s="60">
        <f t="shared" si="15"/>
        <v>15854.62562429969</v>
      </c>
      <c r="C46" s="42"/>
      <c r="D46" s="60">
        <f t="shared" si="16"/>
        <v>952.33000715975959</v>
      </c>
      <c r="E46" s="60">
        <v>0</v>
      </c>
      <c r="F46" s="60">
        <f t="shared" si="12"/>
        <v>952.33000715975959</v>
      </c>
      <c r="G46" s="61"/>
      <c r="H46" s="60">
        <f>$H$11/12</f>
        <v>691.93791666666664</v>
      </c>
      <c r="I46" s="58"/>
      <c r="J46" s="60">
        <f t="shared" si="14"/>
        <v>16115.017714792782</v>
      </c>
      <c r="K46" s="62"/>
    </row>
    <row r="47" spans="1:12" x14ac:dyDescent="0.2">
      <c r="A47" s="55">
        <v>44013</v>
      </c>
      <c r="B47" s="60">
        <f t="shared" si="15"/>
        <v>16115.017714792782</v>
      </c>
      <c r="C47" s="42"/>
      <c r="D47" s="60">
        <f t="shared" si="16"/>
        <v>952.33000715975959</v>
      </c>
      <c r="E47" s="60">
        <v>0</v>
      </c>
      <c r="F47" s="60">
        <f t="shared" si="12"/>
        <v>952.33000715975959</v>
      </c>
      <c r="G47" s="61"/>
      <c r="H47" s="60">
        <f t="shared" ref="H47:H52" si="17">$H$11/12</f>
        <v>691.93791666666664</v>
      </c>
      <c r="I47" s="58"/>
      <c r="J47" s="60">
        <f t="shared" si="14"/>
        <v>16375.409805285875</v>
      </c>
      <c r="K47" s="59"/>
    </row>
    <row r="48" spans="1:12" x14ac:dyDescent="0.2">
      <c r="A48" s="55">
        <v>44044</v>
      </c>
      <c r="B48" s="60">
        <f t="shared" si="15"/>
        <v>16375.409805285875</v>
      </c>
      <c r="C48" s="42"/>
      <c r="D48" s="60">
        <f t="shared" si="16"/>
        <v>952.33000715975959</v>
      </c>
      <c r="E48" s="60">
        <v>0</v>
      </c>
      <c r="F48" s="60">
        <f t="shared" si="12"/>
        <v>952.33000715975959</v>
      </c>
      <c r="G48" s="61"/>
      <c r="H48" s="60">
        <f t="shared" si="17"/>
        <v>691.93791666666664</v>
      </c>
      <c r="I48" s="58"/>
      <c r="J48" s="60">
        <f t="shared" si="14"/>
        <v>16635.801895778968</v>
      </c>
      <c r="K48" s="59"/>
      <c r="L48" s="63"/>
    </row>
    <row r="49" spans="1:12" x14ac:dyDescent="0.2">
      <c r="A49" s="55">
        <v>44075</v>
      </c>
      <c r="B49" s="60">
        <f t="shared" si="15"/>
        <v>16635.801895778968</v>
      </c>
      <c r="C49" s="42"/>
      <c r="D49" s="60">
        <f t="shared" si="16"/>
        <v>952.33000715975959</v>
      </c>
      <c r="E49" s="60">
        <v>0</v>
      </c>
      <c r="F49" s="60">
        <f t="shared" si="12"/>
        <v>952.33000715975959</v>
      </c>
      <c r="G49" s="61"/>
      <c r="H49" s="60">
        <f t="shared" si="17"/>
        <v>691.93791666666664</v>
      </c>
      <c r="I49" s="58"/>
      <c r="J49" s="60">
        <f t="shared" si="14"/>
        <v>16896.193986272061</v>
      </c>
      <c r="K49" s="59"/>
      <c r="L49" s="63"/>
    </row>
    <row r="50" spans="1:12" x14ac:dyDescent="0.2">
      <c r="A50" s="55">
        <v>44105</v>
      </c>
      <c r="B50" s="60">
        <f t="shared" si="15"/>
        <v>16896.193986272061</v>
      </c>
      <c r="C50" s="42"/>
      <c r="D50" s="60">
        <f t="shared" si="16"/>
        <v>952.33000715975959</v>
      </c>
      <c r="E50" s="60">
        <v>0</v>
      </c>
      <c r="F50" s="60">
        <f t="shared" si="12"/>
        <v>952.33000715975959</v>
      </c>
      <c r="G50" s="61"/>
      <c r="H50" s="60">
        <f t="shared" si="17"/>
        <v>691.93791666666664</v>
      </c>
      <c r="I50" s="58"/>
      <c r="J50" s="60">
        <f t="shared" si="14"/>
        <v>17156.586076765154</v>
      </c>
      <c r="K50" s="59"/>
      <c r="L50" s="63"/>
    </row>
    <row r="51" spans="1:12" x14ac:dyDescent="0.2">
      <c r="A51" s="55">
        <v>44136</v>
      </c>
      <c r="B51" s="60">
        <f t="shared" si="15"/>
        <v>17156.586076765154</v>
      </c>
      <c r="C51" s="42"/>
      <c r="D51" s="60">
        <f t="shared" si="16"/>
        <v>952.33000715975959</v>
      </c>
      <c r="E51" s="60">
        <v>0</v>
      </c>
      <c r="F51" s="60">
        <f t="shared" si="12"/>
        <v>952.33000715975959</v>
      </c>
      <c r="G51" s="61"/>
      <c r="H51" s="60">
        <f t="shared" si="17"/>
        <v>691.93791666666664</v>
      </c>
      <c r="I51" s="58"/>
      <c r="J51" s="60">
        <f t="shared" si="14"/>
        <v>17416.978167258247</v>
      </c>
      <c r="K51" s="59"/>
      <c r="L51" s="63"/>
    </row>
    <row r="52" spans="1:12" x14ac:dyDescent="0.2">
      <c r="A52" s="64">
        <v>44166</v>
      </c>
      <c r="B52" s="60">
        <f t="shared" si="15"/>
        <v>17416.978167258247</v>
      </c>
      <c r="C52" s="42"/>
      <c r="D52" s="60">
        <f t="shared" si="16"/>
        <v>952.33000715975959</v>
      </c>
      <c r="E52" s="60">
        <v>0</v>
      </c>
      <c r="F52" s="60">
        <f t="shared" si="12"/>
        <v>952.33000715975959</v>
      </c>
      <c r="G52" s="61"/>
      <c r="H52" s="60">
        <f t="shared" si="17"/>
        <v>691.93791666666664</v>
      </c>
      <c r="I52" s="58"/>
      <c r="J52" s="60">
        <f t="shared" si="14"/>
        <v>17677.37025775134</v>
      </c>
      <c r="K52" s="62"/>
      <c r="L52" s="63"/>
    </row>
    <row r="53" spans="1:12" ht="15" x14ac:dyDescent="0.25">
      <c r="A53" s="65" t="s">
        <v>72</v>
      </c>
      <c r="B53" s="66"/>
      <c r="C53" s="67"/>
      <c r="D53" s="68">
        <f>$D$25</f>
        <v>11427.960085917115</v>
      </c>
      <c r="E53" s="68">
        <f t="shared" ref="E53" si="18">SUM(E41:E52)</f>
        <v>0</v>
      </c>
      <c r="F53" s="68">
        <f t="shared" si="12"/>
        <v>11427.960085917115</v>
      </c>
      <c r="G53" s="66"/>
      <c r="H53" s="68">
        <f>SUM(H41:H52)</f>
        <v>8303.2549999999992</v>
      </c>
      <c r="I53" s="69"/>
      <c r="J53" s="68">
        <f>J52</f>
        <v>17677.37025775134</v>
      </c>
      <c r="K53" s="59"/>
      <c r="L53" s="63"/>
    </row>
    <row r="54" spans="1:12" ht="15" x14ac:dyDescent="0.25">
      <c r="A54" s="65"/>
      <c r="B54" s="70"/>
      <c r="C54" s="71"/>
      <c r="D54" s="72"/>
      <c r="E54" s="72"/>
      <c r="F54" s="72"/>
      <c r="G54" s="70"/>
      <c r="H54" s="72"/>
      <c r="I54" s="73"/>
      <c r="J54" s="72"/>
      <c r="K54" s="59"/>
      <c r="L54" s="63"/>
    </row>
    <row r="55" spans="1:12" x14ac:dyDescent="0.2">
      <c r="A55" s="62" t="s">
        <v>71</v>
      </c>
      <c r="B55" s="74" t="s">
        <v>130</v>
      </c>
    </row>
    <row r="56" spans="1:12" x14ac:dyDescent="0.2">
      <c r="A56" s="62"/>
      <c r="B56" s="74"/>
    </row>
  </sheetData>
  <printOptions horizontalCentered="1"/>
  <pageMargins left="1" right="0.25" top="0.75" bottom="0.75" header="0.3" footer="0.3"/>
  <pageSetup scale="75" orientation="portrait" cellComments="asDisplayed" r:id="rId1"/>
  <headerFooter>
    <oddHeader>&amp;R&amp;"Arial,Regular"&amp;10Exhibit 2</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23ADFA1E6F129499349515E94D3248D" ma:contentTypeVersion="104" ma:contentTypeDescription="" ma:contentTypeScope="" ma:versionID="fc582f01ab4e6ed24f5087737d74eb7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5f66bc563baa40e4f8b42c568476d43"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1af0c028-e016-4365-948e-cc2e26d65303"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2017-12-28T08:00:00+00:00</OpenedDate>
    <SignificantOrder xmlns="dc463f71-b30c-4ab2-9473-d307f9d35888">false</SignificantOrder>
    <Date1 xmlns="dc463f71-b30c-4ab2-9473-d307f9d35888">2018-11-20T08:00:00+00:00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171219</DocketNumber>
    <DelegatedOrder xmlns="dc463f71-b30c-4ab2-9473-d307f9d35888">false</DelegatedOrder>
  </documentManagement>
</p:properties>
</file>

<file path=customXml/itemProps1.xml><?xml version="1.0" encoding="utf-8"?>
<ds:datastoreItem xmlns:ds="http://schemas.openxmlformats.org/officeDocument/2006/customXml" ds:itemID="{3F4596B9-41BF-49B1-A304-73FFF3B15CCC}"/>
</file>

<file path=customXml/itemProps2.xml><?xml version="1.0" encoding="utf-8"?>
<ds:datastoreItem xmlns:ds="http://schemas.openxmlformats.org/officeDocument/2006/customXml" ds:itemID="{7B0B8740-F332-4753-9655-F81451A9F9F4}"/>
</file>

<file path=customXml/itemProps3.xml><?xml version="1.0" encoding="utf-8"?>
<ds:datastoreItem xmlns:ds="http://schemas.openxmlformats.org/officeDocument/2006/customXml" ds:itemID="{7AA68B83-8474-4603-9766-E02912458E5B}"/>
</file>

<file path=customXml/itemProps4.xml><?xml version="1.0" encoding="utf-8"?>
<ds:datastoreItem xmlns:ds="http://schemas.openxmlformats.org/officeDocument/2006/customXml" ds:itemID="{E410F8EA-B152-4E7F-9B3F-E9FA6FEACD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Exhibit 1, page 1</vt:lpstr>
      <vt:lpstr>Exhibit 1, page 2</vt:lpstr>
      <vt:lpstr>Exhibit 1, Page 3</vt:lpstr>
      <vt:lpstr>Exhibit 1, Page 4</vt:lpstr>
      <vt:lpstr>Exhibit 1, Page 5 </vt:lpstr>
      <vt:lpstr>Exhibit 1, Page 6</vt:lpstr>
      <vt:lpstr>Exhibit 2</vt:lpstr>
      <vt:lpstr>'Exhibit 1, page 1'!Print_Area</vt:lpstr>
      <vt:lpstr>'Exhibit 1, page 2'!Print_Area</vt:lpstr>
      <vt:lpstr>'Exhibit 1, Page 3'!Print_Area</vt:lpstr>
      <vt:lpstr>'Exhibit 1, Page 4'!Print_Area</vt:lpstr>
      <vt:lpstr>'Exhibit 1, Page 5 '!Print_Area</vt:lpstr>
      <vt:lpstr>'Exhibit 1, Page 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2018-06-12T15:48:56Z</dcterms:created>
  <dcterms:modified xsi:type="dcterms:W3CDTF">2018-11-20T21:07:33Z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0x0101006E56B4D1795A2E4DB2F0B01679ED314A00723ADFA1E6F129499349515E94D3248D</vt:lpwstr>
  </property>
  <property fmtid="{D5CDD505-2E9C-101B-9397-08002B2CF9AE}" pid="3" name="_docset_NoMedatataSyncRequired">
    <vt:lpwstr>False</vt:lpwstr>
  </property>
  <property fmtid="{D5CDD505-2E9C-101B-9397-08002B2CF9AE}" pid="4" name="IsEFSEC">
    <vt:bool>false</vt:bool>
  </property>
</Properties>
</file>