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9435"/>
  </bookViews>
  <sheets>
    <sheet name="BS" sheetId="2" r:id="rId1"/>
  </sheets>
  <calcPr calcId="152511"/>
</workbook>
</file>

<file path=xl/calcChain.xml><?xml version="1.0" encoding="utf-8"?>
<calcChain xmlns="http://schemas.openxmlformats.org/spreadsheetml/2006/main">
  <c r="B61" i="2" l="1"/>
  <c r="D61" i="2" s="1"/>
  <c r="D50" i="2"/>
  <c r="F61" i="2" l="1"/>
  <c r="D64" i="2"/>
  <c r="F50" i="2" s="1"/>
  <c r="B51" i="2"/>
  <c r="B40" i="2"/>
  <c r="B31" i="2"/>
  <c r="B33" i="2" s="1"/>
  <c r="B21" i="2"/>
  <c r="B53" i="2" l="1"/>
  <c r="B63" i="2"/>
  <c r="B41" i="2"/>
  <c r="B65" i="2" l="1"/>
</calcChain>
</file>

<file path=xl/sharedStrings.xml><?xml version="1.0" encoding="utf-8"?>
<sst xmlns="http://schemas.openxmlformats.org/spreadsheetml/2006/main" count="68" uniqueCount="67">
  <si>
    <t>ok</t>
  </si>
  <si>
    <t xml:space="preserve">All amounts represented in this statement are subject to change due to </t>
  </si>
  <si>
    <t>CPA  quarterly assessments and year end review.</t>
  </si>
  <si>
    <t>Balance Sheet</t>
  </si>
  <si>
    <t>ASSETS</t>
  </si>
  <si>
    <t>CURRENT ASSETS</t>
  </si>
  <si>
    <t>Cash</t>
  </si>
  <si>
    <t>Accounts Receivable</t>
  </si>
  <si>
    <t xml:space="preserve">    Less - Allowance for double Accounts </t>
  </si>
  <si>
    <t>Bonding MM</t>
  </si>
  <si>
    <t>Notes receivable to related companies - Inside</t>
  </si>
  <si>
    <t>Notes receivable - Outside (Cross Creek,Woodbridge,HBII)</t>
  </si>
  <si>
    <t>Inventory - Commodities</t>
  </si>
  <si>
    <t>Pre-Paid Insurance - General/Truck/Building</t>
  </si>
  <si>
    <t>Pre-Paid Tires</t>
  </si>
  <si>
    <t>Notes Receivable - Employee</t>
  </si>
  <si>
    <t>Notes Receivable - IFTA</t>
  </si>
  <si>
    <t>Notes Receivable - Cowlitz County</t>
  </si>
  <si>
    <t xml:space="preserve">       Total Current Assets</t>
  </si>
  <si>
    <t>VEHICLES, EQUIPMENT AND IMPROVEMENTS</t>
  </si>
  <si>
    <t>Collection equipment</t>
  </si>
  <si>
    <t>Equipment</t>
  </si>
  <si>
    <t>Service cars and equipment</t>
  </si>
  <si>
    <t>Furniture and office equipment</t>
  </si>
  <si>
    <t>Commercial buildings</t>
  </si>
  <si>
    <t>Leasehold improvements</t>
  </si>
  <si>
    <t xml:space="preserve">Transfer Station Assets </t>
  </si>
  <si>
    <t xml:space="preserve">   Less - accumulated depreciation</t>
  </si>
  <si>
    <t xml:space="preserve">        Total</t>
  </si>
  <si>
    <t>Land</t>
  </si>
  <si>
    <t xml:space="preserve">         Total Fixed Assets</t>
  </si>
  <si>
    <t>OTHER ASSETS</t>
  </si>
  <si>
    <t>Loan fees, net</t>
  </si>
  <si>
    <t>Goodwill</t>
  </si>
  <si>
    <t>Construction in progress - Longview Fibre</t>
  </si>
  <si>
    <t>Construction in progress - Truck Shop</t>
  </si>
  <si>
    <t>Construction in progress - SP/1150 3rd Ave</t>
  </si>
  <si>
    <t xml:space="preserve">         Total Other Assets</t>
  </si>
  <si>
    <t>TOTAL ASSETS</t>
  </si>
  <si>
    <t/>
  </si>
  <si>
    <t>CURRENT LIABILITIES</t>
  </si>
  <si>
    <t>Payable to bank resulting from checks in transit</t>
  </si>
  <si>
    <t xml:space="preserve">Accounts Payable </t>
  </si>
  <si>
    <t>Withheld payroll taxes and other liabilities</t>
  </si>
  <si>
    <t>Notes Payable to related companies</t>
  </si>
  <si>
    <t xml:space="preserve">          Total Current Liabilities</t>
  </si>
  <si>
    <t>LONG-TERM DEBT</t>
  </si>
  <si>
    <t xml:space="preserve">           Total Liabilities</t>
  </si>
  <si>
    <t>STOCKHOLDERS' and MEMBERS' EQUITY</t>
  </si>
  <si>
    <t>Common stock, no par value, 2000 shares</t>
  </si>
  <si>
    <t>authorized, 840 shares issued and outstanding</t>
  </si>
  <si>
    <t xml:space="preserve">Members' equity </t>
  </si>
  <si>
    <t>Additional paid-in capital</t>
  </si>
  <si>
    <t>Retained earnings (deficit)</t>
  </si>
  <si>
    <t xml:space="preserve">        Total  Equity</t>
  </si>
  <si>
    <t>TOTAL LIABILITIES AND EQUITY</t>
  </si>
  <si>
    <t>Total Liabilities and Equity - Total Assets</t>
  </si>
  <si>
    <t xml:space="preserve">Deferred revenue  </t>
  </si>
  <si>
    <t>Waste Control, Inc.</t>
  </si>
  <si>
    <t>As of June 30, 2014</t>
  </si>
  <si>
    <t>LIABILITIES and STOCKHOLDERS' EQUITY</t>
  </si>
  <si>
    <t>Interest Bearing Debt</t>
  </si>
  <si>
    <t>Total Equity</t>
  </si>
  <si>
    <t>STAFF</t>
  </si>
  <si>
    <t>Debt Percentage</t>
  </si>
  <si>
    <t>Total</t>
  </si>
  <si>
    <t>STAFF CALCULATED CAPITAL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</si>
</sst>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39" fontId="3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left" indent="1"/>
    </xf>
    <xf numFmtId="0" fontId="0" fillId="0" borderId="0" xfId="0" applyFill="1"/>
    <xf numFmtId="43" fontId="4" fillId="0" borderId="0" xfId="0" applyNumberFormat="1" applyFont="1" applyFill="1" applyAlignment="1">
      <alignment horizontal="left"/>
    </xf>
    <xf numFmtId="39" fontId="3" fillId="0" borderId="0" xfId="0" applyNumberFormat="1" applyFont="1" applyFill="1" applyAlignment="1">
      <alignment horizontal="left" indent="1"/>
    </xf>
    <xf numFmtId="39" fontId="2" fillId="0" borderId="0" xfId="0" applyNumberFormat="1" applyFont="1" applyFill="1" applyAlignment="1">
      <alignment horizontal="left"/>
    </xf>
    <xf numFmtId="39" fontId="4" fillId="0" borderId="0" xfId="0" applyNumberFormat="1" applyFont="1" applyFill="1" applyAlignment="1">
      <alignment horizontal="left"/>
    </xf>
    <xf numFmtId="39" fontId="1" fillId="0" borderId="0" xfId="0" applyNumberFormat="1" applyFont="1" applyFill="1" applyAlignment="1">
      <alignment horizontal="left"/>
    </xf>
    <xf numFmtId="39" fontId="3" fillId="0" borderId="0" xfId="0" applyNumberFormat="1" applyFont="1" applyFill="1" applyAlignment="1">
      <alignment horizontal="left"/>
    </xf>
    <xf numFmtId="39" fontId="3" fillId="0" borderId="0" xfId="0" applyNumberFormat="1" applyFont="1" applyFill="1" applyAlignment="1">
      <alignment horizontal="left" indent="2"/>
    </xf>
    <xf numFmtId="39" fontId="3" fillId="0" borderId="0" xfId="0" applyNumberFormat="1" applyFont="1" applyFill="1" applyBorder="1" applyAlignment="1">
      <alignment horizontal="left"/>
    </xf>
    <xf numFmtId="39" fontId="1" fillId="0" borderId="0" xfId="0" applyNumberFormat="1" applyFont="1" applyFill="1" applyBorder="1" applyAlignment="1">
      <alignment horizontal="left"/>
    </xf>
    <xf numFmtId="39" fontId="6" fillId="0" borderId="0" xfId="0" applyNumberFormat="1" applyFont="1" applyFill="1"/>
    <xf numFmtId="43" fontId="4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8" fillId="0" borderId="0" xfId="0" applyFont="1" applyFill="1"/>
    <xf numFmtId="43" fontId="3" fillId="0" borderId="0" xfId="1" applyFont="1" applyFill="1" applyAlignment="1"/>
    <xf numFmtId="43" fontId="3" fillId="0" borderId="0" xfId="1" applyFont="1" applyFill="1" applyAlignment="1">
      <alignment horizontal="center"/>
    </xf>
    <xf numFmtId="43" fontId="5" fillId="0" borderId="0" xfId="1" applyFont="1" applyFill="1"/>
    <xf numFmtId="43" fontId="2" fillId="0" borderId="0" xfId="1" applyFont="1" applyFill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43" fontId="6" fillId="0" borderId="0" xfId="1" applyFont="1" applyFill="1"/>
    <xf numFmtId="43" fontId="0" fillId="0" borderId="0" xfId="1" applyFont="1" applyFill="1"/>
    <xf numFmtId="43" fontId="10" fillId="0" borderId="0" xfId="1" applyFont="1" applyFill="1"/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/>
    <xf numFmtId="43" fontId="11" fillId="0" borderId="0" xfId="0" applyNumberFormat="1" applyFont="1"/>
    <xf numFmtId="164" fontId="11" fillId="0" borderId="0" xfId="2" applyNumberFormat="1" applyFont="1"/>
    <xf numFmtId="164" fontId="9" fillId="0" borderId="2" xfId="2" applyNumberFormat="1" applyFont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1" fillId="0" borderId="1" xfId="0" applyFont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view="pageLayout" zoomScaleNormal="100" workbookViewId="0">
      <selection activeCell="A4" sqref="A4:F4"/>
    </sheetView>
  </sheetViews>
  <sheetFormatPr defaultRowHeight="15.75" outlineLevelRow="1" x14ac:dyDescent="0.25"/>
  <cols>
    <col min="1" max="1" width="43.42578125" style="3" customWidth="1"/>
    <col min="2" max="2" width="11.7109375" style="25" bestFit="1" customWidth="1"/>
    <col min="3" max="3" width="1.7109375" style="25" customWidth="1"/>
    <col min="4" max="4" width="19.7109375" style="30" customWidth="1"/>
    <col min="5" max="5" width="1.7109375" style="30" customWidth="1"/>
    <col min="6" max="6" width="15.5703125" style="30" bestFit="1" customWidth="1"/>
  </cols>
  <sheetData>
    <row r="1" spans="1:7" x14ac:dyDescent="0.25">
      <c r="A1" s="37" t="s">
        <v>66</v>
      </c>
      <c r="B1" s="37"/>
      <c r="C1" s="37"/>
      <c r="D1" s="37"/>
      <c r="E1" s="37"/>
      <c r="F1" s="37"/>
    </row>
    <row r="2" spans="1:7" x14ac:dyDescent="0.25">
      <c r="A2" s="34"/>
      <c r="B2" s="34"/>
      <c r="C2" s="34"/>
      <c r="D2" s="34"/>
      <c r="E2" s="34"/>
      <c r="F2" s="34"/>
    </row>
    <row r="3" spans="1:7" x14ac:dyDescent="0.25">
      <c r="A3" s="37" t="s">
        <v>58</v>
      </c>
      <c r="B3" s="37"/>
      <c r="C3" s="37"/>
      <c r="D3" s="37"/>
      <c r="E3" s="37"/>
      <c r="F3" s="37"/>
      <c r="G3" s="35"/>
    </row>
    <row r="4" spans="1:7" x14ac:dyDescent="0.25">
      <c r="A4" s="37" t="s">
        <v>3</v>
      </c>
      <c r="B4" s="37"/>
      <c r="C4" s="37"/>
      <c r="D4" s="37"/>
      <c r="E4" s="37"/>
      <c r="F4" s="37"/>
      <c r="G4" s="27"/>
    </row>
    <row r="5" spans="1:7" x14ac:dyDescent="0.25">
      <c r="A5" s="37" t="s">
        <v>59</v>
      </c>
      <c r="B5" s="37"/>
      <c r="C5" s="37"/>
      <c r="D5" s="37"/>
      <c r="E5" s="37"/>
      <c r="F5" s="37"/>
      <c r="G5" s="27"/>
    </row>
    <row r="6" spans="1:7" x14ac:dyDescent="0.25">
      <c r="A6" s="28"/>
      <c r="B6" s="28"/>
      <c r="C6" s="28"/>
      <c r="D6" s="29"/>
      <c r="E6" s="29"/>
      <c r="F6" s="29"/>
      <c r="G6" s="28"/>
    </row>
    <row r="7" spans="1:7" hidden="1" outlineLevel="1" x14ac:dyDescent="0.25">
      <c r="A7" s="14" t="s">
        <v>4</v>
      </c>
      <c r="B7" s="18"/>
      <c r="C7" s="18"/>
    </row>
    <row r="8" spans="1:7" hidden="1" outlineLevel="1" x14ac:dyDescent="0.25">
      <c r="A8" s="4" t="s">
        <v>5</v>
      </c>
      <c r="B8" s="19"/>
      <c r="C8" s="19"/>
    </row>
    <row r="9" spans="1:7" hidden="1" outlineLevel="1" x14ac:dyDescent="0.25">
      <c r="A9" s="5" t="s">
        <v>6</v>
      </c>
      <c r="B9" s="20">
        <v>42945.83</v>
      </c>
      <c r="C9" s="20"/>
    </row>
    <row r="10" spans="1:7" hidden="1" outlineLevel="1" x14ac:dyDescent="0.25">
      <c r="A10" s="5" t="s">
        <v>7</v>
      </c>
      <c r="B10" s="20">
        <v>505837.35</v>
      </c>
      <c r="C10" s="20"/>
    </row>
    <row r="11" spans="1:7" hidden="1" outlineLevel="1" x14ac:dyDescent="0.25">
      <c r="A11" s="5" t="s">
        <v>8</v>
      </c>
      <c r="B11" s="20">
        <v>-24066.37</v>
      </c>
      <c r="C11" s="20"/>
    </row>
    <row r="12" spans="1:7" hidden="1" outlineLevel="1" x14ac:dyDescent="0.25">
      <c r="A12" s="5" t="s">
        <v>9</v>
      </c>
      <c r="B12" s="20"/>
      <c r="C12" s="20"/>
    </row>
    <row r="13" spans="1:7" hidden="1" outlineLevel="1" x14ac:dyDescent="0.25">
      <c r="A13" s="5" t="s">
        <v>10</v>
      </c>
      <c r="B13" s="20"/>
      <c r="C13" s="20"/>
    </row>
    <row r="14" spans="1:7" hidden="1" outlineLevel="1" x14ac:dyDescent="0.25">
      <c r="A14" s="5" t="s">
        <v>11</v>
      </c>
      <c r="B14" s="20"/>
      <c r="C14" s="20"/>
    </row>
    <row r="15" spans="1:7" hidden="1" outlineLevel="1" x14ac:dyDescent="0.25">
      <c r="A15" s="5" t="s">
        <v>12</v>
      </c>
      <c r="B15" s="20"/>
      <c r="C15" s="20"/>
    </row>
    <row r="16" spans="1:7" hidden="1" outlineLevel="1" x14ac:dyDescent="0.25">
      <c r="A16" s="5" t="s">
        <v>13</v>
      </c>
      <c r="B16" s="20">
        <v>6000</v>
      </c>
      <c r="C16" s="20"/>
    </row>
    <row r="17" spans="1:3" hidden="1" outlineLevel="1" x14ac:dyDescent="0.25">
      <c r="A17" s="5" t="s">
        <v>14</v>
      </c>
      <c r="B17" s="20">
        <v>0</v>
      </c>
      <c r="C17" s="20"/>
    </row>
    <row r="18" spans="1:3" hidden="1" outlineLevel="1" x14ac:dyDescent="0.25">
      <c r="A18" s="5" t="s">
        <v>15</v>
      </c>
      <c r="B18" s="20">
        <v>0</v>
      </c>
      <c r="C18" s="20"/>
    </row>
    <row r="19" spans="1:3" hidden="1" outlineLevel="1" x14ac:dyDescent="0.25">
      <c r="A19" s="5" t="s">
        <v>16</v>
      </c>
      <c r="B19" s="21"/>
      <c r="C19" s="21"/>
    </row>
    <row r="20" spans="1:3" hidden="1" outlineLevel="1" x14ac:dyDescent="0.25">
      <c r="A20" s="5" t="s">
        <v>17</v>
      </c>
      <c r="B20" s="22"/>
      <c r="C20" s="21"/>
    </row>
    <row r="21" spans="1:3" hidden="1" outlineLevel="1" x14ac:dyDescent="0.25">
      <c r="A21" s="6" t="s">
        <v>18</v>
      </c>
      <c r="B21" s="20">
        <f t="shared" ref="B21" si="0">SUM(B9:B20)</f>
        <v>530716.80999999994</v>
      </c>
      <c r="C21" s="20"/>
    </row>
    <row r="22" spans="1:3" hidden="1" outlineLevel="1" x14ac:dyDescent="0.25">
      <c r="A22" s="7" t="s">
        <v>19</v>
      </c>
      <c r="B22" s="20"/>
      <c r="C22" s="20"/>
    </row>
    <row r="23" spans="1:3" hidden="1" outlineLevel="1" x14ac:dyDescent="0.25">
      <c r="A23" s="5" t="s">
        <v>20</v>
      </c>
      <c r="B23" s="20">
        <v>2565770.33</v>
      </c>
      <c r="C23" s="20"/>
    </row>
    <row r="24" spans="1:3" hidden="1" outlineLevel="1" x14ac:dyDescent="0.25">
      <c r="A24" s="5" t="s">
        <v>21</v>
      </c>
      <c r="B24" s="20">
        <v>12803.34</v>
      </c>
      <c r="C24" s="20"/>
    </row>
    <row r="25" spans="1:3" hidden="1" outlineLevel="1" x14ac:dyDescent="0.25">
      <c r="A25" s="5" t="s">
        <v>22</v>
      </c>
      <c r="B25" s="20">
        <v>291150.45</v>
      </c>
      <c r="C25" s="20"/>
    </row>
    <row r="26" spans="1:3" hidden="1" outlineLevel="1" x14ac:dyDescent="0.25">
      <c r="A26" s="5" t="s">
        <v>23</v>
      </c>
      <c r="B26" s="20">
        <v>24233</v>
      </c>
      <c r="C26" s="20"/>
    </row>
    <row r="27" spans="1:3" hidden="1" outlineLevel="1" x14ac:dyDescent="0.25">
      <c r="A27" s="5" t="s">
        <v>24</v>
      </c>
      <c r="B27" s="20"/>
      <c r="C27" s="20"/>
    </row>
    <row r="28" spans="1:3" hidden="1" outlineLevel="1" x14ac:dyDescent="0.25">
      <c r="A28" s="5" t="s">
        <v>25</v>
      </c>
      <c r="B28" s="20">
        <v>54736.67</v>
      </c>
      <c r="C28" s="20"/>
    </row>
    <row r="29" spans="1:3" hidden="1" outlineLevel="1" x14ac:dyDescent="0.25">
      <c r="A29" s="5" t="s">
        <v>26</v>
      </c>
      <c r="B29" s="20"/>
      <c r="C29" s="20"/>
    </row>
    <row r="30" spans="1:3" hidden="1" outlineLevel="1" x14ac:dyDescent="0.25">
      <c r="A30" s="5" t="s">
        <v>27</v>
      </c>
      <c r="B30" s="22">
        <v>-1904771.57</v>
      </c>
      <c r="C30" s="21"/>
    </row>
    <row r="31" spans="1:3" hidden="1" outlineLevel="1" x14ac:dyDescent="0.25">
      <c r="A31" s="2" t="s">
        <v>28</v>
      </c>
      <c r="B31" s="20">
        <f t="shared" ref="B31" si="1">SUM(B23:B30)</f>
        <v>1043922.22</v>
      </c>
      <c r="C31" s="20"/>
    </row>
    <row r="32" spans="1:3" hidden="1" outlineLevel="1" x14ac:dyDescent="0.25">
      <c r="A32" s="5" t="s">
        <v>29</v>
      </c>
      <c r="B32" s="22"/>
      <c r="C32" s="21"/>
    </row>
    <row r="33" spans="1:6" hidden="1" outlineLevel="1" x14ac:dyDescent="0.25">
      <c r="A33" s="8" t="s">
        <v>30</v>
      </c>
      <c r="B33" s="20">
        <f>SUM(B31,B32)</f>
        <v>1043922.22</v>
      </c>
      <c r="C33" s="20"/>
    </row>
    <row r="34" spans="1:6" hidden="1" outlineLevel="1" x14ac:dyDescent="0.25">
      <c r="A34" s="7" t="s">
        <v>31</v>
      </c>
      <c r="B34" s="20"/>
      <c r="C34" s="20"/>
    </row>
    <row r="35" spans="1:6" hidden="1" outlineLevel="1" x14ac:dyDescent="0.25">
      <c r="A35" s="5" t="s">
        <v>32</v>
      </c>
      <c r="B35" s="20"/>
      <c r="C35" s="20"/>
    </row>
    <row r="36" spans="1:6" hidden="1" outlineLevel="1" x14ac:dyDescent="0.25">
      <c r="A36" s="5" t="s">
        <v>33</v>
      </c>
      <c r="B36" s="20">
        <v>225000</v>
      </c>
      <c r="C36" s="20"/>
    </row>
    <row r="37" spans="1:6" hidden="1" outlineLevel="1" x14ac:dyDescent="0.25">
      <c r="A37" s="5" t="s">
        <v>34</v>
      </c>
      <c r="B37" s="20"/>
      <c r="C37" s="20"/>
    </row>
    <row r="38" spans="1:6" hidden="1" outlineLevel="1" x14ac:dyDescent="0.25">
      <c r="A38" s="5" t="s">
        <v>35</v>
      </c>
      <c r="B38" s="20"/>
      <c r="C38" s="20"/>
    </row>
    <row r="39" spans="1:6" hidden="1" outlineLevel="1" x14ac:dyDescent="0.25">
      <c r="A39" s="5" t="s">
        <v>36</v>
      </c>
      <c r="B39" s="22"/>
      <c r="C39" s="21"/>
    </row>
    <row r="40" spans="1:6" hidden="1" outlineLevel="1" x14ac:dyDescent="0.25">
      <c r="A40" s="5" t="s">
        <v>37</v>
      </c>
      <c r="B40" s="20">
        <f t="shared" ref="B40" si="2">SUM(B35:B39)</f>
        <v>225000</v>
      </c>
      <c r="C40" s="20"/>
    </row>
    <row r="41" spans="1:6" ht="16.5" hidden="1" outlineLevel="1" thickBot="1" x14ac:dyDescent="0.3">
      <c r="A41" s="2" t="s">
        <v>38</v>
      </c>
      <c r="B41" s="23">
        <f t="shared" ref="B41" si="3">SUM(B21,B33,B40)</f>
        <v>1799639.0299999998</v>
      </c>
      <c r="C41" s="21"/>
    </row>
    <row r="42" spans="1:6" ht="16.5" hidden="1" outlineLevel="1" thickTop="1" x14ac:dyDescent="0.25">
      <c r="A42" s="2"/>
      <c r="B42" s="21"/>
      <c r="C42" s="21"/>
    </row>
    <row r="43" spans="1:6" collapsed="1" x14ac:dyDescent="0.25">
      <c r="A43" s="1" t="s">
        <v>39</v>
      </c>
      <c r="B43" s="20"/>
      <c r="C43" s="20"/>
    </row>
    <row r="44" spans="1:6" x14ac:dyDescent="0.25">
      <c r="A44" s="15" t="s">
        <v>60</v>
      </c>
      <c r="B44" s="17"/>
      <c r="C44" s="17"/>
    </row>
    <row r="45" spans="1:6" x14ac:dyDescent="0.25">
      <c r="A45" s="7" t="s">
        <v>40</v>
      </c>
      <c r="B45" s="20"/>
      <c r="C45" s="20"/>
      <c r="D45" s="36" t="s">
        <v>63</v>
      </c>
      <c r="E45" s="36"/>
      <c r="F45" s="36"/>
    </row>
    <row r="46" spans="1:6" x14ac:dyDescent="0.25">
      <c r="A46" s="5" t="s">
        <v>41</v>
      </c>
      <c r="B46" s="20">
        <v>157045.51999999999</v>
      </c>
      <c r="C46" s="20"/>
    </row>
    <row r="47" spans="1:6" x14ac:dyDescent="0.25">
      <c r="A47" s="5" t="s">
        <v>42</v>
      </c>
      <c r="B47" s="20">
        <v>214133.42</v>
      </c>
      <c r="C47" s="20"/>
    </row>
    <row r="48" spans="1:6" x14ac:dyDescent="0.25">
      <c r="A48" s="5" t="s">
        <v>43</v>
      </c>
      <c r="B48" s="20">
        <v>91845.66</v>
      </c>
      <c r="C48" s="20"/>
    </row>
    <row r="49" spans="1:6" x14ac:dyDescent="0.25">
      <c r="A49" s="5" t="s">
        <v>57</v>
      </c>
      <c r="B49" s="20">
        <v>325494.93</v>
      </c>
      <c r="C49" s="20"/>
      <c r="D49" s="30" t="s">
        <v>61</v>
      </c>
      <c r="F49" s="30" t="s">
        <v>64</v>
      </c>
    </row>
    <row r="50" spans="1:6" ht="16.5" thickBot="1" x14ac:dyDescent="0.3">
      <c r="A50" s="5" t="s">
        <v>44</v>
      </c>
      <c r="B50" s="22">
        <v>400866.71</v>
      </c>
      <c r="C50" s="21"/>
      <c r="D50" s="31">
        <f>B50</f>
        <v>400866.71</v>
      </c>
      <c r="E50" s="31"/>
      <c r="F50" s="33">
        <f>D50/D64</f>
        <v>0.39645829202186289</v>
      </c>
    </row>
    <row r="51" spans="1:6" ht="16.5" thickTop="1" x14ac:dyDescent="0.25">
      <c r="A51" s="9" t="s">
        <v>45</v>
      </c>
      <c r="B51" s="20">
        <f>SUM(B46:B50)</f>
        <v>1189386.24</v>
      </c>
      <c r="C51" s="20"/>
      <c r="F51" s="32"/>
    </row>
    <row r="52" spans="1:6" x14ac:dyDescent="0.25">
      <c r="A52" s="7" t="s">
        <v>46</v>
      </c>
      <c r="B52" s="22"/>
      <c r="C52" s="21"/>
      <c r="F52" s="32"/>
    </row>
    <row r="53" spans="1:6" x14ac:dyDescent="0.25">
      <c r="A53" s="7" t="s">
        <v>47</v>
      </c>
      <c r="B53" s="20">
        <f>SUM(B51,B52)</f>
        <v>1189386.24</v>
      </c>
      <c r="C53" s="20"/>
      <c r="F53" s="32"/>
    </row>
    <row r="54" spans="1:6" x14ac:dyDescent="0.25">
      <c r="A54" s="9"/>
      <c r="B54" s="20"/>
      <c r="C54" s="20"/>
      <c r="F54" s="32"/>
    </row>
    <row r="55" spans="1:6" x14ac:dyDescent="0.25">
      <c r="A55" s="7" t="s">
        <v>48</v>
      </c>
      <c r="B55" s="20"/>
      <c r="C55" s="20"/>
      <c r="F55" s="32"/>
    </row>
    <row r="56" spans="1:6" x14ac:dyDescent="0.25">
      <c r="A56" s="5" t="s">
        <v>49</v>
      </c>
      <c r="B56" s="20"/>
      <c r="C56" s="20"/>
      <c r="F56" s="32"/>
    </row>
    <row r="57" spans="1:6" x14ac:dyDescent="0.25">
      <c r="A57" s="10" t="s">
        <v>50</v>
      </c>
      <c r="B57" s="20">
        <v>27862.85</v>
      </c>
      <c r="C57" s="20"/>
      <c r="F57" s="32"/>
    </row>
    <row r="58" spans="1:6" x14ac:dyDescent="0.25">
      <c r="A58" s="5" t="s">
        <v>51</v>
      </c>
      <c r="B58" s="20"/>
      <c r="C58" s="20"/>
      <c r="F58" s="32"/>
    </row>
    <row r="59" spans="1:6" x14ac:dyDescent="0.25">
      <c r="A59" s="5" t="s">
        <v>52</v>
      </c>
      <c r="B59" s="20">
        <v>668749</v>
      </c>
      <c r="C59" s="20"/>
      <c r="F59" s="32"/>
    </row>
    <row r="60" spans="1:6" x14ac:dyDescent="0.25">
      <c r="A60" s="5" t="s">
        <v>53</v>
      </c>
      <c r="B60" s="22">
        <v>-86359.06</v>
      </c>
      <c r="C60" s="21"/>
      <c r="D60" s="30" t="s">
        <v>62</v>
      </c>
      <c r="F60" s="32"/>
    </row>
    <row r="61" spans="1:6" ht="16.5" thickBot="1" x14ac:dyDescent="0.3">
      <c r="A61" s="8" t="s">
        <v>54</v>
      </c>
      <c r="B61" s="20">
        <f>SUM(B56:B60)</f>
        <v>610252.79</v>
      </c>
      <c r="C61" s="20"/>
      <c r="D61" s="31">
        <f>B61</f>
        <v>610252.79</v>
      </c>
      <c r="E61" s="31"/>
      <c r="F61" s="33">
        <f>D61/D64</f>
        <v>0.60354170797813711</v>
      </c>
    </row>
    <row r="62" spans="1:6" ht="16.5" thickTop="1" x14ac:dyDescent="0.25">
      <c r="A62" s="11"/>
      <c r="B62" s="20" t="s">
        <v>0</v>
      </c>
      <c r="C62" s="20"/>
    </row>
    <row r="63" spans="1:6" ht="16.5" thickBot="1" x14ac:dyDescent="0.3">
      <c r="A63" s="12" t="s">
        <v>55</v>
      </c>
      <c r="B63" s="23">
        <f>+B51+B61</f>
        <v>1799639.03</v>
      </c>
      <c r="C63" s="21"/>
      <c r="D63" s="30" t="s">
        <v>65</v>
      </c>
    </row>
    <row r="64" spans="1:6" ht="16.5" thickTop="1" x14ac:dyDescent="0.25">
      <c r="A64" s="11"/>
      <c r="B64" s="20" t="s">
        <v>0</v>
      </c>
      <c r="C64" s="20"/>
      <c r="D64" s="31">
        <f>D50+D61</f>
        <v>1011119.5</v>
      </c>
    </row>
    <row r="65" spans="1:3" x14ac:dyDescent="0.25">
      <c r="A65" s="13" t="s">
        <v>56</v>
      </c>
      <c r="B65" s="24">
        <f>SUM(B63)-(B41)</f>
        <v>0</v>
      </c>
      <c r="C65" s="24"/>
    </row>
    <row r="67" spans="1:3" x14ac:dyDescent="0.25">
      <c r="A67" s="16" t="s">
        <v>1</v>
      </c>
    </row>
    <row r="68" spans="1:3" x14ac:dyDescent="0.25">
      <c r="A68" s="16" t="s">
        <v>2</v>
      </c>
      <c r="B68" s="26"/>
      <c r="C68" s="26"/>
    </row>
    <row r="69" spans="1:3" x14ac:dyDescent="0.25">
      <c r="B69" s="26"/>
      <c r="C69" s="26"/>
    </row>
    <row r="70" spans="1:3" x14ac:dyDescent="0.25">
      <c r="B70" s="26"/>
      <c r="C70" s="26"/>
    </row>
    <row r="71" spans="1:3" x14ac:dyDescent="0.25">
      <c r="B71" s="26"/>
      <c r="C71" s="26"/>
    </row>
  </sheetData>
  <mergeCells count="5">
    <mergeCell ref="D45:F45"/>
    <mergeCell ref="A3:F3"/>
    <mergeCell ref="A4:F4"/>
    <mergeCell ref="A5:F5"/>
    <mergeCell ref="A1:F1"/>
  </mergeCells>
  <printOptions horizontalCentered="1"/>
  <pageMargins left="0.7" right="0.7" top="0.75" bottom="0.75" header="0.3" footer="0.3"/>
  <pageSetup scale="90" orientation="portrait" r:id="rId1"/>
  <headerFooter>
    <oddHeader>&amp;R&amp;"Times New Roman,Regular"&amp;12ATTACHMENT F&amp;11
Docket TG-140560
&amp;P of &amp;N</oddHead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Stipulation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2014-10-14T23:44:57+00:00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4404463-CC57-4002-A97A-CA12AEE51391}"/>
</file>

<file path=customXml/itemProps2.xml><?xml version="1.0" encoding="utf-8"?>
<ds:datastoreItem xmlns:ds="http://schemas.openxmlformats.org/officeDocument/2006/customXml" ds:itemID="{83B537A2-3670-48EC-BF1D-CFDE0F7063C8}"/>
</file>

<file path=customXml/itemProps3.xml><?xml version="1.0" encoding="utf-8"?>
<ds:datastoreItem xmlns:ds="http://schemas.openxmlformats.org/officeDocument/2006/customXml" ds:itemID="{45373001-65BC-4619-B1BA-33B3482AEB13}"/>
</file>

<file path=customXml/itemProps4.xml><?xml version="1.0" encoding="utf-8"?>
<ds:datastoreItem xmlns:ds="http://schemas.openxmlformats.org/officeDocument/2006/customXml" ds:itemID="{4295640B-454A-4491-B327-A17A3B8C7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cflynn</dc:creator>
  <cp:lastModifiedBy>Shearer, Brett (UTC)</cp:lastModifiedBy>
  <cp:lastPrinted>2014-10-10T15:29:45Z</cp:lastPrinted>
  <dcterms:created xsi:type="dcterms:W3CDTF">2014-08-06T20:05:45Z</dcterms:created>
  <dcterms:modified xsi:type="dcterms:W3CDTF">2014-10-13T20:01:27Z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